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20" windowWidth="23256" windowHeight="9516" activeTab="2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N37" i="2"/>
  <c r="N17"/>
  <c r="N118"/>
  <c r="M118"/>
  <c r="M120"/>
  <c r="N146"/>
  <c r="O146" s="1"/>
  <c r="M146"/>
  <c r="N120"/>
  <c r="N131"/>
  <c r="M131"/>
  <c r="M119"/>
  <c r="O231"/>
  <c r="N231"/>
  <c r="M231"/>
  <c r="O217"/>
  <c r="N217"/>
  <c r="M217"/>
  <c r="O193"/>
  <c r="N193"/>
  <c r="M193"/>
  <c r="O166"/>
  <c r="N166"/>
  <c r="M166"/>
  <c r="O120"/>
  <c r="O108"/>
  <c r="O50"/>
  <c r="N50"/>
  <c r="M50"/>
  <c r="M16"/>
  <c r="N108"/>
  <c r="M108"/>
  <c r="K79" i="1"/>
  <c r="K21"/>
  <c r="N144" i="2"/>
  <c r="N143" s="1"/>
  <c r="N142" s="1"/>
  <c r="M144"/>
  <c r="M143" s="1"/>
  <c r="M100"/>
  <c r="M99" s="1"/>
  <c r="O85"/>
  <c r="O89"/>
  <c r="N104"/>
  <c r="M104"/>
  <c r="M103" s="1"/>
  <c r="M102" s="1"/>
  <c r="N96"/>
  <c r="N95" s="1"/>
  <c r="N94" s="1"/>
  <c r="M96"/>
  <c r="M95" s="1"/>
  <c r="M94" s="1"/>
  <c r="N92"/>
  <c r="N91" s="1"/>
  <c r="N90" s="1"/>
  <c r="M92"/>
  <c r="M91" s="1"/>
  <c r="N227"/>
  <c r="N226" s="1"/>
  <c r="M227"/>
  <c r="M226" s="1"/>
  <c r="M225" s="1"/>
  <c r="N80"/>
  <c r="L79" i="1"/>
  <c r="N67" i="2"/>
  <c r="L72" i="1"/>
  <c r="M174" i="2"/>
  <c r="M173" s="1"/>
  <c r="M172" s="1"/>
  <c r="N174"/>
  <c r="L25" i="1"/>
  <c r="K25"/>
  <c r="L101"/>
  <c r="L100" s="1"/>
  <c r="K101"/>
  <c r="K100" s="1"/>
  <c r="L94"/>
  <c r="L93" s="1"/>
  <c r="L26" s="1"/>
  <c r="K94"/>
  <c r="K93" s="1"/>
  <c r="K24" s="1"/>
  <c r="L88"/>
  <c r="L83"/>
  <c r="L81"/>
  <c r="L77"/>
  <c r="L66"/>
  <c r="O131" i="2" l="1"/>
  <c r="M98"/>
  <c r="N103"/>
  <c r="N225"/>
  <c r="N79"/>
  <c r="N78" s="1"/>
  <c r="L65" i="1"/>
  <c r="N173" i="2"/>
  <c r="M44" i="1"/>
  <c r="M45"/>
  <c r="M46"/>
  <c r="M48"/>
  <c r="M49"/>
  <c r="M50"/>
  <c r="M52"/>
  <c r="M53"/>
  <c r="M55"/>
  <c r="M56"/>
  <c r="M57"/>
  <c r="M59"/>
  <c r="M61"/>
  <c r="M64"/>
  <c r="M67"/>
  <c r="M68"/>
  <c r="M69"/>
  <c r="M70"/>
  <c r="M71"/>
  <c r="M73"/>
  <c r="M74"/>
  <c r="M75"/>
  <c r="M76"/>
  <c r="M78"/>
  <c r="M82"/>
  <c r="M84"/>
  <c r="M85"/>
  <c r="M86"/>
  <c r="M89"/>
  <c r="M90"/>
  <c r="M91"/>
  <c r="L63"/>
  <c r="L62" s="1"/>
  <c r="L18" s="1"/>
  <c r="K63"/>
  <c r="K62" s="1"/>
  <c r="K18" s="1"/>
  <c r="L60"/>
  <c r="L58"/>
  <c r="L54"/>
  <c r="L51"/>
  <c r="L47"/>
  <c r="K43"/>
  <c r="L43"/>
  <c r="N102" i="2" l="1"/>
  <c r="N172"/>
  <c r="M62" i="1"/>
  <c r="M43"/>
  <c r="M63"/>
  <c r="L42"/>
  <c r="L17" s="1"/>
  <c r="O39" i="2"/>
  <c r="N54"/>
  <c r="N60"/>
  <c r="N65"/>
  <c r="N72"/>
  <c r="N71" s="1"/>
  <c r="N70" s="1"/>
  <c r="N76"/>
  <c r="N75" s="1"/>
  <c r="N74" s="1"/>
  <c r="N84"/>
  <c r="N83" s="1"/>
  <c r="N82" s="1"/>
  <c r="N88"/>
  <c r="N87" s="1"/>
  <c r="N253"/>
  <c r="N252" s="1"/>
  <c r="N251" s="1"/>
  <c r="N250" s="1"/>
  <c r="N248"/>
  <c r="N247" s="1"/>
  <c r="N246" s="1"/>
  <c r="N245" s="1"/>
  <c r="M253"/>
  <c r="M252" s="1"/>
  <c r="M251" s="1"/>
  <c r="M250" s="1"/>
  <c r="M248"/>
  <c r="M247" s="1"/>
  <c r="M246" s="1"/>
  <c r="M245" s="1"/>
  <c r="N243"/>
  <c r="N242" s="1"/>
  <c r="N241" s="1"/>
  <c r="M243"/>
  <c r="M242" s="1"/>
  <c r="M241" s="1"/>
  <c r="N238"/>
  <c r="N237" s="1"/>
  <c r="N239"/>
  <c r="M239"/>
  <c r="M238" s="1"/>
  <c r="M237" s="1"/>
  <c r="N235"/>
  <c r="N234" s="1"/>
  <c r="N233" s="1"/>
  <c r="M235"/>
  <c r="M234" s="1"/>
  <c r="M233" s="1"/>
  <c r="N223"/>
  <c r="N221"/>
  <c r="M223"/>
  <c r="M221"/>
  <c r="N197"/>
  <c r="N196" s="1"/>
  <c r="N195" s="1"/>
  <c r="N201"/>
  <c r="N200" s="1"/>
  <c r="N199" s="1"/>
  <c r="N205"/>
  <c r="N204" s="1"/>
  <c r="N203" s="1"/>
  <c r="N209"/>
  <c r="N208" s="1"/>
  <c r="N207" s="1"/>
  <c r="N213"/>
  <c r="N212" s="1"/>
  <c r="N211" s="1"/>
  <c r="M213"/>
  <c r="M212" s="1"/>
  <c r="M211" s="1"/>
  <c r="M209"/>
  <c r="M208" s="1"/>
  <c r="M207" s="1"/>
  <c r="M204"/>
  <c r="M203" s="1"/>
  <c r="M205"/>
  <c r="M201"/>
  <c r="M200" s="1"/>
  <c r="M199" s="1"/>
  <c r="M197"/>
  <c r="M196" s="1"/>
  <c r="M195" s="1"/>
  <c r="N232" l="1"/>
  <c r="N230" s="1"/>
  <c r="N229" s="1"/>
  <c r="N86"/>
  <c r="N220"/>
  <c r="N219" s="1"/>
  <c r="N194"/>
  <c r="N192" s="1"/>
  <c r="N191" s="1"/>
  <c r="N189"/>
  <c r="N188" s="1"/>
  <c r="N187" s="1"/>
  <c r="N186" s="1"/>
  <c r="N185" s="1"/>
  <c r="M189"/>
  <c r="M188" s="1"/>
  <c r="N179"/>
  <c r="N178" s="1"/>
  <c r="N177" s="1"/>
  <c r="N183"/>
  <c r="N182" s="1"/>
  <c r="N181" s="1"/>
  <c r="M183"/>
  <c r="M182" s="1"/>
  <c r="M179"/>
  <c r="N170"/>
  <c r="N169" s="1"/>
  <c r="N168" s="1"/>
  <c r="N167" s="1"/>
  <c r="M170"/>
  <c r="M169" s="1"/>
  <c r="M168" s="1"/>
  <c r="M167" s="1"/>
  <c r="N150"/>
  <c r="N149" s="1"/>
  <c r="N148" s="1"/>
  <c r="N154"/>
  <c r="N153" s="1"/>
  <c r="N152" s="1"/>
  <c r="N158"/>
  <c r="N157" s="1"/>
  <c r="N156" s="1"/>
  <c r="N162"/>
  <c r="N161" s="1"/>
  <c r="N160" s="1"/>
  <c r="M162"/>
  <c r="M161" s="1"/>
  <c r="M160" s="1"/>
  <c r="M158"/>
  <c r="M154"/>
  <c r="M153" s="1"/>
  <c r="M152" s="1"/>
  <c r="M150"/>
  <c r="O150" s="1"/>
  <c r="N135"/>
  <c r="N134" s="1"/>
  <c r="N133" s="1"/>
  <c r="N139"/>
  <c r="N138" s="1"/>
  <c r="N137" s="1"/>
  <c r="M135"/>
  <c r="N128"/>
  <c r="N127" s="1"/>
  <c r="N126" s="1"/>
  <c r="N124"/>
  <c r="N123" s="1"/>
  <c r="M124"/>
  <c r="N116"/>
  <c r="N115" s="1"/>
  <c r="N114" s="1"/>
  <c r="M116"/>
  <c r="M115" s="1"/>
  <c r="M114" s="1"/>
  <c r="N112"/>
  <c r="N111" s="1"/>
  <c r="N110" s="1"/>
  <c r="M112"/>
  <c r="M111" s="1"/>
  <c r="M60"/>
  <c r="M67"/>
  <c r="M88"/>
  <c r="O88" s="1"/>
  <c r="M84"/>
  <c r="O84" s="1"/>
  <c r="M76"/>
  <c r="M75" s="1"/>
  <c r="M74" s="1"/>
  <c r="M72"/>
  <c r="M71" s="1"/>
  <c r="M70" s="1"/>
  <c r="M65"/>
  <c r="O65" s="1"/>
  <c r="N45"/>
  <c r="N44" s="1"/>
  <c r="N43" s="1"/>
  <c r="N42" s="1"/>
  <c r="M45"/>
  <c r="N40"/>
  <c r="M40"/>
  <c r="N32"/>
  <c r="N31" s="1"/>
  <c r="N30" s="1"/>
  <c r="N29" s="1"/>
  <c r="M32"/>
  <c r="M31" s="1"/>
  <c r="N25"/>
  <c r="N24" s="1"/>
  <c r="N23" s="1"/>
  <c r="N21"/>
  <c r="N20" s="1"/>
  <c r="O20" s="1"/>
  <c r="O22"/>
  <c r="O26"/>
  <c r="O27"/>
  <c r="O28"/>
  <c r="O33"/>
  <c r="O41"/>
  <c r="O46"/>
  <c r="O55"/>
  <c r="O56"/>
  <c r="O57"/>
  <c r="O58"/>
  <c r="O59"/>
  <c r="O61"/>
  <c r="O62"/>
  <c r="O63"/>
  <c r="O64"/>
  <c r="O66"/>
  <c r="O69"/>
  <c r="O73"/>
  <c r="O77"/>
  <c r="O113"/>
  <c r="O117"/>
  <c r="O125"/>
  <c r="O129"/>
  <c r="O130"/>
  <c r="O136"/>
  <c r="O140"/>
  <c r="O141"/>
  <c r="O151"/>
  <c r="O155"/>
  <c r="O159"/>
  <c r="O163"/>
  <c r="O171"/>
  <c r="O180"/>
  <c r="O184"/>
  <c r="O190"/>
  <c r="O195"/>
  <c r="O196"/>
  <c r="O197"/>
  <c r="O198"/>
  <c r="O199"/>
  <c r="O200"/>
  <c r="O201"/>
  <c r="O202"/>
  <c r="O204"/>
  <c r="O205"/>
  <c r="O206"/>
  <c r="O207"/>
  <c r="O208"/>
  <c r="O209"/>
  <c r="O210"/>
  <c r="O211"/>
  <c r="O212"/>
  <c r="O213"/>
  <c r="O214"/>
  <c r="O221"/>
  <c r="O222"/>
  <c r="O223"/>
  <c r="O224"/>
  <c r="O233"/>
  <c r="O234"/>
  <c r="O235"/>
  <c r="O236"/>
  <c r="O237"/>
  <c r="O238"/>
  <c r="O239"/>
  <c r="O240"/>
  <c r="O241"/>
  <c r="O242"/>
  <c r="O243"/>
  <c r="O244"/>
  <c r="O245"/>
  <c r="O246"/>
  <c r="O247"/>
  <c r="O248"/>
  <c r="O249"/>
  <c r="O250"/>
  <c r="O251"/>
  <c r="O252"/>
  <c r="O253"/>
  <c r="O254"/>
  <c r="O152" l="1"/>
  <c r="N132"/>
  <c r="N218"/>
  <c r="N216" s="1"/>
  <c r="N215" s="1"/>
  <c r="M83"/>
  <c r="M82" s="1"/>
  <c r="O82" s="1"/>
  <c r="O158"/>
  <c r="O189"/>
  <c r="O170"/>
  <c r="O162"/>
  <c r="O124"/>
  <c r="O135"/>
  <c r="N176"/>
  <c r="O21"/>
  <c r="N109"/>
  <c r="N107" s="1"/>
  <c r="N106" s="1"/>
  <c r="O114"/>
  <c r="O160"/>
  <c r="N147"/>
  <c r="O31"/>
  <c r="M30"/>
  <c r="O112"/>
  <c r="O32"/>
  <c r="N19"/>
  <c r="M87"/>
  <c r="O116"/>
  <c r="M123"/>
  <c r="M122" s="1"/>
  <c r="M134"/>
  <c r="M133" s="1"/>
  <c r="O133" s="1"/>
  <c r="M149"/>
  <c r="O154"/>
  <c r="M157"/>
  <c r="O179"/>
  <c r="O115"/>
  <c r="O161"/>
  <c r="N36"/>
  <c r="N35" s="1"/>
  <c r="N34" s="1"/>
  <c r="N53"/>
  <c r="N52" s="1"/>
  <c r="N51" s="1"/>
  <c r="O71"/>
  <c r="M187"/>
  <c r="O187" s="1"/>
  <c r="O188"/>
  <c r="N165"/>
  <c r="N164" s="1"/>
  <c r="M181"/>
  <c r="O181" s="1"/>
  <c r="O182"/>
  <c r="O183"/>
  <c r="M178"/>
  <c r="O178" s="1"/>
  <c r="O167"/>
  <c r="O168"/>
  <c r="O169"/>
  <c r="O153"/>
  <c r="N122"/>
  <c r="O111"/>
  <c r="O60"/>
  <c r="O67"/>
  <c r="O76"/>
  <c r="O75"/>
  <c r="O72"/>
  <c r="O70"/>
  <c r="O74"/>
  <c r="O45"/>
  <c r="O40"/>
  <c r="O16" l="1"/>
  <c r="N16"/>
  <c r="O123"/>
  <c r="O134"/>
  <c r="O83"/>
  <c r="M86"/>
  <c r="O86" s="1"/>
  <c r="O87"/>
  <c r="N49"/>
  <c r="N48" s="1"/>
  <c r="O157"/>
  <c r="M156"/>
  <c r="O156" s="1"/>
  <c r="O149"/>
  <c r="M148"/>
  <c r="O148" s="1"/>
  <c r="O30"/>
  <c r="M29"/>
  <c r="O29" s="1"/>
  <c r="N121"/>
  <c r="N119" s="1"/>
  <c r="N15"/>
  <c r="N14" s="1"/>
  <c r="N13" s="1"/>
  <c r="N12" s="1"/>
  <c r="M186"/>
  <c r="O186" s="1"/>
  <c r="M177"/>
  <c r="O177" s="1"/>
  <c r="O122"/>
  <c r="N47" l="1"/>
  <c r="M185"/>
  <c r="O185" s="1"/>
  <c r="M18" i="1" l="1"/>
  <c r="L19"/>
  <c r="L21" s="1"/>
  <c r="L32" s="1"/>
  <c r="L87"/>
  <c r="L20" s="1"/>
  <c r="K72"/>
  <c r="M72" s="1"/>
  <c r="K66"/>
  <c r="M66" s="1"/>
  <c r="K83"/>
  <c r="M83" s="1"/>
  <c r="M25" i="2"/>
  <c r="M147"/>
  <c r="O147" s="1"/>
  <c r="K88" i="1"/>
  <c r="M139" i="2"/>
  <c r="M110"/>
  <c r="M44"/>
  <c r="M37"/>
  <c r="K58" i="1"/>
  <c r="M58" s="1"/>
  <c r="K47"/>
  <c r="M47" s="1"/>
  <c r="K60"/>
  <c r="M60" s="1"/>
  <c r="K51"/>
  <c r="M51" s="1"/>
  <c r="M232" i="2"/>
  <c r="M220"/>
  <c r="M176"/>
  <c r="M128"/>
  <c r="M54"/>
  <c r="M19"/>
  <c r="O19" s="1"/>
  <c r="K81" i="1"/>
  <c r="M81" s="1"/>
  <c r="K77"/>
  <c r="M77" s="1"/>
  <c r="K54"/>
  <c r="M54" s="1"/>
  <c r="K26"/>
  <c r="M36" i="2" l="1"/>
  <c r="O36" s="1"/>
  <c r="O37"/>
  <c r="M24"/>
  <c r="O25"/>
  <c r="M127"/>
  <c r="O128"/>
  <c r="M53"/>
  <c r="O53" s="1"/>
  <c r="O54"/>
  <c r="M138"/>
  <c r="O139"/>
  <c r="K87" i="1"/>
  <c r="M88"/>
  <c r="M230" i="2"/>
  <c r="O232"/>
  <c r="M219"/>
  <c r="O220"/>
  <c r="O203"/>
  <c r="M194"/>
  <c r="O194" s="1"/>
  <c r="M165"/>
  <c r="O165" s="1"/>
  <c r="O176"/>
  <c r="M109"/>
  <c r="O110"/>
  <c r="M43"/>
  <c r="O44"/>
  <c r="M35"/>
  <c r="K42" i="1"/>
  <c r="K65"/>
  <c r="O219" i="2" l="1"/>
  <c r="M218"/>
  <c r="M192"/>
  <c r="M191" s="1"/>
  <c r="O191" s="1"/>
  <c r="M137"/>
  <c r="O138"/>
  <c r="M126"/>
  <c r="O127"/>
  <c r="M23"/>
  <c r="O24"/>
  <c r="M42" i="1"/>
  <c r="K17"/>
  <c r="M65"/>
  <c r="K19"/>
  <c r="M19" s="1"/>
  <c r="M87"/>
  <c r="K20"/>
  <c r="M20" s="1"/>
  <c r="M229" i="2"/>
  <c r="O229" s="1"/>
  <c r="O230"/>
  <c r="M164"/>
  <c r="O164" s="1"/>
  <c r="M107"/>
  <c r="O109"/>
  <c r="M52"/>
  <c r="M42"/>
  <c r="O42" s="1"/>
  <c r="O43"/>
  <c r="M34"/>
  <c r="O34" s="1"/>
  <c r="O35"/>
  <c r="O192" l="1"/>
  <c r="O23"/>
  <c r="M17"/>
  <c r="M121"/>
  <c r="O126"/>
  <c r="M132"/>
  <c r="O132" s="1"/>
  <c r="O137"/>
  <c r="M17" i="1"/>
  <c r="M216" i="2"/>
  <c r="O218"/>
  <c r="M106"/>
  <c r="O106" s="1"/>
  <c r="O107"/>
  <c r="O52"/>
  <c r="M15" l="1"/>
  <c r="O15" s="1"/>
  <c r="O17"/>
  <c r="O121"/>
  <c r="M215"/>
  <c r="O215" s="1"/>
  <c r="O216"/>
  <c r="M14" l="1"/>
  <c r="O14" s="1"/>
  <c r="O119"/>
  <c r="O118"/>
  <c r="M13" l="1"/>
  <c r="O13" s="1"/>
  <c r="M90" l="1"/>
  <c r="M51" s="1"/>
  <c r="O51" l="1"/>
  <c r="M49"/>
  <c r="O49" l="1"/>
  <c r="M48"/>
  <c r="O48" l="1"/>
  <c r="M47"/>
  <c r="O47" l="1"/>
  <c r="M12"/>
  <c r="O12" s="1"/>
</calcChain>
</file>

<file path=xl/sharedStrings.xml><?xml version="1.0" encoding="utf-8"?>
<sst xmlns="http://schemas.openxmlformats.org/spreadsheetml/2006/main" count="1473" uniqueCount="466">
  <si>
    <t>I. OPĆI DIO</t>
  </si>
  <si>
    <t>Članak 1.</t>
  </si>
  <si>
    <t>Br.konta</t>
  </si>
  <si>
    <t>Plan</t>
  </si>
  <si>
    <t>Indeks</t>
  </si>
  <si>
    <t xml:space="preserve"> </t>
  </si>
  <si>
    <t>Šifra izvora</t>
  </si>
  <si>
    <t>3</t>
  </si>
  <si>
    <t>01</t>
  </si>
  <si>
    <t>02</t>
  </si>
  <si>
    <t>04</t>
  </si>
  <si>
    <t>06</t>
  </si>
  <si>
    <t>Prihodi poslovanja</t>
  </si>
  <si>
    <t>03</t>
  </si>
  <si>
    <t>Prihodi od prodaje nefinancijske imovine</t>
  </si>
  <si>
    <t>Rashodi poslovanja</t>
  </si>
  <si>
    <t>4</t>
  </si>
  <si>
    <t>Rashodi za nabavu nefinancijske imovine</t>
  </si>
  <si>
    <t>RAZLIKA-MANJAK/VIŠAK</t>
  </si>
  <si>
    <t>Primici od financijske imovine i zaduživanja</t>
  </si>
  <si>
    <t>Izdaci za financijsku imovinu i otplate zajmova</t>
  </si>
  <si>
    <t>NETO ZADUŽIVANJE/FINANCIRANJE</t>
  </si>
  <si>
    <t>Vlastiti izvori</t>
  </si>
  <si>
    <t>VIŠAK/MANJAK+NETO ZADUŽIVANJA/FINANCIRANJA+RASPOLOŽIVA SREDSTVA IZ PRETHODNIH GODINA</t>
  </si>
  <si>
    <t>Prihodi od poreza</t>
  </si>
  <si>
    <t>Porez i prirez na dohodak</t>
  </si>
  <si>
    <t>Porezi na imovinu</t>
  </si>
  <si>
    <t>Porezi na robu i usluge</t>
  </si>
  <si>
    <t>Pomoći iz inozemstva i od subjekata unutar općeg proračuna</t>
  </si>
  <si>
    <t>Pomoći proračunu iz drugih proračuna</t>
  </si>
  <si>
    <t>634</t>
  </si>
  <si>
    <t>Pomoći od izvanproračunskih korisnika</t>
  </si>
  <si>
    <t>Prihodi od imovine</t>
  </si>
  <si>
    <t>Prihodi od financijske imovine</t>
  </si>
  <si>
    <t>Prihodi od nefinancijske imovine</t>
  </si>
  <si>
    <t>Prihodi od upravnih i administativnih pristojbi, pristojbi po posebnim propisima i naknada</t>
  </si>
  <si>
    <t>Upravne i administrativne pristojbe</t>
  </si>
  <si>
    <t>652</t>
  </si>
  <si>
    <t>Prihodi po posebnim propisima</t>
  </si>
  <si>
    <t>Komunalni doprinosi i naknade</t>
  </si>
  <si>
    <t>66</t>
  </si>
  <si>
    <t>Prihodi od prodaje proizvoda i robe te pruženih usluga i prihodi od donacija</t>
  </si>
  <si>
    <t>663</t>
  </si>
  <si>
    <t>Donacije od pravnih i fizičkih osoba izvan općeg proračuna</t>
  </si>
  <si>
    <t>68</t>
  </si>
  <si>
    <t>Kazne, upravne mjere i ostali prihodi</t>
  </si>
  <si>
    <t>683</t>
  </si>
  <si>
    <t>Prihodi od prodaje proizvedene dugotrajne imovine</t>
  </si>
  <si>
    <t>721</t>
  </si>
  <si>
    <t>Prihodi od prodaje građevinskih objekata</t>
  </si>
  <si>
    <t>Rashodi za zaposlene</t>
  </si>
  <si>
    <t>Plaće</t>
  </si>
  <si>
    <t>311</t>
  </si>
  <si>
    <t>Plaće (javni radovi)</t>
  </si>
  <si>
    <t>Ostali rashodi za zaposlene</t>
  </si>
  <si>
    <t>Doprinosi na plaće</t>
  </si>
  <si>
    <t>313</t>
  </si>
  <si>
    <t>Doprinosi na plaće (javni radovi)</t>
  </si>
  <si>
    <t>Materijalni rashodi</t>
  </si>
  <si>
    <t>Naknade troškova zaposlenima</t>
  </si>
  <si>
    <t>Rashodi  za materijal i energiju</t>
  </si>
  <si>
    <t>Rashodi za usluge</t>
  </si>
  <si>
    <t>Ostali nespomenuti rashodi</t>
  </si>
  <si>
    <t>Financijski rashodi</t>
  </si>
  <si>
    <t>Ostali financijski rashodi</t>
  </si>
  <si>
    <t>Naknade građanima i kućanstvima na temelju osiguranja i druge naknade</t>
  </si>
  <si>
    <t>Ostale naknade građanima i kućanstvima iz proračuna</t>
  </si>
  <si>
    <t xml:space="preserve">Ostali rashodi  </t>
  </si>
  <si>
    <t>Tekuće donacije</t>
  </si>
  <si>
    <t>383</t>
  </si>
  <si>
    <t>Kazne, penali i naknade štete</t>
  </si>
  <si>
    <t>Kapitalne pomoći</t>
  </si>
  <si>
    <t>Rashodi za nabavu proizvedene dugotrajne imovine</t>
  </si>
  <si>
    <t>Građevinski objekti</t>
  </si>
  <si>
    <t>422</t>
  </si>
  <si>
    <t>Postrojenja i oprema</t>
  </si>
  <si>
    <t>426</t>
  </si>
  <si>
    <t>Nematerijalna proizvedena imovina</t>
  </si>
  <si>
    <t>81</t>
  </si>
  <si>
    <t>Primljene otplate (povrati) glavnice danih zajmova</t>
  </si>
  <si>
    <t>815</t>
  </si>
  <si>
    <t>51</t>
  </si>
  <si>
    <t>Izdaci za dane zajmove</t>
  </si>
  <si>
    <t>515</t>
  </si>
  <si>
    <t>Izdaci za dane zajmove bankama i ostalim financijskim institucijama izvan javnog sektora</t>
  </si>
  <si>
    <t>Rezultat poslovanja</t>
  </si>
  <si>
    <t>Višak/manjak prihoda</t>
  </si>
  <si>
    <t>U Proračunu se utvrđuju sredstva za proračunsku zalihu u iznosu od 15.000,00 kn.</t>
  </si>
  <si>
    <t>Opći prihodi i primici</t>
  </si>
  <si>
    <t>Vlastiti prihodi</t>
  </si>
  <si>
    <t>Prihodi za posebne namjene</t>
  </si>
  <si>
    <t>Pomoći</t>
  </si>
  <si>
    <t>Donacije</t>
  </si>
  <si>
    <t>Prihodi od nefinancijske imovine i nadoknade šteta s osnova osiguranja</t>
  </si>
  <si>
    <t>Namjenski primici od zaduživanja</t>
  </si>
  <si>
    <t>Šifra</t>
  </si>
  <si>
    <t>ŠIFRA</t>
  </si>
  <si>
    <t xml:space="preserve">ŠIFRA </t>
  </si>
  <si>
    <t>Programska</t>
  </si>
  <si>
    <t>izvor</t>
  </si>
  <si>
    <t>BROJ</t>
  </si>
  <si>
    <t>Program/projekt</t>
  </si>
  <si>
    <t>Funk-</t>
  </si>
  <si>
    <t xml:space="preserve">   VRSTA RASHODA</t>
  </si>
  <si>
    <t>Aktivnosti</t>
  </si>
  <si>
    <t xml:space="preserve">cijska </t>
  </si>
  <si>
    <t>Račun</t>
  </si>
  <si>
    <t xml:space="preserve">   I IZDATAKA</t>
  </si>
  <si>
    <t>UKUPNO RASHODI I IZDACI</t>
  </si>
  <si>
    <t>RAZDJEL  001  OPĆINSKO VIJEĆE</t>
  </si>
  <si>
    <t>GLAVA 00101  OPĆINSKO VIJEĆE</t>
  </si>
  <si>
    <t>0111</t>
  </si>
  <si>
    <t>predstavničkog i izvršnog tijela i mjesne samouprave</t>
  </si>
  <si>
    <t>322</t>
  </si>
  <si>
    <t>Rashodi za materijal i energiju</t>
  </si>
  <si>
    <t>323</t>
  </si>
  <si>
    <t>0011</t>
  </si>
  <si>
    <t>32</t>
  </si>
  <si>
    <t>329</t>
  </si>
  <si>
    <t>Ostali rashodi</t>
  </si>
  <si>
    <t>RAZDJEL  002  JEDINSTVENI UPRAVNI ODJEL I IZVRŠNO TIJELO</t>
  </si>
  <si>
    <t>GLAVA 00201 Upravni odjel i izvršno tijelo</t>
  </si>
  <si>
    <t>0112</t>
  </si>
  <si>
    <t>38</t>
  </si>
  <si>
    <t>Tekući projekt 01: Nabava uredske opreme</t>
  </si>
  <si>
    <t>42</t>
  </si>
  <si>
    <t>GLAVA: 00202 VATROGASTVO I CIVILNA ZAŠTITA</t>
  </si>
  <si>
    <t>0320</t>
  </si>
  <si>
    <t>GLAVA 00203: KOMUNALNA INFRASTRUKTURA</t>
  </si>
  <si>
    <t>0640</t>
  </si>
  <si>
    <t>Rashod.za nabavu proizvedene dugotrajne imovine</t>
  </si>
  <si>
    <t>0540</t>
  </si>
  <si>
    <t>Donacije i ostali rashodi</t>
  </si>
  <si>
    <t>421</t>
  </si>
  <si>
    <t>GLAVA 00204 DRUŠTVENE DJELATNOSTI</t>
  </si>
  <si>
    <t>0921</t>
  </si>
  <si>
    <t>Naknade građanima i kućanstvima na temelju osiguranja i dr.</t>
  </si>
  <si>
    <t>0740</t>
  </si>
  <si>
    <t>GLAVA  00205: PROGRAM DJELATNOSTI KULTURE</t>
  </si>
  <si>
    <t>0820</t>
  </si>
  <si>
    <t>381</t>
  </si>
  <si>
    <t>0840</t>
  </si>
  <si>
    <t>GLAVA 00206: PROGRAMSKA DJELATNOST SPORTA</t>
  </si>
  <si>
    <t>0810</t>
  </si>
  <si>
    <t>GLAVA  00207: PROGRAMSKA DJELATNOST SOCIJALNE SKRBI</t>
  </si>
  <si>
    <t>1070</t>
  </si>
  <si>
    <t>1060</t>
  </si>
  <si>
    <t>1040</t>
  </si>
  <si>
    <t>Naknade građanima i kućanstv.na temelju osiguranja i dr.</t>
  </si>
  <si>
    <t>1090</t>
  </si>
  <si>
    <t>2019.</t>
  </si>
  <si>
    <t>Proračun Općine Biskupija za 2019. godinu sastoji se od:</t>
  </si>
  <si>
    <t>633</t>
  </si>
  <si>
    <t>Pomoći proračunu iz drugih proračuna (kompenzacijske mjere)</t>
  </si>
  <si>
    <t>Kapitalni projekt 01: Izrada Plana upravljanja imovinom</t>
  </si>
  <si>
    <t>Kapitalni projekt 02: Izrada projektne dokumentacije za izgradnju vatrogasnog doma</t>
  </si>
  <si>
    <t>Prihodi i rashodi, te primici i izdaci po ekonomskoj klasifikaciji utvrđuju se u Računu prihoda i rashoda i Računu financiranja za 2019. godinu, kako slijedi:</t>
  </si>
  <si>
    <t>Članak 5.</t>
  </si>
  <si>
    <t>Naziv cilja</t>
  </si>
  <si>
    <t>Naziv mjere</t>
  </si>
  <si>
    <t>Šifra programa</t>
  </si>
  <si>
    <t>Pokazatelj rezultata</t>
  </si>
  <si>
    <t>Razdjel</t>
  </si>
  <si>
    <t>Glava</t>
  </si>
  <si>
    <t>Unapređenje rada općine</t>
  </si>
  <si>
    <t>002</t>
  </si>
  <si>
    <t>00201</t>
  </si>
  <si>
    <t>Razvoj konkurentnog i održivog gospodarstva</t>
  </si>
  <si>
    <t>00203</t>
  </si>
  <si>
    <t>Kilometri asfaltiranih cesta</t>
  </si>
  <si>
    <t>Očuvanje okoliša</t>
  </si>
  <si>
    <t>Razvoj društvenih djelatnosti</t>
  </si>
  <si>
    <t>00202</t>
  </si>
  <si>
    <t>Zadovoljavajuća opremljenost</t>
  </si>
  <si>
    <t>001</t>
  </si>
  <si>
    <t>00101</t>
  </si>
  <si>
    <t>00205</t>
  </si>
  <si>
    <t>00206</t>
  </si>
  <si>
    <t>Broj korisnika</t>
  </si>
  <si>
    <t>Unapređenje kvalitete života</t>
  </si>
  <si>
    <t>Poboljšanje kvaletete života</t>
  </si>
  <si>
    <t>00204</t>
  </si>
  <si>
    <t>00207</t>
  </si>
  <si>
    <t>Plan 2019.</t>
  </si>
  <si>
    <t>Razvoj vatrogastva</t>
  </si>
  <si>
    <t>Izgradnja društvenih objekata</t>
  </si>
  <si>
    <t>Poticanje i razvoj kulturnih, sportskih i drugih udruga</t>
  </si>
  <si>
    <t>OPĆINA BISKUPIJA</t>
  </si>
  <si>
    <t>Posebni dio Proračuna za 2019. godinu sastoji se od plana rashoda i izdataka iskazanih po vrstama, raspoređenih u programe, koji se sastoje od aktivnosti i projekata, kako slijedi:</t>
  </si>
  <si>
    <t>Članak 4.</t>
  </si>
  <si>
    <t>II. POSEBNI DIO</t>
  </si>
  <si>
    <t>Članak 2.</t>
  </si>
  <si>
    <t>Članak 3.</t>
  </si>
  <si>
    <t>I. Izmjene i dopune</t>
  </si>
  <si>
    <t>I. Izmjene</t>
  </si>
  <si>
    <t>i dopune</t>
  </si>
  <si>
    <t>ZA  2019. GODINU</t>
  </si>
  <si>
    <t>VRSTA PRIHODA / IZDATAKA</t>
  </si>
  <si>
    <t>A. RAČUN PRIHODA I RASHODA</t>
  </si>
  <si>
    <t>B. RAČUN ZADUŽIVANJA/FINANCIRANJA</t>
  </si>
  <si>
    <t>C. RASPOLOŽIVA SREDSTVA IZ PRETHODIH GODINA (VIŠAK PRIHODA I REZERVIRANJA)</t>
  </si>
  <si>
    <t>B. RAČUN ZADUŽIVANJA / FINANCIRANJA</t>
  </si>
  <si>
    <t>C. RASPOLOŽIVA SREDSTVA IZ PRETHODNIH GODINA(VIŠAK PRIHODA I REZERVIRANJA)</t>
  </si>
  <si>
    <t>Primici (povrati) glavnice zajmova kreditnim i ostalim financijskim institucijama izvan javnog sektora</t>
  </si>
  <si>
    <t>I. Izmjene i dopune Proračuna Općine Biskupija za 2019. godinu stupaju na snagu osmog dana od dana objave u Službenom vjesniku Šibensko-kninske županije.</t>
  </si>
  <si>
    <t>U Planu razvojnih programa za 2019. godinu iskazani su ciljevi i prioriteti razvoja Općine Biskupija povezani s programskom i organizacijskom klasifikacijom proračuna Općine Biskupija</t>
  </si>
  <si>
    <t>za 2019. godinu.</t>
  </si>
  <si>
    <t>I. IZMJENE I DOPUNE PLANA RAZVOJNIH PROGRAMA OPĆINE BISKUPIJA ZA 2019. GODINU</t>
  </si>
  <si>
    <t xml:space="preserve">Ostali prihodi </t>
  </si>
  <si>
    <t>37</t>
  </si>
  <si>
    <t>372</t>
  </si>
  <si>
    <t>0911</t>
  </si>
  <si>
    <t>35</t>
  </si>
  <si>
    <t>Subvencije</t>
  </si>
  <si>
    <t>352</t>
  </si>
  <si>
    <t>Subvencije trg.društvima, zadrugama, poljoprivrednicima i obrtnicima izvan javnog sektora</t>
  </si>
  <si>
    <t>Tekući projekt 02: Poticanje razvoja poljoprivrede</t>
  </si>
  <si>
    <t>Subvencije trg.društ, zadrug., poljoprivrednicima i obrt. izvan jav. sektora</t>
  </si>
  <si>
    <t>Kapitalni projekt 03: Izrada Plana civilne zaštite</t>
  </si>
  <si>
    <t>Kapitalni projekt 04: Izrada Plana djelovanja u području prirodnih nepogoda</t>
  </si>
  <si>
    <t>Tekući projekt 03: Nabava računalnih programa</t>
  </si>
  <si>
    <t>Kapitalni projekt 05: Izrada projektne dokumentacije za "Multifunkcionalni centar"</t>
  </si>
  <si>
    <t>Funkcijska klasifikacija 01: Opće javne usluge</t>
  </si>
  <si>
    <t xml:space="preserve">Funkcijska klasifikacija 03: Javni red i sigurnost </t>
  </si>
  <si>
    <t>Funkcijska klasifikacija 04: Ekonomski poslovi</t>
  </si>
  <si>
    <t>Funkcijska klasifikacija 09: Obrazovanje</t>
  </si>
  <si>
    <t>Funkcijska klasifikacija 08: Rekreacija, kultura i religija</t>
  </si>
  <si>
    <t>Funkcijska klasifikacija 08: Rekreacija, kultura i sport</t>
  </si>
  <si>
    <t>Funkcijska klasifikacija 10: Socijalna zaštita</t>
  </si>
  <si>
    <t>Glavni program 01: OSNOVNE AKTIVNOSTI</t>
  </si>
  <si>
    <t>Program 0101: Donošenje akata i mjera iz djelokruga</t>
  </si>
  <si>
    <t>Aktivnost 01:  Predstavničko i izvršno tijelo</t>
  </si>
  <si>
    <t>Aktivnost 02:  Djelokrug mjesne samouprave</t>
  </si>
  <si>
    <t>Program 0102:  Program političkih stranaka</t>
  </si>
  <si>
    <t>Aktivnost 01: Financiranje rada političkih stranaka</t>
  </si>
  <si>
    <t xml:space="preserve">Program 0103: Zaštita prava nacionalnih manjina </t>
  </si>
  <si>
    <t>Aktivnost 01: Osnovne funkcije VSNM</t>
  </si>
  <si>
    <t xml:space="preserve">Program 0104: Razvoj civilnog društva </t>
  </si>
  <si>
    <t>Aktivnost 01: Osnovne funkcije udruga</t>
  </si>
  <si>
    <t>P001010101</t>
  </si>
  <si>
    <t>P001010102</t>
  </si>
  <si>
    <t>P001010103</t>
  </si>
  <si>
    <t>P001010104</t>
  </si>
  <si>
    <t>A00101010101</t>
  </si>
  <si>
    <t>A00101010102</t>
  </si>
  <si>
    <t>A00101010201</t>
  </si>
  <si>
    <t>A00101010301</t>
  </si>
  <si>
    <t>A00101010401</t>
  </si>
  <si>
    <t>Program 0101:  Javna uprava i administracija</t>
  </si>
  <si>
    <t>Aktivnost 01:    Administrativno, tehničko i stručno osoblje</t>
  </si>
  <si>
    <t>Aktivnost 02:    Održavanje zgrada za redovito korištenje</t>
  </si>
  <si>
    <t>P002010101</t>
  </si>
  <si>
    <t>Glavni program 02: VATROGASTVO I CIVILNA ZAŠTITA</t>
  </si>
  <si>
    <t>Glavni program 03: KOMUNALNA INFRASTRUKTURA</t>
  </si>
  <si>
    <t>Glavni program 04: DRUŠTVENE DJELATNOSTI</t>
  </si>
  <si>
    <t>Glavni program 05: PROGRAM DJELATNOSTI KULTURE</t>
  </si>
  <si>
    <t>Glavni program 06: PROGRAMSKA DJELATNOST SPORTA</t>
  </si>
  <si>
    <t>Glavni program 07: PROGRAMSKA DJELATNOST SOCIJALNE SKRBI</t>
  </si>
  <si>
    <t>A00201010101</t>
  </si>
  <si>
    <t>A00201010102</t>
  </si>
  <si>
    <t>T00201010101</t>
  </si>
  <si>
    <t>T00201010102</t>
  </si>
  <si>
    <t>K00201010101</t>
  </si>
  <si>
    <t>K00201010102</t>
  </si>
  <si>
    <t>K00201010103</t>
  </si>
  <si>
    <t>K00201010104</t>
  </si>
  <si>
    <t>K00201010105</t>
  </si>
  <si>
    <t>T00201010103</t>
  </si>
  <si>
    <t>Program 0201: Organiziranje i provođenje zaštite i spašavanja</t>
  </si>
  <si>
    <t xml:space="preserve">Aktivnost 01:   Osnovna djelatnost DVD-a  </t>
  </si>
  <si>
    <t>Aktivnost 02:   Civilna zaštita i HGSS</t>
  </si>
  <si>
    <t>P002020201</t>
  </si>
  <si>
    <t>A00202020101</t>
  </si>
  <si>
    <t>A00202020102</t>
  </si>
  <si>
    <t>10</t>
  </si>
  <si>
    <t>08</t>
  </si>
  <si>
    <t>07</t>
  </si>
  <si>
    <t>09</t>
  </si>
  <si>
    <t>Funkcijska klasifikacija 06: Razvoj stanovanja</t>
  </si>
  <si>
    <t>Program 0301: Održavanje objekata i uređaja komunalne infrastrukture</t>
  </si>
  <si>
    <t>Aktivnost 01:   Održavanje cesta i drugih javnih površina</t>
  </si>
  <si>
    <t>Aktivnost 02:   Rashodi za uređaje i javnu rasvjetu</t>
  </si>
  <si>
    <t>05</t>
  </si>
  <si>
    <t>Funkcijska klasifikacija 05: Zaštita okoliša</t>
  </si>
  <si>
    <t>Program 0302: Izgradnja objekata i uređaja komunalne infrastrukture</t>
  </si>
  <si>
    <t>Program 0303: Zaštita okoliša</t>
  </si>
  <si>
    <t xml:space="preserve">Kapitalni projekt 01: Izgradnja i rekonstrukcija cesta  </t>
  </si>
  <si>
    <t>Kapitalni projekt 02: Izgradnja vodovoda Vrbnik</t>
  </si>
  <si>
    <t>Kapitalni projekt 03: Modernizacija javne rasvjete</t>
  </si>
  <si>
    <t>Tekući projekt 01: Sanacija divljih odlagališta otpada</t>
  </si>
  <si>
    <t>Tekući projekt 02: Nabava opreme za Komunalno društvo Biskupija d.o.o.</t>
  </si>
  <si>
    <t>Kapitalni projekt 01: Nabava kontejnera za odvojeno prikupljanje otpada</t>
  </si>
  <si>
    <t>Kapitalni projekt 02: Izgradnja reciklažnog dvorišta</t>
  </si>
  <si>
    <t>0610</t>
  </si>
  <si>
    <t>0443</t>
  </si>
  <si>
    <t>0435</t>
  </si>
  <si>
    <t>0560</t>
  </si>
  <si>
    <t>0510</t>
  </si>
  <si>
    <t>0530</t>
  </si>
  <si>
    <t>P002030301</t>
  </si>
  <si>
    <t>A00203030101</t>
  </si>
  <si>
    <t>A00203030102</t>
  </si>
  <si>
    <t>P002030302</t>
  </si>
  <si>
    <t>K00203030201</t>
  </si>
  <si>
    <t>K00203030202</t>
  </si>
  <si>
    <t>K00203030203</t>
  </si>
  <si>
    <t>P002030303</t>
  </si>
  <si>
    <t>T00203030301</t>
  </si>
  <si>
    <t>T00203030302</t>
  </si>
  <si>
    <t>K00203030301</t>
  </si>
  <si>
    <t>K00203030302</t>
  </si>
  <si>
    <t>Program 0401:  Predškolsko, osnovnoškolsko i srednjoškolsko obrazovanje</t>
  </si>
  <si>
    <t>Program 0402:  Javne potrebe u školstvu</t>
  </si>
  <si>
    <t>Program 0403: Javne potrebe u zdravstvu i preventiva</t>
  </si>
  <si>
    <t xml:space="preserve">Aktivnost 01:   Sufinanciranje prijevoza učenika </t>
  </si>
  <si>
    <t>Aktivnost 02:    Financiranje dječjeg vrtića</t>
  </si>
  <si>
    <t>Aktivnost 01:   Sufinanciranje nabave udžbenika za osnovne i srednje škole</t>
  </si>
  <si>
    <t>Aktivnost 02:   Stipendije i školarine</t>
  </si>
  <si>
    <t>Aktivnost 01:    Poslovi deratizacije i dezinsekcije</t>
  </si>
  <si>
    <t>P002040401</t>
  </si>
  <si>
    <t>P002040403</t>
  </si>
  <si>
    <t>A00204040101</t>
  </si>
  <si>
    <t>A00204040102</t>
  </si>
  <si>
    <t>P002040402</t>
  </si>
  <si>
    <t>A00204040201</t>
  </si>
  <si>
    <t>A00204040202</t>
  </si>
  <si>
    <t>A00204040301</t>
  </si>
  <si>
    <t>Funkcijska klasifikacija 07: Zdravstvo</t>
  </si>
  <si>
    <t>0960</t>
  </si>
  <si>
    <t>Program 0501: Promicanje kulture</t>
  </si>
  <si>
    <t>Aktivnost 01:   Djelatnost kulturno umjetničkih društava</t>
  </si>
  <si>
    <t>Aktivnost 02:    Zaštita i očuvanje kulturnih dobara</t>
  </si>
  <si>
    <t>Aktivnost 03:    Akcije i manifestacije u kulturi</t>
  </si>
  <si>
    <t>Kapitalni projekt 01: Rekonstrukcija Doma omladine Biskupija</t>
  </si>
  <si>
    <t>Aktivnost 04:    Pomoć za funkcioniranje vjerskih ustanova</t>
  </si>
  <si>
    <t>P002050501</t>
  </si>
  <si>
    <t>A00205050101</t>
  </si>
  <si>
    <t>A00205050102</t>
  </si>
  <si>
    <t>A00205050103</t>
  </si>
  <si>
    <t>A00205050104</t>
  </si>
  <si>
    <t>K00205050101</t>
  </si>
  <si>
    <t>P002060601</t>
  </si>
  <si>
    <t>A00206060101</t>
  </si>
  <si>
    <t>Aktivnost 01:   Osnovna djelatnost sportskih udruga</t>
  </si>
  <si>
    <t>K00206060101</t>
  </si>
  <si>
    <t>Kapitalni projekt 01: Sanacija sportske dvorane "Škola Kosovo"</t>
  </si>
  <si>
    <t>0860</t>
  </si>
  <si>
    <t>Program 0701: Socijalna skrb</t>
  </si>
  <si>
    <t>Program 0702: Poticajne mjere demografske obnove</t>
  </si>
  <si>
    <t>Program 0703: Humanitarna skrb kroz udruge građana</t>
  </si>
  <si>
    <t>P002070701</t>
  </si>
  <si>
    <t>P002070702</t>
  </si>
  <si>
    <t>P002070703</t>
  </si>
  <si>
    <t>Aktivnost 01:   Jednokratna naknada</t>
  </si>
  <si>
    <t>Aktivnost 02:   Naknada za troškove stanovanja</t>
  </si>
  <si>
    <t>Aktivnost 03:   Pomoć u novcu (ogrijev)</t>
  </si>
  <si>
    <t>Aktivnost 01:   Potpore za novorođeno dijete</t>
  </si>
  <si>
    <t>Aktivnost 01:    Humanitarna djelatnost Crvenog križa i ostalih humanitarnih org.</t>
  </si>
  <si>
    <t>A00207070101</t>
  </si>
  <si>
    <t>A00207070102</t>
  </si>
  <si>
    <t>A00207070103</t>
  </si>
  <si>
    <t>A00207070201</t>
  </si>
  <si>
    <t>A00207070301</t>
  </si>
  <si>
    <t>Naziv Programa / Aktivnosti</t>
  </si>
  <si>
    <t>Program / Aktivnost</t>
  </si>
  <si>
    <t xml:space="preserve">Izrađen Plan </t>
  </si>
  <si>
    <t>P002010101 / T00201010101</t>
  </si>
  <si>
    <t>P002010101 / K00201010101</t>
  </si>
  <si>
    <t>Jačanje komunalne infrastrukture i poticanje razvoja poljoprivrede</t>
  </si>
  <si>
    <t>Nabava uredske opreme, izrada planskih dokumenata i procjena</t>
  </si>
  <si>
    <t>Program 0601: Organizacija, rekreacija i sportske aktivnosti</t>
  </si>
  <si>
    <t>Izrađena Projektna dokumentacija</t>
  </si>
  <si>
    <t>Broj korisnika uključenih u aktivnosti sportskih klubova i postignuti rezultati</t>
  </si>
  <si>
    <r>
      <rPr>
        <b/>
        <sz val="8"/>
        <color theme="1"/>
        <rFont val="Arial"/>
        <family val="2"/>
        <charset val="238"/>
      </rPr>
      <t>Izgradnja objekata i uređaja komunalne infrastrukture</t>
    </r>
    <r>
      <rPr>
        <sz val="8"/>
        <color theme="1"/>
        <rFont val="Arial"/>
        <family val="2"/>
        <charset val="238"/>
      </rPr>
      <t xml:space="preserve"> / Izgradnja i rekonstrukcija cesta</t>
    </r>
  </si>
  <si>
    <r>
      <rPr>
        <b/>
        <sz val="8"/>
        <color theme="1"/>
        <rFont val="Arial"/>
        <family val="2"/>
        <charset val="238"/>
      </rPr>
      <t>Izgradnja objekata i uređaja komunalne infrastrukture</t>
    </r>
    <r>
      <rPr>
        <sz val="8"/>
        <color theme="1"/>
        <rFont val="Arial"/>
        <family val="2"/>
        <charset val="238"/>
      </rPr>
      <t xml:space="preserve"> /                        Izgradnja vodovoda Vrbnik</t>
    </r>
  </si>
  <si>
    <r>
      <rPr>
        <b/>
        <sz val="8"/>
        <color theme="1"/>
        <rFont val="Arial"/>
        <family val="2"/>
        <charset val="238"/>
      </rPr>
      <t>Izgradnja objekata i uređaja komunalne infrastrukture</t>
    </r>
    <r>
      <rPr>
        <sz val="8"/>
        <color theme="1"/>
        <rFont val="Arial"/>
        <family val="2"/>
        <charset val="238"/>
      </rPr>
      <t xml:space="preserve"> /                        Modernizacija javne rasvjete</t>
    </r>
  </si>
  <si>
    <r>
      <rPr>
        <b/>
        <sz val="8"/>
        <color theme="1"/>
        <rFont val="Arial"/>
        <family val="2"/>
        <charset val="238"/>
      </rPr>
      <t>Javna uprava i administracija</t>
    </r>
    <r>
      <rPr>
        <sz val="8"/>
        <color theme="1"/>
        <rFont val="Arial"/>
        <family val="2"/>
        <charset val="238"/>
      </rPr>
      <t xml:space="preserve"> /                                        Poticanje razvoja poljoprivrede</t>
    </r>
  </si>
  <si>
    <r>
      <rPr>
        <b/>
        <sz val="8"/>
        <color theme="1"/>
        <rFont val="Arial"/>
        <family val="2"/>
        <charset val="238"/>
      </rPr>
      <t xml:space="preserve">Zaštita okoliša </t>
    </r>
    <r>
      <rPr>
        <sz val="8"/>
        <color theme="1"/>
        <rFont val="Arial"/>
        <family val="2"/>
        <charset val="238"/>
      </rPr>
      <t>/                                                                Izgradnja reciklažnog dvorišta</t>
    </r>
  </si>
  <si>
    <r>
      <rPr>
        <b/>
        <sz val="8"/>
        <color theme="1"/>
        <rFont val="Arial"/>
        <family val="2"/>
        <charset val="238"/>
      </rPr>
      <t>Razvoj civilnog društva</t>
    </r>
    <r>
      <rPr>
        <sz val="8"/>
        <color theme="1"/>
        <rFont val="Arial"/>
        <family val="2"/>
        <charset val="238"/>
      </rPr>
      <t xml:space="preserve"> /                                                      Osnovne funkcije udruga</t>
    </r>
  </si>
  <si>
    <r>
      <rPr>
        <b/>
        <sz val="8"/>
        <color theme="1"/>
        <rFont val="Arial"/>
        <family val="2"/>
        <charset val="238"/>
      </rPr>
      <t>Promicanje kulture</t>
    </r>
    <r>
      <rPr>
        <sz val="8"/>
        <color theme="1"/>
        <rFont val="Arial"/>
        <family val="2"/>
        <charset val="238"/>
      </rPr>
      <t xml:space="preserve"> /                                                            Djelatnost kulturno umjetničkih društava</t>
    </r>
  </si>
  <si>
    <r>
      <rPr>
        <b/>
        <sz val="8"/>
        <color theme="1"/>
        <rFont val="Arial"/>
        <family val="2"/>
        <charset val="238"/>
      </rPr>
      <t>Organizacija, rekreacija i sportske aktivnosti</t>
    </r>
    <r>
      <rPr>
        <sz val="8"/>
        <color theme="1"/>
        <rFont val="Arial"/>
        <family val="2"/>
        <charset val="238"/>
      </rPr>
      <t xml:space="preserve"> /                    Osnovna djelatnost sportskih udruga</t>
    </r>
  </si>
  <si>
    <r>
      <rPr>
        <b/>
        <sz val="8"/>
        <color theme="1"/>
        <rFont val="Arial"/>
        <family val="2"/>
        <charset val="238"/>
      </rPr>
      <t>Organizacija, rekreacija i sportske aktivnosti</t>
    </r>
    <r>
      <rPr>
        <sz val="8"/>
        <color theme="1"/>
        <rFont val="Arial"/>
        <family val="2"/>
        <charset val="238"/>
      </rPr>
      <t xml:space="preserve"> /                    Sanacija sportske dvorane "Škola Kosovo"</t>
    </r>
  </si>
  <si>
    <r>
      <rPr>
        <b/>
        <sz val="8"/>
        <color theme="1"/>
        <rFont val="Arial"/>
        <family val="2"/>
        <charset val="238"/>
      </rPr>
      <t xml:space="preserve">Promicanje kulture </t>
    </r>
    <r>
      <rPr>
        <sz val="8"/>
        <color theme="1"/>
        <rFont val="Arial"/>
        <family val="2"/>
        <charset val="238"/>
      </rPr>
      <t>/                                                            Rekonstrukcija Doma omladine Biskupija</t>
    </r>
  </si>
  <si>
    <r>
      <rPr>
        <b/>
        <sz val="8"/>
        <color theme="1"/>
        <rFont val="Arial"/>
        <family val="2"/>
        <charset val="238"/>
      </rPr>
      <t xml:space="preserve">Predškolsko, osnovnoškolsko i srednjoškolsko obrazovanje </t>
    </r>
    <r>
      <rPr>
        <sz val="8"/>
        <color theme="1"/>
        <rFont val="Arial"/>
        <family val="2"/>
        <charset val="238"/>
      </rPr>
      <t>/                                                                         Sufinciranje prijevoza učenika</t>
    </r>
  </si>
  <si>
    <r>
      <rPr>
        <b/>
        <sz val="8"/>
        <color theme="1"/>
        <rFont val="Arial"/>
        <family val="2"/>
        <charset val="238"/>
      </rPr>
      <t>Predškolsko, osnovnoškolsko i srednjoškolsko obrazovanje</t>
    </r>
    <r>
      <rPr>
        <sz val="8"/>
        <color theme="1"/>
        <rFont val="Arial"/>
        <family val="2"/>
        <charset val="238"/>
      </rPr>
      <t xml:space="preserve"> /                           Financiranje dječjeg vrtića</t>
    </r>
  </si>
  <si>
    <r>
      <rPr>
        <b/>
        <sz val="8"/>
        <color theme="1"/>
        <rFont val="Arial"/>
        <family val="2"/>
        <charset val="238"/>
      </rPr>
      <t xml:space="preserve">Javne potrebe u školstvu </t>
    </r>
    <r>
      <rPr>
        <sz val="8"/>
        <color theme="1"/>
        <rFont val="Arial"/>
        <family val="2"/>
        <charset val="238"/>
      </rPr>
      <t>/                                                       Sufinanciranje nabave školskih udžbenika</t>
    </r>
  </si>
  <si>
    <r>
      <rPr>
        <b/>
        <sz val="8"/>
        <color theme="1"/>
        <rFont val="Arial"/>
        <family val="2"/>
        <charset val="238"/>
      </rPr>
      <t>Javne potrebe u školstvu</t>
    </r>
    <r>
      <rPr>
        <sz val="8"/>
        <color theme="1"/>
        <rFont val="Arial"/>
        <family val="2"/>
        <charset val="238"/>
      </rPr>
      <t xml:space="preserve"> /                                                       Stipendije i školarine</t>
    </r>
  </si>
  <si>
    <r>
      <rPr>
        <b/>
        <sz val="8"/>
        <color theme="1"/>
        <rFont val="Arial"/>
        <family val="2"/>
        <charset val="238"/>
      </rPr>
      <t>Socijalna skrb</t>
    </r>
    <r>
      <rPr>
        <sz val="8"/>
        <color theme="1"/>
        <rFont val="Arial"/>
        <family val="2"/>
        <charset val="238"/>
      </rPr>
      <t xml:space="preserve"> /                                                                        Jednokratna naknada</t>
    </r>
  </si>
  <si>
    <r>
      <rPr>
        <b/>
        <sz val="8"/>
        <color theme="1"/>
        <rFont val="Arial"/>
        <family val="2"/>
        <charset val="238"/>
      </rPr>
      <t>Socijalna skrb</t>
    </r>
    <r>
      <rPr>
        <sz val="8"/>
        <color theme="1"/>
        <rFont val="Arial"/>
        <family val="2"/>
        <charset val="238"/>
      </rPr>
      <t xml:space="preserve"> /                                                                        Naknada za troškove stanovanja</t>
    </r>
  </si>
  <si>
    <r>
      <rPr>
        <b/>
        <sz val="8"/>
        <color theme="1"/>
        <rFont val="Arial"/>
        <family val="2"/>
        <charset val="238"/>
      </rPr>
      <t>Poticajne mjere demografske obnove</t>
    </r>
    <r>
      <rPr>
        <sz val="8"/>
        <color theme="1"/>
        <rFont val="Arial"/>
        <family val="2"/>
        <charset val="238"/>
      </rPr>
      <t xml:space="preserve"> /                                   Potpore za novorođeno dijete</t>
    </r>
  </si>
  <si>
    <r>
      <rPr>
        <b/>
        <sz val="8"/>
        <color theme="1"/>
        <rFont val="Arial"/>
        <family val="2"/>
        <charset val="238"/>
      </rPr>
      <t xml:space="preserve">Socijalna skrb </t>
    </r>
    <r>
      <rPr>
        <sz val="8"/>
        <color theme="1"/>
        <rFont val="Arial"/>
        <family val="2"/>
        <charset val="238"/>
      </rPr>
      <t>/                                                                        Pomoć u novcu - ogrjev</t>
    </r>
  </si>
  <si>
    <r>
      <rPr>
        <b/>
        <sz val="8"/>
        <color theme="1"/>
        <rFont val="Arial"/>
        <family val="2"/>
        <charset val="238"/>
      </rPr>
      <t>Javna uprava i administracija</t>
    </r>
    <r>
      <rPr>
        <sz val="8"/>
        <color theme="1"/>
        <rFont val="Arial"/>
        <family val="2"/>
        <charset val="238"/>
      </rPr>
      <t xml:space="preserve"> /                                               Izrada projektne dokumentacije za "Multifunkcionalni centar"</t>
    </r>
  </si>
  <si>
    <r>
      <rPr>
        <b/>
        <sz val="8"/>
        <color theme="1"/>
        <rFont val="Arial"/>
        <family val="2"/>
        <charset val="238"/>
      </rPr>
      <t>Javna uprava i administracija</t>
    </r>
    <r>
      <rPr>
        <sz val="8"/>
        <color theme="1"/>
        <rFont val="Arial"/>
        <family val="2"/>
        <charset val="238"/>
      </rPr>
      <t xml:space="preserve"> /                                               Izrada Plana djelovanja u području prirodnih nepogoda</t>
    </r>
  </si>
  <si>
    <r>
      <rPr>
        <b/>
        <sz val="8"/>
        <color theme="1"/>
        <rFont val="Arial"/>
        <family val="2"/>
        <charset val="238"/>
      </rPr>
      <t xml:space="preserve">Javna uprava i administracija </t>
    </r>
    <r>
      <rPr>
        <sz val="8"/>
        <color theme="1"/>
        <rFont val="Arial"/>
        <family val="2"/>
        <charset val="238"/>
      </rPr>
      <t>/                                               Izrada Plana civilne zaštite</t>
    </r>
  </si>
  <si>
    <r>
      <rPr>
        <b/>
        <sz val="8"/>
        <color theme="1"/>
        <rFont val="Arial"/>
        <family val="2"/>
        <charset val="238"/>
      </rPr>
      <t xml:space="preserve">Javna uprava i administracija </t>
    </r>
    <r>
      <rPr>
        <sz val="8"/>
        <color theme="1"/>
        <rFont val="Arial"/>
        <family val="2"/>
        <charset val="238"/>
      </rPr>
      <t>/                                               Nabava računalnih programa</t>
    </r>
  </si>
  <si>
    <r>
      <rPr>
        <b/>
        <sz val="8"/>
        <color theme="1"/>
        <rFont val="Arial"/>
        <family val="2"/>
        <charset val="238"/>
      </rPr>
      <t>Javna uprava i administracija</t>
    </r>
    <r>
      <rPr>
        <sz val="8"/>
        <color theme="1"/>
        <rFont val="Arial"/>
        <family val="2"/>
        <charset val="238"/>
      </rPr>
      <t xml:space="preserve"> /                                               Nabava uredske opreme</t>
    </r>
  </si>
  <si>
    <r>
      <rPr>
        <b/>
        <sz val="8"/>
        <color theme="1"/>
        <rFont val="Arial"/>
        <family val="2"/>
        <charset val="238"/>
      </rPr>
      <t>Humanitarna skrb kroz udruge građana</t>
    </r>
    <r>
      <rPr>
        <sz val="8"/>
        <color theme="1"/>
        <rFont val="Arial"/>
        <family val="2"/>
        <charset val="238"/>
      </rPr>
      <t xml:space="preserve"> /                                Humanitarna djelatnost Crvenog križa i ostalih hum.organizacija</t>
    </r>
  </si>
  <si>
    <t>Organiz.klasif.</t>
  </si>
  <si>
    <r>
      <rPr>
        <b/>
        <sz val="8"/>
        <color theme="1"/>
        <rFont val="Arial"/>
        <family val="2"/>
        <charset val="238"/>
      </rPr>
      <t>Javna uprava i administracija</t>
    </r>
    <r>
      <rPr>
        <sz val="8"/>
        <color theme="1"/>
        <rFont val="Arial"/>
        <family val="2"/>
        <charset val="238"/>
      </rPr>
      <t xml:space="preserve"> /                                                Izrada Plana upravljanja imovinom </t>
    </r>
  </si>
  <si>
    <r>
      <rPr>
        <b/>
        <sz val="8"/>
        <color theme="1"/>
        <rFont val="Arial"/>
        <family val="2"/>
        <charset val="238"/>
      </rPr>
      <t>Zaštita okoliša</t>
    </r>
    <r>
      <rPr>
        <sz val="8"/>
        <color theme="1"/>
        <rFont val="Arial"/>
        <family val="2"/>
        <charset val="238"/>
      </rPr>
      <t xml:space="preserve"> /                                                                        Nabava opreme za Komunalno društvo Biskupija d.o.o.</t>
    </r>
  </si>
  <si>
    <r>
      <rPr>
        <b/>
        <sz val="8"/>
        <color theme="1"/>
        <rFont val="Arial"/>
        <family val="2"/>
        <charset val="238"/>
      </rPr>
      <t>Zaštita okoliša</t>
    </r>
    <r>
      <rPr>
        <sz val="8"/>
        <color theme="1"/>
        <rFont val="Arial"/>
        <family val="2"/>
        <charset val="238"/>
      </rPr>
      <t xml:space="preserve"> /                                                                        Sanacija divljih odlagališta otpada</t>
    </r>
  </si>
  <si>
    <r>
      <rPr>
        <b/>
        <sz val="8"/>
        <color theme="1"/>
        <rFont val="Arial"/>
        <family val="2"/>
        <charset val="238"/>
      </rPr>
      <t xml:space="preserve">Zaštita okoliša </t>
    </r>
    <r>
      <rPr>
        <sz val="8"/>
        <color theme="1"/>
        <rFont val="Arial"/>
        <family val="2"/>
        <charset val="238"/>
      </rPr>
      <t>/                                                                        Nabava kontejnera za odvojeno prikupljanje otpada</t>
    </r>
  </si>
  <si>
    <r>
      <rPr>
        <b/>
        <sz val="8"/>
        <color theme="1"/>
        <rFont val="Arial"/>
        <family val="2"/>
        <charset val="238"/>
      </rPr>
      <t xml:space="preserve">Javna uprava i administracija </t>
    </r>
    <r>
      <rPr>
        <sz val="8"/>
        <color theme="1"/>
        <rFont val="Arial"/>
        <family val="2"/>
        <charset val="238"/>
      </rPr>
      <t>/                                               Izrada projektne dokumentacije za izgradnju vatrogasnog doma</t>
    </r>
  </si>
  <si>
    <r>
      <rPr>
        <b/>
        <sz val="8"/>
        <color theme="1"/>
        <rFont val="Arial"/>
        <family val="2"/>
        <charset val="238"/>
      </rPr>
      <t>Promicanje kulture</t>
    </r>
    <r>
      <rPr>
        <sz val="8"/>
        <color theme="1"/>
        <rFont val="Arial"/>
        <family val="2"/>
        <charset val="238"/>
      </rPr>
      <t xml:space="preserve"> /                                                                Akcije i manifestacije u kulturi</t>
    </r>
  </si>
  <si>
    <r>
      <rPr>
        <b/>
        <sz val="8"/>
        <color theme="1"/>
        <rFont val="Arial"/>
        <family val="2"/>
        <charset val="238"/>
      </rPr>
      <t>Promicanje kulture</t>
    </r>
    <r>
      <rPr>
        <sz val="8"/>
        <color theme="1"/>
        <rFont val="Arial"/>
        <family val="2"/>
        <charset val="238"/>
      </rPr>
      <t xml:space="preserve"> /                                                                Pomoć za funkcioniranje vjerskih ustanova</t>
    </r>
  </si>
  <si>
    <t>Nabavljeni udžbenici za sve učenike osnovnih i srednjih škola</t>
  </si>
  <si>
    <t>Broj korisnika stipendija i školarina</t>
  </si>
  <si>
    <t>Broj korisnika, pokriće troškova</t>
  </si>
  <si>
    <t>Broj polaznika vrtića</t>
  </si>
  <si>
    <t>Broj održanih manifestacija i priredbi</t>
  </si>
  <si>
    <t>Broj posjetitelja sportskih događanja</t>
  </si>
  <si>
    <t>Broj nastupa</t>
  </si>
  <si>
    <t>Broj akcija i manifestacija</t>
  </si>
  <si>
    <t>Broj korisnika, pokriće troškova raznih aktivnosti</t>
  </si>
  <si>
    <t>Izrađena projektna dokumentacija</t>
  </si>
  <si>
    <t>Prostori opremljeni potrebnom opremom</t>
  </si>
  <si>
    <t>Izrađena Projektna dokumentacija i kilometri cjevovoda</t>
  </si>
  <si>
    <t xml:space="preserve">Nabavljena oprema </t>
  </si>
  <si>
    <t>Broj dodijeljenih potpora za razvoj poljoprivrede</t>
  </si>
  <si>
    <t>Broj postavljenih stupova javne rasvjete</t>
  </si>
  <si>
    <t>Opremljenost objekata, br.korisnika i br.održanih aktivnosti i manifestacija</t>
  </si>
  <si>
    <t>Nadograđeni rač.programi, lakše obavljanje administrativnih poslova</t>
  </si>
  <si>
    <t>P002010101 / T00201010103</t>
  </si>
  <si>
    <t>P002010101 / T00201010102</t>
  </si>
  <si>
    <t>P002010101 / K00201010103</t>
  </si>
  <si>
    <t>P002010101 / K00201010104</t>
  </si>
  <si>
    <t>P002010101 / K00201010105</t>
  </si>
  <si>
    <t>P002010101 / K00201010102</t>
  </si>
  <si>
    <t>P001010104 / A00101010401</t>
  </si>
  <si>
    <r>
      <rPr>
        <b/>
        <sz val="8"/>
        <color theme="1"/>
        <rFont val="Arial"/>
        <family val="2"/>
        <charset val="238"/>
      </rPr>
      <t>Organiziranje i provođenje zaštite i spašavanja</t>
    </r>
    <r>
      <rPr>
        <sz val="8"/>
        <color theme="1"/>
        <rFont val="Arial"/>
        <family val="2"/>
        <charset val="238"/>
      </rPr>
      <t xml:space="preserve"> /                    Osnovna djelatnost DVD-a</t>
    </r>
  </si>
  <si>
    <r>
      <rPr>
        <b/>
        <sz val="8"/>
        <color theme="1"/>
        <rFont val="Arial"/>
        <family val="2"/>
        <charset val="238"/>
      </rPr>
      <t xml:space="preserve">Organiziranje i provođenje zaštite i spašavanja </t>
    </r>
    <r>
      <rPr>
        <sz val="8"/>
        <color theme="1"/>
        <rFont val="Arial"/>
        <family val="2"/>
        <charset val="238"/>
      </rPr>
      <t>/                    Civilna zaštita i HGSS</t>
    </r>
  </si>
  <si>
    <t xml:space="preserve">                            Članak 6.</t>
  </si>
  <si>
    <t>Osigurano provođenje zaštite i spašavanja</t>
  </si>
  <si>
    <t>P002020201 / A00202020101</t>
  </si>
  <si>
    <t>P002020201 / A00202020102</t>
  </si>
  <si>
    <t>P002030303 / K00203030302</t>
  </si>
  <si>
    <t>P002030303 / K00203030301</t>
  </si>
  <si>
    <t>P002030302 / K00203030201</t>
  </si>
  <si>
    <t>P002030302 / K00203030202</t>
  </si>
  <si>
    <t>P002030302 / K00203030203</t>
  </si>
  <si>
    <t>P002030303 / T00203030302</t>
  </si>
  <si>
    <t>P002030303 / T00203030301</t>
  </si>
  <si>
    <t>P002050501 / A00205050101</t>
  </si>
  <si>
    <t>P002050501 / A00205050103</t>
  </si>
  <si>
    <t>P002050501 / A00205050104</t>
  </si>
  <si>
    <t>P002060601 / A00206060101</t>
  </si>
  <si>
    <t>P002060601 / K00206060101</t>
  </si>
  <si>
    <t>P002050501 / K00205050101</t>
  </si>
  <si>
    <t>P002040401 / A00204040101</t>
  </si>
  <si>
    <t>P002040401 / A00204040102</t>
  </si>
  <si>
    <t>P002040402 / A00204040201</t>
  </si>
  <si>
    <t>P002040402 / A00204040202</t>
  </si>
  <si>
    <t>P002070701 / A00207070101</t>
  </si>
  <si>
    <t>P002070701 / A00207070102</t>
  </si>
  <si>
    <t>P002070702 / A00207070201</t>
  </si>
  <si>
    <t>P002070703 / A00207070301</t>
  </si>
  <si>
    <t>P002070701 / A00207070103</t>
  </si>
  <si>
    <t>KLASA: 400-06/19-01/3</t>
  </si>
  <si>
    <t>URBROJ: 2182/17-01-19-03</t>
  </si>
  <si>
    <t>Orlić, 09. listopada 2019. godine</t>
  </si>
  <si>
    <t>OPĆINSKO VIJEĆE</t>
  </si>
  <si>
    <t>Predsjednik:</t>
  </si>
  <si>
    <t>Damjan Berić</t>
  </si>
  <si>
    <t>županije,br. 9/09, 4/11, 8/12, 4/13, 2/18 i 5/19), Općinsko vijeće Općine Biskupija dana 09. listopada 2019. godine, donosi</t>
  </si>
  <si>
    <t xml:space="preserve"> I. IZMJENE I DOPUNE PRORAČUNA OPĆINE BISKUPIJA</t>
  </si>
  <si>
    <t>Temeljem odredbi članka 39. stavka 1. Zakona o proračunu (N.N.87/08, 36/09, 46/09, 136/12. i 15/15.) i članka 32. Statuta Općine Biskupija (Službeni vjesnik Šibensko-kninske</t>
  </si>
</sst>
</file>

<file path=xl/styles.xml><?xml version="1.0" encoding="utf-8"?>
<styleSheet xmlns="http://schemas.openxmlformats.org/spreadsheetml/2006/main">
  <numFmts count="3">
    <numFmt numFmtId="41" formatCode="_-* #,##0\ _k_n_-;\-* #,##0\ _k_n_-;_-* &quot;-&quot;\ _k_n_-;_-@_-"/>
    <numFmt numFmtId="43" formatCode="_-* #,##0.00\ _k_n_-;\-* #,##0.00\ _k_n_-;_-* &quot;-&quot;??\ _k_n_-;_-@_-"/>
    <numFmt numFmtId="164" formatCode="_-* #,##0\ _k_n_-;\-* #,##0\ _k_n_-;_-* &quot;-&quot;??\ _k_n_-;_-@_-"/>
  </numFmts>
  <fonts count="2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8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4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i/>
      <sz val="8"/>
      <name val="Arial"/>
      <family val="2"/>
      <charset val="238"/>
    </font>
    <font>
      <b/>
      <i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9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rgb="FFD16973"/>
        <bgColor indexed="64"/>
      </patternFill>
    </fill>
    <fill>
      <patternFill patternType="solid">
        <fgColor rgb="FFD183D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0" fillId="0" borderId="0"/>
    <xf numFmtId="41" fontId="1" fillId="0" borderId="0" applyFont="0" applyFill="0" applyBorder="0" applyAlignment="0" applyProtection="0"/>
  </cellStyleXfs>
  <cellXfs count="292">
    <xf numFmtId="0" fontId="0" fillId="0" borderId="0" xfId="0"/>
    <xf numFmtId="49" fontId="0" fillId="0" borderId="0" xfId="0" applyNumberFormat="1"/>
    <xf numFmtId="49" fontId="2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left"/>
    </xf>
    <xf numFmtId="49" fontId="8" fillId="0" borderId="0" xfId="0" applyNumberFormat="1" applyFont="1"/>
    <xf numFmtId="164" fontId="8" fillId="0" borderId="0" xfId="1" applyNumberFormat="1" applyFont="1" applyAlignment="1">
      <alignment horizontal="center"/>
    </xf>
    <xf numFmtId="0" fontId="0" fillId="0" borderId="0" xfId="0" applyBorder="1"/>
    <xf numFmtId="49" fontId="8" fillId="0" borderId="0" xfId="0" applyNumberFormat="1" applyFont="1" applyBorder="1"/>
    <xf numFmtId="164" fontId="8" fillId="0" borderId="0" xfId="1" applyNumberFormat="1" applyFont="1" applyBorder="1"/>
    <xf numFmtId="164" fontId="8" fillId="0" borderId="0" xfId="1" applyNumberFormat="1" applyFont="1" applyBorder="1" applyAlignment="1">
      <alignment horizontal="center"/>
    </xf>
    <xf numFmtId="164" fontId="8" fillId="0" borderId="0" xfId="0" applyNumberFormat="1" applyFont="1" applyBorder="1"/>
    <xf numFmtId="49" fontId="7" fillId="0" borderId="0" xfId="0" applyNumberFormat="1" applyFont="1" applyAlignment="1">
      <alignment horizontal="center"/>
    </xf>
    <xf numFmtId="49" fontId="12" fillId="0" borderId="0" xfId="0" applyNumberFormat="1" applyFont="1" applyAlignment="1"/>
    <xf numFmtId="49" fontId="15" fillId="2" borderId="0" xfId="0" applyNumberFormat="1" applyFont="1" applyFill="1" applyBorder="1"/>
    <xf numFmtId="49" fontId="15" fillId="2" borderId="0" xfId="0" applyNumberFormat="1" applyFont="1" applyFill="1" applyBorder="1" applyAlignment="1">
      <alignment horizontal="center"/>
    </xf>
    <xf numFmtId="49" fontId="13" fillId="2" borderId="0" xfId="0" applyNumberFormat="1" applyFont="1" applyFill="1" applyBorder="1" applyAlignment="1">
      <alignment horizontal="center"/>
    </xf>
    <xf numFmtId="49" fontId="15" fillId="2" borderId="10" xfId="0" applyNumberFormat="1" applyFont="1" applyFill="1" applyBorder="1"/>
    <xf numFmtId="49" fontId="15" fillId="2" borderId="10" xfId="0" applyNumberFormat="1" applyFont="1" applyFill="1" applyBorder="1" applyAlignment="1">
      <alignment horizontal="center"/>
    </xf>
    <xf numFmtId="49" fontId="15" fillId="2" borderId="4" xfId="0" applyNumberFormat="1" applyFont="1" applyFill="1" applyBorder="1"/>
    <xf numFmtId="1" fontId="9" fillId="0" borderId="5" xfId="0" applyNumberFormat="1" applyFont="1" applyFill="1" applyBorder="1" applyAlignment="1">
      <alignment horizontal="center"/>
    </xf>
    <xf numFmtId="49" fontId="8" fillId="0" borderId="4" xfId="0" applyNumberFormat="1" applyFont="1" applyBorder="1"/>
    <xf numFmtId="49" fontId="8" fillId="0" borderId="11" xfId="0" applyNumberFormat="1" applyFont="1" applyBorder="1"/>
    <xf numFmtId="164" fontId="8" fillId="0" borderId="11" xfId="1" applyNumberFormat="1" applyFont="1" applyBorder="1" applyAlignment="1">
      <alignment horizontal="center"/>
    </xf>
    <xf numFmtId="49" fontId="15" fillId="2" borderId="8" xfId="0" applyNumberFormat="1" applyFont="1" applyFill="1" applyBorder="1"/>
    <xf numFmtId="49" fontId="15" fillId="2" borderId="11" xfId="0" applyNumberFormat="1" applyFont="1" applyFill="1" applyBorder="1"/>
    <xf numFmtId="49" fontId="0" fillId="0" borderId="0" xfId="0" applyNumberFormat="1" applyBorder="1"/>
    <xf numFmtId="164" fontId="9" fillId="0" borderId="11" xfId="1" applyNumberFormat="1" applyFont="1" applyBorder="1"/>
    <xf numFmtId="49" fontId="15" fillId="0" borderId="4" xfId="0" applyNumberFormat="1" applyFont="1" applyBorder="1"/>
    <xf numFmtId="49" fontId="15" fillId="3" borderId="10" xfId="0" applyNumberFormat="1" applyFont="1" applyFill="1" applyBorder="1"/>
    <xf numFmtId="49" fontId="15" fillId="2" borderId="2" xfId="0" applyNumberFormat="1" applyFont="1" applyFill="1" applyBorder="1" applyAlignment="1">
      <alignment horizontal="center"/>
    </xf>
    <xf numFmtId="49" fontId="15" fillId="3" borderId="0" xfId="0" applyNumberFormat="1" applyFont="1" applyFill="1" applyBorder="1"/>
    <xf numFmtId="49" fontId="15" fillId="2" borderId="5" xfId="0" applyNumberFormat="1" applyFont="1" applyFill="1" applyBorder="1" applyAlignment="1">
      <alignment horizontal="center"/>
    </xf>
    <xf numFmtId="49" fontId="15" fillId="2" borderId="11" xfId="0" applyNumberFormat="1" applyFont="1" applyFill="1" applyBorder="1" applyAlignment="1">
      <alignment horizontal="center"/>
    </xf>
    <xf numFmtId="49" fontId="13" fillId="2" borderId="11" xfId="0" applyNumberFormat="1" applyFont="1" applyFill="1" applyBorder="1" applyAlignment="1">
      <alignment horizontal="center"/>
    </xf>
    <xf numFmtId="49" fontId="15" fillId="2" borderId="9" xfId="0" applyNumberFormat="1" applyFont="1" applyFill="1" applyBorder="1" applyAlignment="1">
      <alignment horizontal="center"/>
    </xf>
    <xf numFmtId="49" fontId="13" fillId="3" borderId="1" xfId="0" applyNumberFormat="1" applyFont="1" applyFill="1" applyBorder="1"/>
    <xf numFmtId="49" fontId="13" fillId="3" borderId="10" xfId="0" applyNumberFormat="1" applyFont="1" applyFill="1" applyBorder="1"/>
    <xf numFmtId="49" fontId="13" fillId="3" borderId="4" xfId="0" applyNumberFormat="1" applyFont="1" applyFill="1" applyBorder="1"/>
    <xf numFmtId="49" fontId="13" fillId="3" borderId="0" xfId="0" applyNumberFormat="1" applyFont="1" applyFill="1" applyBorder="1"/>
    <xf numFmtId="49" fontId="13" fillId="2" borderId="11" xfId="0" applyNumberFormat="1" applyFont="1" applyFill="1" applyBorder="1"/>
    <xf numFmtId="49" fontId="13" fillId="3" borderId="11" xfId="0" applyNumberFormat="1" applyFont="1" applyFill="1" applyBorder="1"/>
    <xf numFmtId="49" fontId="15" fillId="8" borderId="12" xfId="0" applyNumberFormat="1" applyFont="1" applyFill="1" applyBorder="1" applyAlignment="1">
      <alignment horizontal="center"/>
    </xf>
    <xf numFmtId="49" fontId="15" fillId="8" borderId="12" xfId="0" applyNumberFormat="1" applyFont="1" applyFill="1" applyBorder="1"/>
    <xf numFmtId="49" fontId="13" fillId="8" borderId="12" xfId="0" applyNumberFormat="1" applyFont="1" applyFill="1" applyBorder="1" applyAlignment="1">
      <alignment horizontal="center"/>
    </xf>
    <xf numFmtId="49" fontId="15" fillId="8" borderId="7" xfId="0" applyNumberFormat="1" applyFont="1" applyFill="1" applyBorder="1" applyAlignment="1">
      <alignment horizontal="center"/>
    </xf>
    <xf numFmtId="49" fontId="14" fillId="8" borderId="12" xfId="0" applyNumberFormat="1" applyFont="1" applyFill="1" applyBorder="1"/>
    <xf numFmtId="1" fontId="13" fillId="8" borderId="7" xfId="0" applyNumberFormat="1" applyFont="1" applyFill="1" applyBorder="1" applyAlignment="1">
      <alignment horizontal="center"/>
    </xf>
    <xf numFmtId="49" fontId="14" fillId="7" borderId="12" xfId="0" applyNumberFormat="1" applyFont="1" applyFill="1" applyBorder="1"/>
    <xf numFmtId="49" fontId="15" fillId="7" borderId="12" xfId="0" applyNumberFormat="1" applyFont="1" applyFill="1" applyBorder="1"/>
    <xf numFmtId="164" fontId="15" fillId="7" borderId="12" xfId="1" applyNumberFormat="1" applyFont="1" applyFill="1" applyBorder="1"/>
    <xf numFmtId="1" fontId="13" fillId="7" borderId="7" xfId="0" applyNumberFormat="1" applyFont="1" applyFill="1" applyBorder="1" applyAlignment="1">
      <alignment horizontal="center"/>
    </xf>
    <xf numFmtId="49" fontId="15" fillId="7" borderId="6" xfId="0" applyNumberFormat="1" applyFont="1" applyFill="1" applyBorder="1"/>
    <xf numFmtId="49" fontId="13" fillId="2" borderId="1" xfId="0" applyNumberFormat="1" applyFont="1" applyFill="1" applyBorder="1"/>
    <xf numFmtId="49" fontId="13" fillId="2" borderId="10" xfId="0" applyNumberFormat="1" applyFont="1" applyFill="1" applyBorder="1"/>
    <xf numFmtId="49" fontId="13" fillId="2" borderId="4" xfId="0" applyNumberFormat="1" applyFont="1" applyFill="1" applyBorder="1"/>
    <xf numFmtId="49" fontId="13" fillId="2" borderId="0" xfId="0" applyNumberFormat="1" applyFont="1" applyFill="1" applyBorder="1"/>
    <xf numFmtId="49" fontId="18" fillId="7" borderId="12" xfId="0" applyNumberFormat="1" applyFont="1" applyFill="1" applyBorder="1"/>
    <xf numFmtId="49" fontId="17" fillId="7" borderId="12" xfId="0" applyNumberFormat="1" applyFont="1" applyFill="1" applyBorder="1"/>
    <xf numFmtId="0" fontId="17" fillId="7" borderId="7" xfId="0" applyFont="1" applyFill="1" applyBorder="1"/>
    <xf numFmtId="49" fontId="15" fillId="0" borderId="0" xfId="0" applyNumberFormat="1" applyFont="1" applyBorder="1"/>
    <xf numFmtId="164" fontId="15" fillId="0" borderId="0" xfId="1" applyNumberFormat="1" applyFont="1" applyBorder="1"/>
    <xf numFmtId="49" fontId="8" fillId="0" borderId="0" xfId="0" applyNumberFormat="1" applyFont="1" applyBorder="1" applyAlignment="1">
      <alignment vertical="center"/>
    </xf>
    <xf numFmtId="49" fontId="7" fillId="7" borderId="0" xfId="0" applyNumberFormat="1" applyFont="1" applyFill="1" applyBorder="1" applyAlignment="1">
      <alignment vertical="center"/>
    </xf>
    <xf numFmtId="49" fontId="12" fillId="7" borderId="0" xfId="0" applyNumberFormat="1" applyFont="1" applyFill="1" applyBorder="1" applyAlignment="1">
      <alignment vertical="center"/>
    </xf>
    <xf numFmtId="0" fontId="12" fillId="7" borderId="0" xfId="0" applyFont="1" applyFill="1" applyBorder="1" applyAlignment="1">
      <alignment vertical="center"/>
    </xf>
    <xf numFmtId="49" fontId="9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2" fillId="0" borderId="0" xfId="0" applyFont="1"/>
    <xf numFmtId="0" fontId="6" fillId="0" borderId="0" xfId="0" applyFont="1" applyFill="1" applyBorder="1"/>
    <xf numFmtId="164" fontId="15" fillId="7" borderId="12" xfId="1" applyNumberFormat="1" applyFont="1" applyFill="1" applyBorder="1" applyAlignment="1">
      <alignment horizontal="center"/>
    </xf>
    <xf numFmtId="49" fontId="12" fillId="0" borderId="0" xfId="0" applyNumberFormat="1" applyFont="1"/>
    <xf numFmtId="0" fontId="4" fillId="0" borderId="0" xfId="2" applyFont="1"/>
    <xf numFmtId="0" fontId="12" fillId="0" borderId="0" xfId="0" applyFont="1" applyAlignment="1">
      <alignment horizontal="center"/>
    </xf>
    <xf numFmtId="43" fontId="9" fillId="0" borderId="5" xfId="1" applyFont="1" applyBorder="1" applyAlignment="1">
      <alignment horizontal="center"/>
    </xf>
    <xf numFmtId="164" fontId="15" fillId="0" borderId="0" xfId="1" applyNumberFormat="1" applyFont="1" applyBorder="1" applyAlignment="1">
      <alignment horizontal="center"/>
    </xf>
    <xf numFmtId="1" fontId="9" fillId="0" borderId="5" xfId="0" applyNumberFormat="1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4" fillId="7" borderId="7" xfId="0" applyFont="1" applyFill="1" applyBorder="1" applyAlignment="1">
      <alignment horizontal="center"/>
    </xf>
    <xf numFmtId="43" fontId="9" fillId="0" borderId="5" xfId="1" applyFont="1" applyFill="1" applyBorder="1" applyAlignment="1">
      <alignment horizontal="center"/>
    </xf>
    <xf numFmtId="43" fontId="15" fillId="0" borderId="0" xfId="1" applyFont="1" applyBorder="1" applyAlignment="1">
      <alignment horizontal="center"/>
    </xf>
    <xf numFmtId="49" fontId="15" fillId="11" borderId="1" xfId="0" applyNumberFormat="1" applyFont="1" applyFill="1" applyBorder="1" applyAlignment="1">
      <alignment vertical="center"/>
    </xf>
    <xf numFmtId="49" fontId="15" fillId="11" borderId="10" xfId="0" applyNumberFormat="1" applyFont="1" applyFill="1" applyBorder="1" applyAlignment="1">
      <alignment vertical="center"/>
    </xf>
    <xf numFmtId="49" fontId="15" fillId="11" borderId="10" xfId="0" applyNumberFormat="1" applyFont="1" applyFill="1" applyBorder="1" applyAlignment="1">
      <alignment horizontal="center" vertical="center"/>
    </xf>
    <xf numFmtId="0" fontId="13" fillId="11" borderId="2" xfId="0" applyFont="1" applyFill="1" applyBorder="1" applyAlignment="1">
      <alignment horizontal="center" vertical="center"/>
    </xf>
    <xf numFmtId="49" fontId="15" fillId="11" borderId="4" xfId="0" applyNumberFormat="1" applyFont="1" applyFill="1" applyBorder="1" applyAlignment="1">
      <alignment vertical="center"/>
    </xf>
    <xf numFmtId="49" fontId="15" fillId="11" borderId="0" xfId="0" applyNumberFormat="1" applyFont="1" applyFill="1" applyBorder="1" applyAlignment="1">
      <alignment vertical="center"/>
    </xf>
    <xf numFmtId="49" fontId="15" fillId="11" borderId="0" xfId="0" applyNumberFormat="1" applyFont="1" applyFill="1" applyBorder="1" applyAlignment="1">
      <alignment horizontal="center" vertical="center"/>
    </xf>
    <xf numFmtId="0" fontId="13" fillId="11" borderId="5" xfId="0" applyFont="1" applyFill="1" applyBorder="1" applyAlignment="1">
      <alignment horizontal="center" vertical="center"/>
    </xf>
    <xf numFmtId="49" fontId="14" fillId="11" borderId="0" xfId="0" applyNumberFormat="1" applyFont="1" applyFill="1" applyBorder="1" applyAlignment="1">
      <alignment horizontal="center" vertical="center"/>
    </xf>
    <xf numFmtId="49" fontId="13" fillId="11" borderId="0" xfId="0" applyNumberFormat="1" applyFont="1" applyFill="1" applyBorder="1" applyAlignment="1">
      <alignment horizontal="center" vertical="center"/>
    </xf>
    <xf numFmtId="0" fontId="14" fillId="11" borderId="5" xfId="0" applyFont="1" applyFill="1" applyBorder="1" applyAlignment="1">
      <alignment vertical="center"/>
    </xf>
    <xf numFmtId="49" fontId="15" fillId="11" borderId="8" xfId="0" applyNumberFormat="1" applyFont="1" applyFill="1" applyBorder="1" applyAlignment="1">
      <alignment vertical="center"/>
    </xf>
    <xf numFmtId="49" fontId="15" fillId="11" borderId="11" xfId="0" applyNumberFormat="1" applyFont="1" applyFill="1" applyBorder="1" applyAlignment="1">
      <alignment vertical="center"/>
    </xf>
    <xf numFmtId="49" fontId="16" fillId="11" borderId="11" xfId="0" applyNumberFormat="1" applyFont="1" applyFill="1" applyBorder="1" applyAlignment="1">
      <alignment horizontal="center" vertical="center"/>
    </xf>
    <xf numFmtId="0" fontId="14" fillId="11" borderId="9" xfId="0" applyFont="1" applyFill="1" applyBorder="1" applyAlignment="1">
      <alignment vertical="center"/>
    </xf>
    <xf numFmtId="49" fontId="15" fillId="14" borderId="6" xfId="0" applyNumberFormat="1" applyFont="1" applyFill="1" applyBorder="1" applyAlignment="1">
      <alignment vertical="center"/>
    </xf>
    <xf numFmtId="49" fontId="15" fillId="14" borderId="12" xfId="0" applyNumberFormat="1" applyFont="1" applyFill="1" applyBorder="1" applyAlignment="1">
      <alignment vertical="center"/>
    </xf>
    <xf numFmtId="164" fontId="15" fillId="14" borderId="12" xfId="0" applyNumberFormat="1" applyFont="1" applyFill="1" applyBorder="1" applyAlignment="1">
      <alignment vertical="center"/>
    </xf>
    <xf numFmtId="1" fontId="13" fillId="14" borderId="7" xfId="0" applyNumberFormat="1" applyFont="1" applyFill="1" applyBorder="1" applyAlignment="1">
      <alignment horizontal="center" vertical="center"/>
    </xf>
    <xf numFmtId="49" fontId="15" fillId="13" borderId="4" xfId="0" applyNumberFormat="1" applyFont="1" applyFill="1" applyBorder="1" applyAlignment="1">
      <alignment vertical="center"/>
    </xf>
    <xf numFmtId="49" fontId="15" fillId="13" borderId="0" xfId="0" applyNumberFormat="1" applyFont="1" applyFill="1" applyBorder="1" applyAlignment="1">
      <alignment vertical="center"/>
    </xf>
    <xf numFmtId="164" fontId="15" fillId="13" borderId="0" xfId="0" applyNumberFormat="1" applyFont="1" applyFill="1" applyBorder="1" applyAlignment="1">
      <alignment vertical="center"/>
    </xf>
    <xf numFmtId="1" fontId="13" fillId="13" borderId="5" xfId="0" applyNumberFormat="1" applyFont="1" applyFill="1" applyBorder="1" applyAlignment="1">
      <alignment horizontal="center" vertical="center"/>
    </xf>
    <xf numFmtId="49" fontId="15" fillId="5" borderId="4" xfId="0" applyNumberFormat="1" applyFont="1" applyFill="1" applyBorder="1" applyAlignment="1">
      <alignment vertical="center"/>
    </xf>
    <xf numFmtId="49" fontId="15" fillId="5" borderId="0" xfId="0" applyNumberFormat="1" applyFont="1" applyFill="1" applyBorder="1" applyAlignment="1">
      <alignment vertical="center"/>
    </xf>
    <xf numFmtId="164" fontId="15" fillId="5" borderId="0" xfId="0" applyNumberFormat="1" applyFont="1" applyFill="1" applyBorder="1" applyAlignment="1">
      <alignment vertical="center"/>
    </xf>
    <xf numFmtId="1" fontId="13" fillId="5" borderId="5" xfId="0" applyNumberFormat="1" applyFont="1" applyFill="1" applyBorder="1" applyAlignment="1">
      <alignment horizontal="center" vertical="center"/>
    </xf>
    <xf numFmtId="49" fontId="15" fillId="12" borderId="4" xfId="0" applyNumberFormat="1" applyFont="1" applyFill="1" applyBorder="1" applyAlignment="1">
      <alignment vertical="center"/>
    </xf>
    <xf numFmtId="49" fontId="15" fillId="12" borderId="0" xfId="0" applyNumberFormat="1" applyFont="1" applyFill="1" applyBorder="1" applyAlignment="1">
      <alignment vertical="center"/>
    </xf>
    <xf numFmtId="164" fontId="15" fillId="12" borderId="0" xfId="1" applyNumberFormat="1" applyFont="1" applyFill="1" applyBorder="1" applyAlignment="1">
      <alignment vertical="center"/>
    </xf>
    <xf numFmtId="1" fontId="13" fillId="12" borderId="5" xfId="0" applyNumberFormat="1" applyFont="1" applyFill="1" applyBorder="1" applyAlignment="1">
      <alignment horizontal="center" vertical="center"/>
    </xf>
    <xf numFmtId="49" fontId="15" fillId="9" borderId="4" xfId="0" applyNumberFormat="1" applyFont="1" applyFill="1" applyBorder="1" applyAlignment="1">
      <alignment vertical="center"/>
    </xf>
    <xf numFmtId="49" fontId="15" fillId="9" borderId="0" xfId="0" applyNumberFormat="1" applyFont="1" applyFill="1" applyBorder="1" applyAlignment="1">
      <alignment vertical="center"/>
    </xf>
    <xf numFmtId="164" fontId="15" fillId="9" borderId="0" xfId="1" applyNumberFormat="1" applyFont="1" applyFill="1" applyBorder="1" applyAlignment="1">
      <alignment vertical="center"/>
    </xf>
    <xf numFmtId="49" fontId="8" fillId="6" borderId="4" xfId="0" applyNumberFormat="1" applyFont="1" applyFill="1" applyBorder="1" applyAlignment="1">
      <alignment vertical="center"/>
    </xf>
    <xf numFmtId="49" fontId="8" fillId="6" borderId="0" xfId="0" applyNumberFormat="1" applyFont="1" applyFill="1" applyBorder="1" applyAlignment="1">
      <alignment vertical="center"/>
    </xf>
    <xf numFmtId="164" fontId="8" fillId="6" borderId="0" xfId="1" applyNumberFormat="1" applyFont="1" applyFill="1" applyBorder="1" applyAlignment="1">
      <alignment vertical="center"/>
    </xf>
    <xf numFmtId="1" fontId="9" fillId="6" borderId="5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4" fontId="8" fillId="0" borderId="0" xfId="1" applyNumberFormat="1" applyFont="1" applyBorder="1" applyAlignment="1">
      <alignment vertical="center"/>
    </xf>
    <xf numFmtId="1" fontId="9" fillId="0" borderId="5" xfId="0" applyNumberFormat="1" applyFont="1" applyFill="1" applyBorder="1" applyAlignment="1">
      <alignment horizontal="center" vertical="center"/>
    </xf>
    <xf numFmtId="164" fontId="8" fillId="0" borderId="0" xfId="1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vertical="center"/>
    </xf>
    <xf numFmtId="164" fontId="8" fillId="6" borderId="0" xfId="1" applyNumberFormat="1" applyFont="1" applyFill="1" applyBorder="1" applyAlignment="1">
      <alignment horizontal="center" vertical="center"/>
    </xf>
    <xf numFmtId="164" fontId="15" fillId="5" borderId="0" xfId="1" applyNumberFormat="1" applyFont="1" applyFill="1" applyBorder="1" applyAlignment="1">
      <alignment vertical="center"/>
    </xf>
    <xf numFmtId="164" fontId="8" fillId="0" borderId="0" xfId="0" applyNumberFormat="1" applyFont="1" applyBorder="1" applyAlignment="1">
      <alignment vertical="center"/>
    </xf>
    <xf numFmtId="49" fontId="8" fillId="0" borderId="4" xfId="0" applyNumberFormat="1" applyFont="1" applyFill="1" applyBorder="1" applyAlignment="1">
      <alignment vertical="center"/>
    </xf>
    <xf numFmtId="49" fontId="8" fillId="6" borderId="0" xfId="0" applyNumberFormat="1" applyFont="1" applyFill="1" applyBorder="1" applyAlignment="1">
      <alignment horizontal="left" vertical="center"/>
    </xf>
    <xf numFmtId="164" fontId="15" fillId="5" borderId="0" xfId="1" applyNumberFormat="1" applyFont="1" applyFill="1" applyBorder="1" applyAlignment="1">
      <alignment horizontal="left" vertical="center"/>
    </xf>
    <xf numFmtId="164" fontId="15" fillId="12" borderId="0" xfId="1" applyNumberFormat="1" applyFont="1" applyFill="1" applyBorder="1" applyAlignment="1">
      <alignment horizontal="left" vertical="center"/>
    </xf>
    <xf numFmtId="164" fontId="15" fillId="9" borderId="0" xfId="1" applyNumberFormat="1" applyFont="1" applyFill="1" applyBorder="1" applyAlignment="1">
      <alignment horizontal="left" vertical="center"/>
    </xf>
    <xf numFmtId="164" fontId="8" fillId="6" borderId="0" xfId="1" applyNumberFormat="1" applyFont="1" applyFill="1" applyBorder="1" applyAlignment="1">
      <alignment horizontal="left" vertical="center"/>
    </xf>
    <xf numFmtId="164" fontId="8" fillId="0" borderId="0" xfId="1" applyNumberFormat="1" applyFont="1" applyBorder="1" applyAlignment="1">
      <alignment horizontal="left" vertical="center"/>
    </xf>
    <xf numFmtId="164" fontId="15" fillId="12" borderId="0" xfId="0" applyNumberFormat="1" applyFont="1" applyFill="1" applyBorder="1" applyAlignment="1">
      <alignment vertical="center"/>
    </xf>
    <xf numFmtId="164" fontId="15" fillId="5" borderId="0" xfId="1" applyNumberFormat="1" applyFont="1" applyFill="1" applyBorder="1" applyAlignment="1">
      <alignment horizontal="center" vertical="center"/>
    </xf>
    <xf numFmtId="164" fontId="15" fillId="12" borderId="0" xfId="1" applyNumberFormat="1" applyFont="1" applyFill="1" applyBorder="1" applyAlignment="1">
      <alignment horizontal="center" vertical="center"/>
    </xf>
    <xf numFmtId="49" fontId="8" fillId="0" borderId="11" xfId="0" applyNumberFormat="1" applyFont="1" applyBorder="1" applyAlignment="1">
      <alignment vertical="center"/>
    </xf>
    <xf numFmtId="164" fontId="8" fillId="0" borderId="11" xfId="1" applyNumberFormat="1" applyFont="1" applyBorder="1" applyAlignment="1">
      <alignment horizontal="center" vertical="center"/>
    </xf>
    <xf numFmtId="1" fontId="9" fillId="0" borderId="9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49" fontId="5" fillId="0" borderId="0" xfId="0" applyNumberFormat="1" applyFont="1" applyAlignment="1">
      <alignment vertical="center"/>
    </xf>
    <xf numFmtId="49" fontId="8" fillId="0" borderId="0" xfId="0" applyNumberFormat="1" applyFont="1" applyAlignment="1">
      <alignment vertical="center"/>
    </xf>
    <xf numFmtId="49" fontId="10" fillId="0" borderId="0" xfId="0" applyNumberFormat="1" applyFont="1" applyAlignment="1">
      <alignment horizontal="left" vertical="center"/>
    </xf>
    <xf numFmtId="49" fontId="11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49" fontId="4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vertical="center"/>
    </xf>
    <xf numFmtId="49" fontId="12" fillId="0" borderId="0" xfId="0" applyNumberFormat="1" applyFont="1" applyAlignment="1">
      <alignment vertical="center"/>
    </xf>
    <xf numFmtId="0" fontId="13" fillId="0" borderId="12" xfId="0" applyFont="1" applyBorder="1" applyAlignment="1">
      <alignment horizontal="center"/>
    </xf>
    <xf numFmtId="164" fontId="13" fillId="0" borderId="12" xfId="1" applyNumberFormat="1" applyFont="1" applyBorder="1" applyAlignment="1">
      <alignment horizontal="center"/>
    </xf>
    <xf numFmtId="43" fontId="13" fillId="0" borderId="12" xfId="1" applyFont="1" applyBorder="1" applyAlignment="1">
      <alignment horizontal="center"/>
    </xf>
    <xf numFmtId="43" fontId="13" fillId="0" borderId="5" xfId="1" applyFont="1" applyBorder="1" applyAlignment="1">
      <alignment horizontal="center"/>
    </xf>
    <xf numFmtId="43" fontId="13" fillId="0" borderId="7" xfId="1" applyFont="1" applyBorder="1" applyAlignment="1">
      <alignment horizontal="center"/>
    </xf>
    <xf numFmtId="43" fontId="13" fillId="7" borderId="7" xfId="1" applyFont="1" applyFill="1" applyBorder="1" applyAlignment="1">
      <alignment horizontal="center"/>
    </xf>
    <xf numFmtId="43" fontId="9" fillId="0" borderId="9" xfId="1" applyFont="1" applyFill="1" applyBorder="1" applyAlignment="1">
      <alignment horizontal="center"/>
    </xf>
    <xf numFmtId="49" fontId="15" fillId="8" borderId="6" xfId="0" applyNumberFormat="1" applyFont="1" applyFill="1" applyBorder="1" applyAlignment="1">
      <alignment horizontal="center" vertical="center"/>
    </xf>
    <xf numFmtId="49" fontId="15" fillId="8" borderId="12" xfId="0" applyNumberFormat="1" applyFont="1" applyFill="1" applyBorder="1" applyAlignment="1">
      <alignment horizontal="center" vertical="center"/>
    </xf>
    <xf numFmtId="49" fontId="13" fillId="7" borderId="6" xfId="0" applyNumberFormat="1" applyFont="1" applyFill="1" applyBorder="1" applyAlignment="1">
      <alignment horizontal="center" vertical="center"/>
    </xf>
    <xf numFmtId="49" fontId="13" fillId="7" borderId="12" xfId="0" applyNumberFormat="1" applyFont="1" applyFill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15" fillId="7" borderId="6" xfId="0" applyNumberFormat="1" applyFont="1" applyFill="1" applyBorder="1" applyAlignment="1">
      <alignment horizontal="center" vertical="center"/>
    </xf>
    <xf numFmtId="49" fontId="15" fillId="7" borderId="12" xfId="0" applyNumberFormat="1" applyFont="1" applyFill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left" vertical="center"/>
    </xf>
    <xf numFmtId="164" fontId="15" fillId="9" borderId="0" xfId="1" applyNumberFormat="1" applyFont="1" applyFill="1" applyBorder="1" applyAlignment="1">
      <alignment horizontal="center" vertical="center"/>
    </xf>
    <xf numFmtId="1" fontId="13" fillId="9" borderId="5" xfId="0" applyNumberFormat="1" applyFont="1" applyFill="1" applyBorder="1" applyAlignment="1">
      <alignment horizontal="center" vertical="center"/>
    </xf>
    <xf numFmtId="49" fontId="15" fillId="7" borderId="0" xfId="0" applyNumberFormat="1" applyFont="1" applyFill="1" applyBorder="1" applyAlignment="1">
      <alignment horizontal="center" vertical="center"/>
    </xf>
    <xf numFmtId="49" fontId="8" fillId="0" borderId="0" xfId="0" applyNumberFormat="1" applyFont="1" applyBorder="1" applyAlignment="1">
      <alignment horizontal="left"/>
    </xf>
    <xf numFmtId="0" fontId="7" fillId="10" borderId="3" xfId="0" applyFont="1" applyFill="1" applyBorder="1" applyAlignment="1">
      <alignment horizontal="center" vertical="center"/>
    </xf>
    <xf numFmtId="49" fontId="15" fillId="15" borderId="4" xfId="0" applyNumberFormat="1" applyFont="1" applyFill="1" applyBorder="1" applyAlignment="1">
      <alignment vertical="center"/>
    </xf>
    <xf numFmtId="49" fontId="15" fillId="15" borderId="0" xfId="0" applyNumberFormat="1" applyFont="1" applyFill="1" applyBorder="1" applyAlignment="1">
      <alignment vertical="center"/>
    </xf>
    <xf numFmtId="164" fontId="15" fillId="15" borderId="0" xfId="1" applyNumberFormat="1" applyFont="1" applyFill="1" applyBorder="1" applyAlignment="1">
      <alignment vertical="center"/>
    </xf>
    <xf numFmtId="1" fontId="13" fillId="15" borderId="5" xfId="0" applyNumberFormat="1" applyFont="1" applyFill="1" applyBorder="1" applyAlignment="1">
      <alignment horizontal="center" vertical="center"/>
    </xf>
    <xf numFmtId="164" fontId="15" fillId="15" borderId="0" xfId="1" applyNumberFormat="1" applyFont="1" applyFill="1" applyBorder="1" applyAlignment="1">
      <alignment horizontal="left" vertical="center"/>
    </xf>
    <xf numFmtId="164" fontId="15" fillId="15" borderId="0" xfId="0" applyNumberFormat="1" applyFont="1" applyFill="1" applyBorder="1" applyAlignment="1">
      <alignment vertical="center"/>
    </xf>
    <xf numFmtId="164" fontId="15" fillId="15" borderId="0" xfId="1" applyNumberFormat="1" applyFont="1" applyFill="1" applyBorder="1" applyAlignment="1">
      <alignment horizontal="center" vertical="center"/>
    </xf>
    <xf numFmtId="41" fontId="9" fillId="0" borderId="5" xfId="3" applyFont="1" applyFill="1" applyBorder="1" applyAlignment="1">
      <alignment horizontal="center" vertical="center"/>
    </xf>
    <xf numFmtId="41" fontId="0" fillId="0" borderId="5" xfId="3" applyFont="1" applyBorder="1" applyAlignment="1">
      <alignment horizontal="center" vertical="center"/>
    </xf>
    <xf numFmtId="41" fontId="9" fillId="6" borderId="5" xfId="3" applyFont="1" applyFill="1" applyBorder="1" applyAlignment="1">
      <alignment horizontal="center" vertical="center"/>
    </xf>
    <xf numFmtId="43" fontId="8" fillId="6" borderId="0" xfId="1" applyFont="1" applyFill="1" applyBorder="1" applyAlignment="1">
      <alignment horizontal="center" vertical="center"/>
    </xf>
    <xf numFmtId="43" fontId="8" fillId="0" borderId="0" xfId="1" applyFont="1" applyBorder="1" applyAlignment="1">
      <alignment horizontal="center" vertical="center"/>
    </xf>
    <xf numFmtId="41" fontId="0" fillId="0" borderId="0" xfId="3" applyFont="1"/>
    <xf numFmtId="49" fontId="8" fillId="0" borderId="0" xfId="0" applyNumberFormat="1" applyFont="1" applyFill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164" fontId="9" fillId="0" borderId="0" xfId="1" applyNumberFormat="1" applyFont="1" applyBorder="1" applyAlignment="1">
      <alignment vertical="center"/>
    </xf>
    <xf numFmtId="0" fontId="9" fillId="6" borderId="4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49" fontId="8" fillId="0" borderId="8" xfId="0" applyNumberFormat="1" applyFont="1" applyFill="1" applyBorder="1" applyAlignment="1">
      <alignment vertical="center"/>
    </xf>
    <xf numFmtId="49" fontId="15" fillId="9" borderId="1" xfId="0" applyNumberFormat="1" applyFont="1" applyFill="1" applyBorder="1" applyAlignment="1">
      <alignment vertical="center"/>
    </xf>
    <xf numFmtId="49" fontId="15" fillId="9" borderId="10" xfId="0" applyNumberFormat="1" applyFont="1" applyFill="1" applyBorder="1" applyAlignment="1">
      <alignment vertical="center"/>
    </xf>
    <xf numFmtId="164" fontId="15" fillId="9" borderId="10" xfId="1" applyNumberFormat="1" applyFont="1" applyFill="1" applyBorder="1" applyAlignment="1">
      <alignment horizontal="center" vertical="center"/>
    </xf>
    <xf numFmtId="1" fontId="13" fillId="9" borderId="2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vertical="center"/>
    </xf>
    <xf numFmtId="49" fontId="8" fillId="0" borderId="10" xfId="0" applyNumberFormat="1" applyFont="1" applyBorder="1" applyAlignment="1">
      <alignment vertical="center"/>
    </xf>
    <xf numFmtId="164" fontId="8" fillId="0" borderId="10" xfId="1" applyNumberFormat="1" applyFont="1" applyBorder="1" applyAlignment="1">
      <alignment horizontal="center" vertical="center"/>
    </xf>
    <xf numFmtId="1" fontId="9" fillId="0" borderId="2" xfId="0" applyNumberFormat="1" applyFont="1" applyFill="1" applyBorder="1" applyAlignment="1">
      <alignment horizontal="center" vertical="center"/>
    </xf>
    <xf numFmtId="49" fontId="8" fillId="0" borderId="11" xfId="0" applyNumberFormat="1" applyFont="1" applyBorder="1" applyAlignment="1">
      <alignment horizontal="left" vertical="center"/>
    </xf>
    <xf numFmtId="41" fontId="9" fillId="0" borderId="9" xfId="3" applyFont="1" applyFill="1" applyBorder="1" applyAlignment="1">
      <alignment horizontal="center" vertical="center"/>
    </xf>
    <xf numFmtId="49" fontId="8" fillId="0" borderId="10" xfId="0" applyNumberFormat="1" applyFont="1" applyBorder="1" applyAlignment="1">
      <alignment horizontal="left" vertical="center"/>
    </xf>
    <xf numFmtId="41" fontId="9" fillId="0" borderId="2" xfId="3" applyFont="1" applyFill="1" applyBorder="1" applyAlignment="1">
      <alignment horizontal="center" vertical="center"/>
    </xf>
    <xf numFmtId="49" fontId="15" fillId="9" borderId="8" xfId="0" applyNumberFormat="1" applyFont="1" applyFill="1" applyBorder="1" applyAlignment="1">
      <alignment vertical="center"/>
    </xf>
    <xf numFmtId="49" fontId="15" fillId="9" borderId="11" xfId="0" applyNumberFormat="1" applyFont="1" applyFill="1" applyBorder="1" applyAlignment="1">
      <alignment vertical="center"/>
    </xf>
    <xf numFmtId="164" fontId="15" fillId="9" borderId="11" xfId="1" applyNumberFormat="1" applyFont="1" applyFill="1" applyBorder="1" applyAlignment="1">
      <alignment vertical="center"/>
    </xf>
    <xf numFmtId="1" fontId="13" fillId="9" borderId="9" xfId="0" applyNumberFormat="1" applyFont="1" applyFill="1" applyBorder="1" applyAlignment="1">
      <alignment horizontal="center" vertical="center"/>
    </xf>
    <xf numFmtId="49" fontId="8" fillId="6" borderId="1" xfId="0" applyNumberFormat="1" applyFont="1" applyFill="1" applyBorder="1" applyAlignment="1">
      <alignment vertical="center"/>
    </xf>
    <xf numFmtId="49" fontId="8" fillId="6" borderId="10" xfId="0" applyNumberFormat="1" applyFont="1" applyFill="1" applyBorder="1" applyAlignment="1">
      <alignment vertical="center"/>
    </xf>
    <xf numFmtId="164" fontId="8" fillId="6" borderId="10" xfId="1" applyNumberFormat="1" applyFont="1" applyFill="1" applyBorder="1" applyAlignment="1">
      <alignment horizontal="center" vertical="center"/>
    </xf>
    <xf numFmtId="1" fontId="9" fillId="6" borderId="2" xfId="0" applyNumberFormat="1" applyFont="1" applyFill="1" applyBorder="1" applyAlignment="1">
      <alignment horizontal="center" vertical="center"/>
    </xf>
    <xf numFmtId="49" fontId="15" fillId="12" borderId="8" xfId="0" applyNumberFormat="1" applyFont="1" applyFill="1" applyBorder="1" applyAlignment="1">
      <alignment vertical="center"/>
    </xf>
    <xf numFmtId="49" fontId="15" fillId="12" borderId="11" xfId="0" applyNumberFormat="1" applyFont="1" applyFill="1" applyBorder="1" applyAlignment="1">
      <alignment vertical="center"/>
    </xf>
    <xf numFmtId="164" fontId="15" fillId="12" borderId="11" xfId="1" applyNumberFormat="1" applyFont="1" applyFill="1" applyBorder="1" applyAlignment="1">
      <alignment horizontal="center" vertical="center"/>
    </xf>
    <xf numFmtId="1" fontId="13" fillId="12" borderId="9" xfId="0" applyNumberFormat="1" applyFont="1" applyFill="1" applyBorder="1" applyAlignment="1">
      <alignment horizontal="center" vertical="center"/>
    </xf>
    <xf numFmtId="49" fontId="15" fillId="15" borderId="1" xfId="0" applyNumberFormat="1" applyFont="1" applyFill="1" applyBorder="1" applyAlignment="1">
      <alignment vertical="center"/>
    </xf>
    <xf numFmtId="49" fontId="15" fillId="15" borderId="10" xfId="0" applyNumberFormat="1" applyFont="1" applyFill="1" applyBorder="1" applyAlignment="1">
      <alignment vertical="center"/>
    </xf>
    <xf numFmtId="164" fontId="15" fillId="15" borderId="10" xfId="1" applyNumberFormat="1" applyFont="1" applyFill="1" applyBorder="1" applyAlignment="1">
      <alignment horizontal="center" vertical="center"/>
    </xf>
    <xf numFmtId="1" fontId="13" fillId="15" borderId="2" xfId="0" applyNumberFormat="1" applyFont="1" applyFill="1" applyBorder="1" applyAlignment="1">
      <alignment horizontal="center" vertical="center"/>
    </xf>
    <xf numFmtId="49" fontId="15" fillId="15" borderId="8" xfId="0" applyNumberFormat="1" applyFont="1" applyFill="1" applyBorder="1" applyAlignment="1">
      <alignment vertical="center"/>
    </xf>
    <xf numFmtId="49" fontId="15" fillId="15" borderId="11" xfId="0" applyNumberFormat="1" applyFont="1" applyFill="1" applyBorder="1" applyAlignment="1">
      <alignment vertical="center"/>
    </xf>
    <xf numFmtId="164" fontId="15" fillId="15" borderId="11" xfId="1" applyNumberFormat="1" applyFont="1" applyFill="1" applyBorder="1" applyAlignment="1">
      <alignment vertical="center"/>
    </xf>
    <xf numFmtId="1" fontId="13" fillId="15" borderId="9" xfId="0" applyNumberFormat="1" applyFont="1" applyFill="1" applyBorder="1" applyAlignment="1">
      <alignment horizontal="center" vertical="center"/>
    </xf>
    <xf numFmtId="164" fontId="15" fillId="9" borderId="10" xfId="1" applyNumberFormat="1" applyFont="1" applyFill="1" applyBorder="1" applyAlignment="1">
      <alignment vertical="center"/>
    </xf>
    <xf numFmtId="49" fontId="9" fillId="0" borderId="3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164" fontId="9" fillId="0" borderId="3" xfId="1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 wrapText="1"/>
    </xf>
    <xf numFmtId="49" fontId="9" fillId="0" borderId="3" xfId="0" applyNumberFormat="1" applyFont="1" applyBorder="1" applyAlignment="1">
      <alignment horizontal="center" vertical="center"/>
    </xf>
    <xf numFmtId="164" fontId="9" fillId="0" borderId="3" xfId="1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 wrapText="1"/>
    </xf>
    <xf numFmtId="0" fontId="24" fillId="0" borderId="0" xfId="2" applyFont="1"/>
    <xf numFmtId="0" fontId="23" fillId="0" borderId="0" xfId="0" applyFont="1"/>
    <xf numFmtId="49" fontId="8" fillId="0" borderId="3" xfId="0" applyNumberFormat="1" applyFont="1" applyFill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0" fontId="13" fillId="0" borderId="6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43" fontId="13" fillId="0" borderId="0" xfId="1" applyFont="1" applyBorder="1" applyAlignment="1">
      <alignment horizontal="center"/>
    </xf>
    <xf numFmtId="164" fontId="13" fillId="0" borderId="0" xfId="1" applyNumberFormat="1" applyFont="1" applyBorder="1" applyAlignment="1">
      <alignment horizontal="center"/>
    </xf>
    <xf numFmtId="49" fontId="8" fillId="0" borderId="11" xfId="0" applyNumberFormat="1" applyFont="1" applyBorder="1" applyAlignment="1">
      <alignment horizontal="left"/>
    </xf>
    <xf numFmtId="164" fontId="8" fillId="0" borderId="11" xfId="1" applyNumberFormat="1" applyFont="1" applyBorder="1"/>
    <xf numFmtId="49" fontId="8" fillId="0" borderId="1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49" fontId="8" fillId="0" borderId="10" xfId="0" applyNumberFormat="1" applyFont="1" applyBorder="1"/>
    <xf numFmtId="164" fontId="8" fillId="0" borderId="10" xfId="1" applyNumberFormat="1" applyFont="1" applyBorder="1"/>
    <xf numFmtId="164" fontId="8" fillId="0" borderId="10" xfId="0" applyNumberFormat="1" applyFont="1" applyBorder="1"/>
    <xf numFmtId="1" fontId="9" fillId="0" borderId="2" xfId="0" applyNumberFormat="1" applyFont="1" applyFill="1" applyBorder="1" applyAlignment="1">
      <alignment horizontal="center"/>
    </xf>
    <xf numFmtId="1" fontId="9" fillId="0" borderId="9" xfId="0" applyNumberFormat="1" applyFont="1" applyFill="1" applyBorder="1" applyAlignment="1">
      <alignment horizontal="center"/>
    </xf>
    <xf numFmtId="164" fontId="8" fillId="0" borderId="11" xfId="0" applyNumberFormat="1" applyFont="1" applyBorder="1"/>
    <xf numFmtId="0" fontId="7" fillId="0" borderId="0" xfId="0" applyFont="1" applyAlignment="1">
      <alignment horizontal="center"/>
    </xf>
    <xf numFmtId="164" fontId="0" fillId="0" borderId="0" xfId="0" applyNumberFormat="1"/>
    <xf numFmtId="49" fontId="4" fillId="0" borderId="0" xfId="0" applyNumberFormat="1" applyFont="1" applyAlignment="1">
      <alignment horizontal="left"/>
    </xf>
    <xf numFmtId="0" fontId="7" fillId="0" borderId="0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49" fontId="11" fillId="0" borderId="0" xfId="0" applyNumberFormat="1" applyFont="1" applyAlignment="1">
      <alignment horizontal="center"/>
    </xf>
    <xf numFmtId="49" fontId="11" fillId="0" borderId="0" xfId="0" applyNumberFormat="1" applyFont="1" applyFill="1" applyBorder="1" applyAlignment="1">
      <alignment horizontal="center"/>
    </xf>
    <xf numFmtId="0" fontId="4" fillId="0" borderId="0" xfId="0" applyNumberFormat="1" applyFont="1" applyAlignment="1">
      <alignment horizontal="left"/>
    </xf>
    <xf numFmtId="49" fontId="2" fillId="0" borderId="0" xfId="0" applyNumberFormat="1" applyFont="1"/>
    <xf numFmtId="49" fontId="3" fillId="0" borderId="0" xfId="0" applyNumberFormat="1" applyFont="1"/>
    <xf numFmtId="49" fontId="5" fillId="0" borderId="0" xfId="0" applyNumberFormat="1" applyFont="1" applyAlignment="1">
      <alignment horizontal="center"/>
    </xf>
    <xf numFmtId="49" fontId="7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49" fontId="8" fillId="0" borderId="0" xfId="0" applyNumberFormat="1" applyFont="1" applyBorder="1" applyAlignment="1">
      <alignment horizontal="left"/>
    </xf>
    <xf numFmtId="49" fontId="8" fillId="0" borderId="11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horizontal="left" vertical="center"/>
    </xf>
    <xf numFmtId="49" fontId="8" fillId="0" borderId="10" xfId="0" applyNumberFormat="1" applyFont="1" applyBorder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164" fontId="15" fillId="9" borderId="0" xfId="0" applyNumberFormat="1" applyFont="1" applyFill="1" applyBorder="1" applyAlignment="1">
      <alignment horizontal="center" vertical="center"/>
    </xf>
    <xf numFmtId="164" fontId="15" fillId="9" borderId="0" xfId="1" applyNumberFormat="1" applyFont="1" applyFill="1" applyBorder="1" applyAlignment="1">
      <alignment horizontal="center" vertical="center"/>
    </xf>
    <xf numFmtId="1" fontId="13" fillId="9" borderId="5" xfId="0" applyNumberFormat="1" applyFont="1" applyFill="1" applyBorder="1" applyAlignment="1">
      <alignment horizontal="center" vertical="center"/>
    </xf>
    <xf numFmtId="49" fontId="15" fillId="9" borderId="4" xfId="0" applyNumberFormat="1" applyFont="1" applyFill="1" applyBorder="1" applyAlignment="1">
      <alignment horizontal="left" vertical="center"/>
    </xf>
    <xf numFmtId="49" fontId="15" fillId="9" borderId="0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4" borderId="3" xfId="0" applyFont="1" applyFill="1" applyBorder="1" applyAlignment="1">
      <alignment horizontal="center" vertical="center" textRotation="90" wrapText="1"/>
    </xf>
    <xf numFmtId="0" fontId="7" fillId="10" borderId="3" xfId="0" applyFont="1" applyFill="1" applyBorder="1" applyAlignment="1">
      <alignment horizontal="center" vertical="center" wrapText="1"/>
    </xf>
    <xf numFmtId="0" fontId="7" fillId="10" borderId="3" xfId="0" applyFont="1" applyFill="1" applyBorder="1" applyAlignment="1">
      <alignment horizontal="center" vertical="center"/>
    </xf>
    <xf numFmtId="0" fontId="7" fillId="10" borderId="13" xfId="0" applyFont="1" applyFill="1" applyBorder="1" applyAlignment="1">
      <alignment horizontal="center" vertical="center"/>
    </xf>
    <xf numFmtId="0" fontId="7" fillId="10" borderId="14" xfId="0" applyFont="1" applyFill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13" fillId="4" borderId="3" xfId="0" applyFont="1" applyFill="1" applyBorder="1" applyAlignment="1">
      <alignment horizontal="center" vertical="center" textRotation="90" wrapText="1"/>
    </xf>
    <xf numFmtId="0" fontId="22" fillId="10" borderId="3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49" fontId="12" fillId="0" borderId="0" xfId="0" applyNumberFormat="1" applyFont="1" applyAlignment="1">
      <alignment horizontal="left"/>
    </xf>
  </cellXfs>
  <cellStyles count="4">
    <cellStyle name="Normal 3" xfId="2"/>
    <cellStyle name="Obično" xfId="0" builtinId="0"/>
    <cellStyle name="Zarez" xfId="1" builtinId="3"/>
    <cellStyle name="Zarez [0]" xfId="3" builtinId="6"/>
  </cellStyles>
  <dxfs count="0"/>
  <tableStyles count="0" defaultTableStyle="TableStyleMedium9" defaultPivotStyle="PivotStyleLight16"/>
  <colors>
    <mruColors>
      <color rgb="FFD183D7"/>
      <color rgb="FFD16973"/>
      <color rgb="FFA387F1"/>
      <color rgb="FFFFFF99"/>
      <color rgb="FFFF6699"/>
      <color rgb="FFFF99CC"/>
      <color rgb="FFFFFFCC"/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15"/>
  <sheetViews>
    <sheetView topLeftCell="A84" workbookViewId="0">
      <selection activeCell="A2" sqref="A2:M2"/>
    </sheetView>
  </sheetViews>
  <sheetFormatPr defaultRowHeight="14.4"/>
  <cols>
    <col min="1" max="7" width="2.44140625" customWidth="1"/>
    <col min="8" max="8" width="6.109375" customWidth="1"/>
    <col min="10" max="10" width="55.109375" customWidth="1"/>
    <col min="11" max="11" width="14.88671875" customWidth="1"/>
    <col min="12" max="12" width="15" customWidth="1"/>
    <col min="13" max="13" width="8.77734375" customWidth="1"/>
    <col min="15" max="15" width="13.88671875" bestFit="1" customWidth="1"/>
  </cols>
  <sheetData>
    <row r="1" spans="1:13">
      <c r="A1" s="257" t="s">
        <v>465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</row>
    <row r="2" spans="1:13">
      <c r="A2" s="262" t="s">
        <v>463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</row>
    <row r="3" spans="1:13" ht="14.4" customHeight="1">
      <c r="A3" s="263"/>
      <c r="B3" s="264"/>
      <c r="C3" s="264"/>
      <c r="D3" s="264"/>
      <c r="E3" s="264"/>
      <c r="F3" s="264"/>
      <c r="G3" s="264"/>
      <c r="H3" s="264"/>
      <c r="I3" s="264"/>
      <c r="J3" s="264"/>
      <c r="K3" s="1"/>
      <c r="L3" s="1"/>
    </row>
    <row r="4" spans="1:13" ht="17.399999999999999">
      <c r="A4" s="267" t="s">
        <v>464</v>
      </c>
      <c r="B4" s="267"/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</row>
    <row r="5" spans="1:13" ht="17.399999999999999">
      <c r="A5" s="267" t="s">
        <v>196</v>
      </c>
      <c r="B5" s="267"/>
      <c r="C5" s="267"/>
      <c r="D5" s="267"/>
      <c r="E5" s="267"/>
      <c r="F5" s="267"/>
      <c r="G5" s="267"/>
      <c r="H5" s="267"/>
      <c r="I5" s="267"/>
      <c r="J5" s="267"/>
      <c r="K5" s="267"/>
      <c r="L5" s="267"/>
      <c r="M5" s="267"/>
    </row>
    <row r="6" spans="1:13" ht="13.8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3">
      <c r="A7" s="268" t="s">
        <v>151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</row>
    <row r="8" spans="1:13" ht="15.6">
      <c r="A8" s="265" t="s">
        <v>0</v>
      </c>
      <c r="B8" s="265"/>
      <c r="C8" s="265"/>
      <c r="D8" s="265"/>
      <c r="E8" s="265"/>
      <c r="F8" s="265"/>
      <c r="G8" s="265"/>
      <c r="H8" s="265"/>
      <c r="I8" s="265"/>
      <c r="J8" s="265"/>
      <c r="K8" s="265"/>
      <c r="L8" s="265"/>
      <c r="M8" s="265"/>
    </row>
    <row r="9" spans="1:13" ht="9" customHeight="1">
      <c r="A9" s="3"/>
      <c r="B9" s="3"/>
      <c r="C9" s="3"/>
      <c r="D9" s="3"/>
      <c r="E9" s="3"/>
      <c r="F9" s="3"/>
      <c r="G9" s="3"/>
      <c r="H9" s="3"/>
      <c r="I9" s="3"/>
      <c r="J9" s="4"/>
      <c r="K9" s="1"/>
      <c r="L9" s="1"/>
    </row>
    <row r="10" spans="1:13">
      <c r="A10" s="266" t="s">
        <v>1</v>
      </c>
      <c r="B10" s="266"/>
      <c r="C10" s="266"/>
      <c r="D10" s="266"/>
      <c r="E10" s="266"/>
      <c r="F10" s="266"/>
      <c r="G10" s="266"/>
      <c r="H10" s="266"/>
      <c r="I10" s="266"/>
      <c r="J10" s="266"/>
      <c r="K10" s="266"/>
      <c r="L10" s="266"/>
      <c r="M10" s="266"/>
    </row>
    <row r="11" spans="1:13" ht="11.4" customHeight="1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</row>
    <row r="12" spans="1:13">
      <c r="A12" s="53"/>
      <c r="B12" s="54"/>
      <c r="C12" s="54"/>
      <c r="D12" s="54"/>
      <c r="E12" s="54"/>
      <c r="F12" s="54"/>
      <c r="G12" s="54"/>
      <c r="H12" s="17" t="s">
        <v>2</v>
      </c>
      <c r="I12" s="54"/>
      <c r="J12" s="54"/>
      <c r="K12" s="18" t="s">
        <v>3</v>
      </c>
      <c r="L12" s="18" t="s">
        <v>194</v>
      </c>
      <c r="M12" s="30" t="s">
        <v>4</v>
      </c>
    </row>
    <row r="13" spans="1:13">
      <c r="A13" s="55"/>
      <c r="B13" s="56"/>
      <c r="C13" s="56"/>
      <c r="D13" s="56"/>
      <c r="E13" s="56"/>
      <c r="F13" s="56"/>
      <c r="G13" s="56"/>
      <c r="H13" s="14"/>
      <c r="I13" s="56"/>
      <c r="J13" s="56"/>
      <c r="K13" s="15" t="s">
        <v>150</v>
      </c>
      <c r="L13" s="15" t="s">
        <v>195</v>
      </c>
      <c r="M13" s="32"/>
    </row>
    <row r="14" spans="1:13">
      <c r="A14" s="19" t="s">
        <v>6</v>
      </c>
      <c r="B14" s="14"/>
      <c r="C14" s="14"/>
      <c r="D14" s="14"/>
      <c r="E14" s="14"/>
      <c r="F14" s="56"/>
      <c r="G14" s="56"/>
      <c r="H14" s="56"/>
      <c r="I14" s="56"/>
      <c r="J14" s="56"/>
      <c r="K14" s="15" t="s">
        <v>5</v>
      </c>
      <c r="L14" s="16" t="s">
        <v>5</v>
      </c>
      <c r="M14" s="32" t="s">
        <v>5</v>
      </c>
    </row>
    <row r="15" spans="1:13">
      <c r="A15" s="24">
        <v>1</v>
      </c>
      <c r="B15" s="25">
        <v>2</v>
      </c>
      <c r="C15" s="25">
        <v>3</v>
      </c>
      <c r="D15" s="25">
        <v>4</v>
      </c>
      <c r="E15" s="25">
        <v>5</v>
      </c>
      <c r="F15" s="25">
        <v>6</v>
      </c>
      <c r="G15" s="25">
        <v>7</v>
      </c>
      <c r="H15" s="40"/>
      <c r="I15" s="40"/>
      <c r="J15" s="40"/>
      <c r="K15" s="33" t="s">
        <v>5</v>
      </c>
      <c r="L15" s="34" t="s">
        <v>5</v>
      </c>
      <c r="M15" s="35" t="s">
        <v>5</v>
      </c>
    </row>
    <row r="16" spans="1:13">
      <c r="A16" s="52"/>
      <c r="B16" s="49"/>
      <c r="C16" s="49"/>
      <c r="D16" s="49"/>
      <c r="E16" s="49"/>
      <c r="F16" s="49"/>
      <c r="G16" s="49"/>
      <c r="H16" s="49" t="s">
        <v>198</v>
      </c>
      <c r="I16" s="57"/>
      <c r="J16" s="57"/>
      <c r="K16" s="49"/>
      <c r="L16" s="58"/>
      <c r="M16" s="59" t="s">
        <v>5</v>
      </c>
    </row>
    <row r="17" spans="1:13">
      <c r="A17" s="21" t="s">
        <v>8</v>
      </c>
      <c r="B17" s="8" t="s">
        <v>9</v>
      </c>
      <c r="C17" s="8" t="s">
        <v>13</v>
      </c>
      <c r="D17" s="8" t="s">
        <v>10</v>
      </c>
      <c r="E17" s="8"/>
      <c r="F17" s="8" t="s">
        <v>11</v>
      </c>
      <c r="G17" s="8"/>
      <c r="H17" s="8">
        <v>6</v>
      </c>
      <c r="I17" s="8" t="s">
        <v>12</v>
      </c>
      <c r="J17" s="8"/>
      <c r="K17" s="9">
        <f>K42</f>
        <v>10168000</v>
      </c>
      <c r="L17" s="9">
        <f>L42</f>
        <v>10950300</v>
      </c>
      <c r="M17" s="76">
        <f>L17/K17*100</f>
        <v>107.69374508261211</v>
      </c>
    </row>
    <row r="18" spans="1:13">
      <c r="A18" s="21"/>
      <c r="B18" s="8"/>
      <c r="C18" s="8" t="s">
        <v>13</v>
      </c>
      <c r="D18" s="8"/>
      <c r="E18" s="8"/>
      <c r="F18" s="8"/>
      <c r="G18" s="8"/>
      <c r="H18" s="8">
        <v>7</v>
      </c>
      <c r="I18" s="8" t="s">
        <v>14</v>
      </c>
      <c r="J18" s="8"/>
      <c r="K18" s="9">
        <f>K62</f>
        <v>50000</v>
      </c>
      <c r="L18" s="9">
        <f>L62</f>
        <v>30000</v>
      </c>
      <c r="M18" s="76">
        <f t="shared" ref="M18:M20" si="0">L18/K18*100</f>
        <v>60</v>
      </c>
    </row>
    <row r="19" spans="1:13">
      <c r="A19" s="21" t="s">
        <v>8</v>
      </c>
      <c r="B19" s="8" t="s">
        <v>9</v>
      </c>
      <c r="C19" s="8" t="s">
        <v>13</v>
      </c>
      <c r="D19" s="8" t="s">
        <v>10</v>
      </c>
      <c r="E19" s="8"/>
      <c r="F19" s="8" t="s">
        <v>5</v>
      </c>
      <c r="G19" s="8"/>
      <c r="H19" s="8">
        <v>3</v>
      </c>
      <c r="I19" s="8" t="s">
        <v>15</v>
      </c>
      <c r="J19" s="8"/>
      <c r="K19" s="9">
        <f>K65</f>
        <v>5037500</v>
      </c>
      <c r="L19" s="9">
        <f>L65</f>
        <v>5866850</v>
      </c>
      <c r="M19" s="76">
        <f t="shared" si="0"/>
        <v>116.463523573201</v>
      </c>
    </row>
    <row r="20" spans="1:13">
      <c r="A20" s="21" t="s">
        <v>8</v>
      </c>
      <c r="B20" s="8"/>
      <c r="C20" s="8" t="s">
        <v>13</v>
      </c>
      <c r="D20" s="8" t="s">
        <v>10</v>
      </c>
      <c r="E20" s="8"/>
      <c r="F20" s="8"/>
      <c r="G20" s="8"/>
      <c r="H20" s="170" t="s">
        <v>16</v>
      </c>
      <c r="I20" s="8" t="s">
        <v>17</v>
      </c>
      <c r="J20" s="8"/>
      <c r="K20" s="9">
        <f>K87</f>
        <v>5180500</v>
      </c>
      <c r="L20" s="9">
        <f>L87</f>
        <v>10261510</v>
      </c>
      <c r="M20" s="76">
        <f t="shared" si="0"/>
        <v>198.07952900299199</v>
      </c>
    </row>
    <row r="21" spans="1:13">
      <c r="A21" s="28"/>
      <c r="B21" s="60"/>
      <c r="C21" s="60"/>
      <c r="D21" s="60"/>
      <c r="E21" s="60"/>
      <c r="F21" s="60"/>
      <c r="G21" s="60"/>
      <c r="H21" s="60" t="s">
        <v>18</v>
      </c>
      <c r="I21" s="60"/>
      <c r="J21" s="60"/>
      <c r="K21" s="61">
        <f>K17+K18-K19-K20</f>
        <v>0</v>
      </c>
      <c r="L21" s="61">
        <f>L17+L18-L19-L20</f>
        <v>-5148060</v>
      </c>
      <c r="M21" s="152">
        <v>0</v>
      </c>
    </row>
    <row r="22" spans="1:13">
      <c r="A22" s="21"/>
      <c r="B22" s="8"/>
      <c r="C22" s="8"/>
      <c r="D22" s="8"/>
      <c r="E22" s="8"/>
      <c r="F22" s="8"/>
      <c r="G22" s="8"/>
      <c r="H22" s="8"/>
      <c r="I22" s="8"/>
      <c r="J22" s="8"/>
      <c r="K22" s="8"/>
      <c r="L22" s="26"/>
      <c r="M22" s="77"/>
    </row>
    <row r="23" spans="1:13">
      <c r="A23" s="52"/>
      <c r="B23" s="49"/>
      <c r="C23" s="49"/>
      <c r="D23" s="49"/>
      <c r="E23" s="49"/>
      <c r="F23" s="49"/>
      <c r="G23" s="49"/>
      <c r="H23" s="49" t="s">
        <v>199</v>
      </c>
      <c r="I23" s="49"/>
      <c r="J23" s="49"/>
      <c r="K23" s="49"/>
      <c r="L23" s="48"/>
      <c r="M23" s="78"/>
    </row>
    <row r="24" spans="1:13">
      <c r="A24" s="21" t="s">
        <v>8</v>
      </c>
      <c r="B24" s="8"/>
      <c r="C24" s="8"/>
      <c r="D24" s="8"/>
      <c r="E24" s="8"/>
      <c r="F24" s="8"/>
      <c r="G24" s="8" t="s">
        <v>5</v>
      </c>
      <c r="H24" s="8">
        <v>8</v>
      </c>
      <c r="I24" s="8" t="s">
        <v>19</v>
      </c>
      <c r="J24" s="8"/>
      <c r="K24" s="9">
        <f>K93</f>
        <v>0</v>
      </c>
      <c r="L24" s="9">
        <v>0</v>
      </c>
      <c r="M24" s="74">
        <v>0</v>
      </c>
    </row>
    <row r="25" spans="1:13">
      <c r="A25" s="21" t="s">
        <v>8</v>
      </c>
      <c r="B25" s="8"/>
      <c r="C25" s="8"/>
      <c r="D25" s="8"/>
      <c r="E25" s="8"/>
      <c r="F25" s="8"/>
      <c r="G25" s="8" t="s">
        <v>5</v>
      </c>
      <c r="H25" s="8">
        <v>5</v>
      </c>
      <c r="I25" s="8" t="s">
        <v>20</v>
      </c>
      <c r="J25" s="8"/>
      <c r="K25" s="9">
        <f>K96</f>
        <v>0</v>
      </c>
      <c r="L25" s="9">
        <f>L96</f>
        <v>0</v>
      </c>
      <c r="M25" s="74">
        <v>0</v>
      </c>
    </row>
    <row r="26" spans="1:13">
      <c r="A26" s="28"/>
      <c r="B26" s="60"/>
      <c r="C26" s="60"/>
      <c r="D26" s="60"/>
      <c r="E26" s="60"/>
      <c r="F26" s="60"/>
      <c r="G26" s="60"/>
      <c r="H26" s="60" t="s">
        <v>21</v>
      </c>
      <c r="I26" s="60"/>
      <c r="J26" s="60"/>
      <c r="K26" s="61">
        <f>K24-K25</f>
        <v>0</v>
      </c>
      <c r="L26" s="61">
        <f>L24-L25</f>
        <v>0</v>
      </c>
      <c r="M26" s="152">
        <v>0</v>
      </c>
    </row>
    <row r="27" spans="1:13" ht="11.4" customHeight="1">
      <c r="A27" s="21"/>
      <c r="B27" s="8"/>
      <c r="C27" s="8"/>
      <c r="D27" s="8"/>
      <c r="E27" s="8"/>
      <c r="F27" s="8"/>
      <c r="G27" s="8"/>
      <c r="H27" s="8"/>
      <c r="I27" s="8"/>
      <c r="J27" s="8"/>
      <c r="K27" s="8"/>
      <c r="L27" s="26"/>
      <c r="M27" s="77"/>
    </row>
    <row r="28" spans="1:13">
      <c r="A28" s="52"/>
      <c r="B28" s="49"/>
      <c r="C28" s="49"/>
      <c r="D28" s="49"/>
      <c r="E28" s="49"/>
      <c r="F28" s="49"/>
      <c r="G28" s="49"/>
      <c r="H28" s="49" t="s">
        <v>202</v>
      </c>
      <c r="I28" s="49"/>
      <c r="J28" s="49"/>
      <c r="K28" s="49"/>
      <c r="L28" s="48"/>
      <c r="M28" s="78"/>
    </row>
    <row r="29" spans="1:13">
      <c r="A29" s="28"/>
      <c r="B29" s="60"/>
      <c r="C29" s="60"/>
      <c r="D29" s="60"/>
      <c r="E29" s="60"/>
      <c r="F29" s="60"/>
      <c r="G29" s="60"/>
      <c r="H29" s="60" t="s">
        <v>22</v>
      </c>
      <c r="I29" s="60"/>
      <c r="J29" s="60"/>
      <c r="K29" s="80">
        <v>0</v>
      </c>
      <c r="L29" s="75">
        <v>5357871</v>
      </c>
      <c r="M29" s="152">
        <v>0</v>
      </c>
    </row>
    <row r="30" spans="1:13" ht="11.4" customHeight="1">
      <c r="A30" s="21"/>
      <c r="B30" s="8"/>
      <c r="C30" s="8"/>
      <c r="D30" s="8"/>
      <c r="E30" s="8"/>
      <c r="F30" s="8"/>
      <c r="G30" s="8"/>
      <c r="H30" s="8"/>
      <c r="I30" s="8"/>
      <c r="J30" s="8"/>
      <c r="K30" s="8"/>
      <c r="L30" s="26"/>
      <c r="M30" s="77"/>
    </row>
    <row r="31" spans="1:13">
      <c r="A31" s="52"/>
      <c r="B31" s="49"/>
      <c r="C31" s="49"/>
      <c r="D31" s="49"/>
      <c r="E31" s="49"/>
      <c r="F31" s="49"/>
      <c r="G31" s="49"/>
      <c r="H31" s="49" t="s">
        <v>23</v>
      </c>
      <c r="I31" s="49"/>
      <c r="J31" s="49"/>
      <c r="K31" s="49"/>
      <c r="L31" s="48"/>
      <c r="M31" s="78"/>
    </row>
    <row r="32" spans="1:13">
      <c r="A32" s="241"/>
      <c r="B32" s="149"/>
      <c r="C32" s="149"/>
      <c r="D32" s="149"/>
      <c r="E32" s="149"/>
      <c r="F32" s="149"/>
      <c r="G32" s="149"/>
      <c r="H32" s="149"/>
      <c r="I32" s="149"/>
      <c r="J32" s="149"/>
      <c r="K32" s="151">
        <v>0</v>
      </c>
      <c r="L32" s="150">
        <f>L21+L29</f>
        <v>209811</v>
      </c>
      <c r="M32" s="153">
        <v>0</v>
      </c>
    </row>
    <row r="33" spans="1:13">
      <c r="A33" s="242"/>
      <c r="B33" s="242"/>
      <c r="C33" s="242"/>
      <c r="D33" s="242"/>
      <c r="E33" s="242"/>
      <c r="F33" s="242"/>
      <c r="G33" s="242"/>
      <c r="H33" s="242"/>
      <c r="I33" s="242"/>
      <c r="J33" s="242"/>
      <c r="K33" s="243"/>
      <c r="L33" s="244"/>
      <c r="M33" s="243"/>
    </row>
    <row r="34" spans="1:13">
      <c r="A34" s="242"/>
      <c r="B34" s="242"/>
      <c r="C34" s="242"/>
      <c r="D34" s="242"/>
      <c r="E34" s="242"/>
      <c r="F34" s="242"/>
      <c r="G34" s="242"/>
      <c r="H34" s="242"/>
      <c r="I34" s="242"/>
      <c r="J34" s="242"/>
      <c r="K34" s="243"/>
      <c r="L34" s="244"/>
      <c r="M34" s="243"/>
    </row>
    <row r="35" spans="1:13" ht="13.8" customHeight="1">
      <c r="A35" s="258" t="s">
        <v>191</v>
      </c>
      <c r="B35" s="258"/>
      <c r="C35" s="258"/>
      <c r="D35" s="258"/>
      <c r="E35" s="258"/>
      <c r="F35" s="258"/>
      <c r="G35" s="258"/>
      <c r="H35" s="258"/>
      <c r="I35" s="258"/>
      <c r="J35" s="258"/>
      <c r="K35" s="258"/>
      <c r="L35" s="258"/>
      <c r="M35" s="258"/>
    </row>
    <row r="36" spans="1:13">
      <c r="A36" s="259" t="s">
        <v>156</v>
      </c>
      <c r="B36" s="259"/>
      <c r="C36" s="259"/>
      <c r="D36" s="259"/>
      <c r="E36" s="259"/>
      <c r="F36" s="259"/>
      <c r="G36" s="259"/>
      <c r="H36" s="259"/>
      <c r="I36" s="259"/>
      <c r="J36" s="259"/>
      <c r="K36" s="259"/>
      <c r="L36" s="259"/>
      <c r="M36" s="259"/>
    </row>
    <row r="37" spans="1:13" ht="7.2" customHeight="1"/>
    <row r="38" spans="1:13" ht="12.6" customHeight="1">
      <c r="A38" s="36"/>
      <c r="B38" s="37"/>
      <c r="C38" s="37"/>
      <c r="D38" s="37"/>
      <c r="E38" s="37"/>
      <c r="F38" s="37"/>
      <c r="G38" s="37"/>
      <c r="H38" s="29" t="s">
        <v>2</v>
      </c>
      <c r="I38" s="37"/>
      <c r="J38" s="37"/>
      <c r="K38" s="18" t="s">
        <v>3</v>
      </c>
      <c r="L38" s="18" t="s">
        <v>194</v>
      </c>
      <c r="M38" s="30" t="s">
        <v>4</v>
      </c>
    </row>
    <row r="39" spans="1:13" ht="9.6" customHeight="1">
      <c r="A39" s="38"/>
      <c r="B39" s="39"/>
      <c r="C39" s="39"/>
      <c r="D39" s="39"/>
      <c r="E39" s="39"/>
      <c r="F39" s="39"/>
      <c r="G39" s="39"/>
      <c r="H39" s="31"/>
      <c r="I39" s="39"/>
      <c r="J39" s="39"/>
      <c r="K39" s="15" t="s">
        <v>150</v>
      </c>
      <c r="L39" s="15" t="s">
        <v>195</v>
      </c>
      <c r="M39" s="32"/>
    </row>
    <row r="40" spans="1:13" ht="13.8" customHeight="1">
      <c r="A40" s="24" t="s">
        <v>6</v>
      </c>
      <c r="B40" s="25"/>
      <c r="C40" s="25"/>
      <c r="D40" s="25"/>
      <c r="E40" s="25"/>
      <c r="F40" s="40"/>
      <c r="G40" s="40"/>
      <c r="H40" s="41"/>
      <c r="I40" s="41" t="s">
        <v>197</v>
      </c>
      <c r="J40" s="41"/>
      <c r="K40" s="33" t="s">
        <v>5</v>
      </c>
      <c r="L40" s="34" t="s">
        <v>5</v>
      </c>
      <c r="M40" s="35" t="s">
        <v>5</v>
      </c>
    </row>
    <row r="41" spans="1:13">
      <c r="A41" s="156">
        <v>1</v>
      </c>
      <c r="B41" s="157">
        <v>2</v>
      </c>
      <c r="C41" s="157">
        <v>3</v>
      </c>
      <c r="D41" s="157">
        <v>4</v>
      </c>
      <c r="E41" s="157">
        <v>5</v>
      </c>
      <c r="F41" s="157">
        <v>6</v>
      </c>
      <c r="G41" s="157">
        <v>7</v>
      </c>
      <c r="H41" s="43" t="s">
        <v>198</v>
      </c>
      <c r="I41" s="43"/>
      <c r="J41" s="43"/>
      <c r="K41" s="42" t="s">
        <v>5</v>
      </c>
      <c r="L41" s="44" t="s">
        <v>5</v>
      </c>
      <c r="M41" s="45" t="s">
        <v>5</v>
      </c>
    </row>
    <row r="42" spans="1:13">
      <c r="A42" s="158" t="s">
        <v>8</v>
      </c>
      <c r="B42" s="159" t="s">
        <v>9</v>
      </c>
      <c r="C42" s="159" t="s">
        <v>13</v>
      </c>
      <c r="D42" s="159" t="s">
        <v>10</v>
      </c>
      <c r="E42" s="159"/>
      <c r="F42" s="159" t="s">
        <v>11</v>
      </c>
      <c r="G42" s="159"/>
      <c r="H42" s="49">
        <v>6</v>
      </c>
      <c r="I42" s="49" t="s">
        <v>12</v>
      </c>
      <c r="J42" s="49"/>
      <c r="K42" s="50">
        <f>K43+K47+K51+K54+K60+K58</f>
        <v>10168000</v>
      </c>
      <c r="L42" s="50">
        <f>L43+L47+L51+L54+L60+L58</f>
        <v>10950300</v>
      </c>
      <c r="M42" s="51">
        <f>L42/K42*100</f>
        <v>107.69374508261211</v>
      </c>
    </row>
    <row r="43" spans="1:13">
      <c r="A43" s="247"/>
      <c r="B43" s="248"/>
      <c r="C43" s="248"/>
      <c r="D43" s="248"/>
      <c r="E43" s="248"/>
      <c r="F43" s="248"/>
      <c r="G43" s="248"/>
      <c r="H43" s="249">
        <v>61</v>
      </c>
      <c r="I43" s="249" t="s">
        <v>24</v>
      </c>
      <c r="J43" s="249"/>
      <c r="K43" s="250">
        <f>SUM(K44:K46)</f>
        <v>3055000</v>
      </c>
      <c r="L43" s="250">
        <f>SUM(L44:L46)</f>
        <v>3053000</v>
      </c>
      <c r="M43" s="252">
        <f t="shared" ref="M43:M91" si="1">L43/K43*100</f>
        <v>99.934533551554821</v>
      </c>
    </row>
    <row r="44" spans="1:13">
      <c r="A44" s="160" t="s">
        <v>8</v>
      </c>
      <c r="B44" s="161" t="s">
        <v>9</v>
      </c>
      <c r="C44" s="161"/>
      <c r="D44" s="161" t="s">
        <v>10</v>
      </c>
      <c r="E44" s="161"/>
      <c r="F44" s="161"/>
      <c r="G44" s="161"/>
      <c r="H44" s="8">
        <v>611</v>
      </c>
      <c r="I44" s="8" t="s">
        <v>25</v>
      </c>
      <c r="J44" s="8"/>
      <c r="K44" s="9">
        <v>3000000</v>
      </c>
      <c r="L44" s="11">
        <v>3000000</v>
      </c>
      <c r="M44" s="20">
        <f t="shared" si="1"/>
        <v>100</v>
      </c>
    </row>
    <row r="45" spans="1:13">
      <c r="A45" s="160" t="s">
        <v>8</v>
      </c>
      <c r="B45" s="161" t="s">
        <v>9</v>
      </c>
      <c r="C45" s="161"/>
      <c r="D45" s="161"/>
      <c r="E45" s="161"/>
      <c r="F45" s="161"/>
      <c r="G45" s="161"/>
      <c r="H45" s="8">
        <v>613</v>
      </c>
      <c r="I45" s="8" t="s">
        <v>26</v>
      </c>
      <c r="J45" s="8"/>
      <c r="K45" s="9">
        <v>50000</v>
      </c>
      <c r="L45" s="11">
        <v>50000</v>
      </c>
      <c r="M45" s="20">
        <f t="shared" si="1"/>
        <v>100</v>
      </c>
    </row>
    <row r="46" spans="1:13">
      <c r="A46" s="160" t="s">
        <v>8</v>
      </c>
      <c r="B46" s="161" t="s">
        <v>9</v>
      </c>
      <c r="C46" s="161"/>
      <c r="D46" s="161"/>
      <c r="E46" s="161"/>
      <c r="F46" s="161"/>
      <c r="G46" s="161"/>
      <c r="H46" s="8">
        <v>614</v>
      </c>
      <c r="I46" s="8" t="s">
        <v>27</v>
      </c>
      <c r="J46" s="8"/>
      <c r="K46" s="9">
        <v>5000</v>
      </c>
      <c r="L46" s="11">
        <v>3000</v>
      </c>
      <c r="M46" s="20">
        <f t="shared" si="1"/>
        <v>60</v>
      </c>
    </row>
    <row r="47" spans="1:13">
      <c r="A47" s="160"/>
      <c r="B47" s="161"/>
      <c r="C47" s="161"/>
      <c r="D47" s="161"/>
      <c r="E47" s="161"/>
      <c r="F47" s="161"/>
      <c r="G47" s="161"/>
      <c r="H47" s="8">
        <v>63</v>
      </c>
      <c r="I47" s="8" t="s">
        <v>28</v>
      </c>
      <c r="J47" s="8"/>
      <c r="K47" s="9">
        <f>SUM(K48:K50)</f>
        <v>5590000</v>
      </c>
      <c r="L47" s="9">
        <f>SUM(L48:L50)</f>
        <v>6060000</v>
      </c>
      <c r="M47" s="20">
        <f t="shared" si="1"/>
        <v>108.40787119856887</v>
      </c>
    </row>
    <row r="48" spans="1:13">
      <c r="A48" s="160"/>
      <c r="B48" s="161"/>
      <c r="C48" s="161"/>
      <c r="D48" s="161" t="s">
        <v>10</v>
      </c>
      <c r="E48" s="161"/>
      <c r="F48" s="161"/>
      <c r="G48" s="161"/>
      <c r="H48" s="8" t="s">
        <v>152</v>
      </c>
      <c r="I48" s="8" t="s">
        <v>153</v>
      </c>
      <c r="J48" s="8"/>
      <c r="K48" s="9">
        <v>3890000</v>
      </c>
      <c r="L48" s="9">
        <v>3700000</v>
      </c>
      <c r="M48" s="20">
        <f t="shared" si="1"/>
        <v>95.115681233933159</v>
      </c>
    </row>
    <row r="49" spans="1:13">
      <c r="A49" s="160" t="s">
        <v>5</v>
      </c>
      <c r="B49" s="161"/>
      <c r="C49" s="161"/>
      <c r="D49" s="161" t="s">
        <v>10</v>
      </c>
      <c r="E49" s="161"/>
      <c r="F49" s="161"/>
      <c r="G49" s="161"/>
      <c r="H49" s="8">
        <v>633</v>
      </c>
      <c r="I49" s="8" t="s">
        <v>29</v>
      </c>
      <c r="J49" s="8"/>
      <c r="K49" s="10">
        <v>900000</v>
      </c>
      <c r="L49" s="11">
        <v>1680000</v>
      </c>
      <c r="M49" s="20">
        <f t="shared" si="1"/>
        <v>186.66666666666666</v>
      </c>
    </row>
    <row r="50" spans="1:13">
      <c r="A50" s="160"/>
      <c r="B50" s="161"/>
      <c r="C50" s="161" t="s">
        <v>13</v>
      </c>
      <c r="D50" s="161"/>
      <c r="E50" s="161"/>
      <c r="F50" s="161"/>
      <c r="G50" s="161"/>
      <c r="H50" s="8" t="s">
        <v>30</v>
      </c>
      <c r="I50" s="8" t="s">
        <v>31</v>
      </c>
      <c r="J50" s="8"/>
      <c r="K50" s="10">
        <v>800000</v>
      </c>
      <c r="L50" s="11">
        <v>680000</v>
      </c>
      <c r="M50" s="20">
        <f t="shared" si="1"/>
        <v>85</v>
      </c>
    </row>
    <row r="51" spans="1:13">
      <c r="A51" s="160"/>
      <c r="B51" s="161"/>
      <c r="C51" s="161"/>
      <c r="D51" s="161"/>
      <c r="E51" s="161"/>
      <c r="F51" s="161"/>
      <c r="G51" s="161"/>
      <c r="H51" s="8">
        <v>64</v>
      </c>
      <c r="I51" s="8" t="s">
        <v>32</v>
      </c>
      <c r="J51" s="8"/>
      <c r="K51" s="9">
        <f>SUM(K52:K53)</f>
        <v>620500</v>
      </c>
      <c r="L51" s="9">
        <f>SUM(L52:L53)</f>
        <v>620500</v>
      </c>
      <c r="M51" s="20">
        <f t="shared" si="1"/>
        <v>100</v>
      </c>
    </row>
    <row r="52" spans="1:13">
      <c r="A52" s="160" t="s">
        <v>8</v>
      </c>
      <c r="B52" s="161" t="s">
        <v>9</v>
      </c>
      <c r="C52" s="161"/>
      <c r="D52" s="161"/>
      <c r="E52" s="161"/>
      <c r="F52" s="161"/>
      <c r="G52" s="161"/>
      <c r="H52" s="8">
        <v>641</v>
      </c>
      <c r="I52" s="8" t="s">
        <v>33</v>
      </c>
      <c r="J52" s="8"/>
      <c r="K52" s="10">
        <v>500</v>
      </c>
      <c r="L52" s="11">
        <v>500</v>
      </c>
      <c r="M52" s="20">
        <f t="shared" si="1"/>
        <v>100</v>
      </c>
    </row>
    <row r="53" spans="1:13">
      <c r="A53" s="160" t="s">
        <v>8</v>
      </c>
      <c r="B53" s="161" t="s">
        <v>9</v>
      </c>
      <c r="C53" s="161"/>
      <c r="D53" s="161"/>
      <c r="E53" s="161"/>
      <c r="F53" s="161" t="s">
        <v>11</v>
      </c>
      <c r="G53" s="161"/>
      <c r="H53" s="8">
        <v>642</v>
      </c>
      <c r="I53" s="8" t="s">
        <v>34</v>
      </c>
      <c r="J53" s="8"/>
      <c r="K53" s="10">
        <v>620000</v>
      </c>
      <c r="L53" s="11">
        <v>620000</v>
      </c>
      <c r="M53" s="20">
        <f t="shared" si="1"/>
        <v>100</v>
      </c>
    </row>
    <row r="54" spans="1:13">
      <c r="A54" s="160"/>
      <c r="B54" s="161"/>
      <c r="C54" s="161"/>
      <c r="D54" s="161"/>
      <c r="E54" s="161"/>
      <c r="F54" s="161"/>
      <c r="G54" s="161"/>
      <c r="H54" s="8">
        <v>65</v>
      </c>
      <c r="I54" s="8" t="s">
        <v>35</v>
      </c>
      <c r="J54" s="8"/>
      <c r="K54" s="9">
        <f>SUM(K55:K57)</f>
        <v>762500</v>
      </c>
      <c r="L54" s="9">
        <f>SUM(L55:L57)</f>
        <v>811500</v>
      </c>
      <c r="M54" s="20">
        <f t="shared" si="1"/>
        <v>106.42622950819671</v>
      </c>
    </row>
    <row r="55" spans="1:13">
      <c r="A55" s="160" t="s">
        <v>8</v>
      </c>
      <c r="B55" s="161" t="s">
        <v>5</v>
      </c>
      <c r="C55" s="161" t="s">
        <v>13</v>
      </c>
      <c r="D55" s="161"/>
      <c r="E55" s="161"/>
      <c r="F55" s="161"/>
      <c r="G55" s="161"/>
      <c r="H55" s="8">
        <v>651</v>
      </c>
      <c r="I55" s="8" t="s">
        <v>36</v>
      </c>
      <c r="J55" s="8"/>
      <c r="K55" s="10">
        <v>10000</v>
      </c>
      <c r="L55" s="11">
        <v>8000</v>
      </c>
      <c r="M55" s="20">
        <f t="shared" si="1"/>
        <v>80</v>
      </c>
    </row>
    <row r="56" spans="1:13">
      <c r="A56" s="160"/>
      <c r="B56" s="161" t="s">
        <v>9</v>
      </c>
      <c r="C56" s="161"/>
      <c r="D56" s="161"/>
      <c r="E56" s="161"/>
      <c r="F56" s="161"/>
      <c r="G56" s="161"/>
      <c r="H56" s="8" t="s">
        <v>37</v>
      </c>
      <c r="I56" s="269" t="s">
        <v>38</v>
      </c>
      <c r="J56" s="269"/>
      <c r="K56" s="10">
        <v>2500</v>
      </c>
      <c r="L56" s="11">
        <v>3500</v>
      </c>
      <c r="M56" s="20">
        <f t="shared" si="1"/>
        <v>140</v>
      </c>
    </row>
    <row r="57" spans="1:13">
      <c r="A57" s="160" t="s">
        <v>8</v>
      </c>
      <c r="B57" s="161" t="s">
        <v>9</v>
      </c>
      <c r="C57" s="161" t="s">
        <v>13</v>
      </c>
      <c r="D57" s="161"/>
      <c r="E57" s="161"/>
      <c r="F57" s="161"/>
      <c r="G57" s="161"/>
      <c r="H57" s="8">
        <v>653</v>
      </c>
      <c r="I57" s="8" t="s">
        <v>39</v>
      </c>
      <c r="J57" s="8"/>
      <c r="K57" s="10">
        <v>750000</v>
      </c>
      <c r="L57" s="11">
        <v>800000</v>
      </c>
      <c r="M57" s="20">
        <f t="shared" si="1"/>
        <v>106.66666666666667</v>
      </c>
    </row>
    <row r="58" spans="1:13">
      <c r="A58" s="160"/>
      <c r="B58" s="161"/>
      <c r="C58" s="161"/>
      <c r="D58" s="161"/>
      <c r="E58" s="161"/>
      <c r="F58" s="161"/>
      <c r="G58" s="161"/>
      <c r="H58" s="8" t="s">
        <v>40</v>
      </c>
      <c r="I58" s="269" t="s">
        <v>41</v>
      </c>
      <c r="J58" s="269"/>
      <c r="K58" s="10">
        <f>SUM(K59)</f>
        <v>40000</v>
      </c>
      <c r="L58" s="10">
        <f>SUM(L59)</f>
        <v>300000</v>
      </c>
      <c r="M58" s="20">
        <f t="shared" si="1"/>
        <v>750</v>
      </c>
    </row>
    <row r="59" spans="1:13">
      <c r="A59" s="160"/>
      <c r="B59" s="161" t="s">
        <v>9</v>
      </c>
      <c r="C59" s="161"/>
      <c r="D59" s="161"/>
      <c r="E59" s="161"/>
      <c r="F59" s="161"/>
      <c r="G59" s="161"/>
      <c r="H59" s="8" t="s">
        <v>42</v>
      </c>
      <c r="I59" s="269" t="s">
        <v>43</v>
      </c>
      <c r="J59" s="269"/>
      <c r="K59" s="10">
        <v>40000</v>
      </c>
      <c r="L59" s="11">
        <v>300000</v>
      </c>
      <c r="M59" s="20">
        <f t="shared" si="1"/>
        <v>750</v>
      </c>
    </row>
    <row r="60" spans="1:13">
      <c r="A60" s="160"/>
      <c r="B60" s="161"/>
      <c r="C60" s="161"/>
      <c r="D60" s="161"/>
      <c r="E60" s="161"/>
      <c r="F60" s="161"/>
      <c r="G60" s="161"/>
      <c r="H60" s="8" t="s">
        <v>44</v>
      </c>
      <c r="I60" s="8" t="s">
        <v>45</v>
      </c>
      <c r="J60" s="8"/>
      <c r="K60" s="10">
        <f>SUM(K61)</f>
        <v>100000</v>
      </c>
      <c r="L60" s="10">
        <f>SUM(L61)</f>
        <v>105300</v>
      </c>
      <c r="M60" s="20">
        <f t="shared" si="1"/>
        <v>105.3</v>
      </c>
    </row>
    <row r="61" spans="1:13">
      <c r="A61" s="160"/>
      <c r="B61" s="161"/>
      <c r="C61" s="161" t="s">
        <v>13</v>
      </c>
      <c r="D61" s="161"/>
      <c r="E61" s="161"/>
      <c r="F61" s="161"/>
      <c r="G61" s="161"/>
      <c r="H61" s="8" t="s">
        <v>46</v>
      </c>
      <c r="I61" s="8" t="s">
        <v>208</v>
      </c>
      <c r="J61" s="8"/>
      <c r="K61" s="10">
        <v>100000</v>
      </c>
      <c r="L61" s="11">
        <v>105300</v>
      </c>
      <c r="M61" s="20">
        <f t="shared" si="1"/>
        <v>105.3</v>
      </c>
    </row>
    <row r="62" spans="1:13">
      <c r="A62" s="162"/>
      <c r="B62" s="163"/>
      <c r="C62" s="163" t="s">
        <v>13</v>
      </c>
      <c r="D62" s="163"/>
      <c r="E62" s="163"/>
      <c r="F62" s="163"/>
      <c r="G62" s="163"/>
      <c r="H62" s="49">
        <v>7</v>
      </c>
      <c r="I62" s="49" t="s">
        <v>14</v>
      </c>
      <c r="J62" s="49"/>
      <c r="K62" s="50">
        <f>K63</f>
        <v>50000</v>
      </c>
      <c r="L62" s="50">
        <f>L63</f>
        <v>30000</v>
      </c>
      <c r="M62" s="51">
        <f t="shared" si="1"/>
        <v>60</v>
      </c>
    </row>
    <row r="63" spans="1:13">
      <c r="A63" s="160"/>
      <c r="B63" s="161"/>
      <c r="C63" s="161" t="s">
        <v>5</v>
      </c>
      <c r="D63" s="161"/>
      <c r="E63" s="161"/>
      <c r="F63" s="161"/>
      <c r="G63" s="161"/>
      <c r="H63" s="8">
        <v>72</v>
      </c>
      <c r="I63" s="8" t="s">
        <v>47</v>
      </c>
      <c r="J63" s="8"/>
      <c r="K63" s="9">
        <f>K64</f>
        <v>50000</v>
      </c>
      <c r="L63" s="9">
        <f>L64</f>
        <v>30000</v>
      </c>
      <c r="M63" s="20">
        <f t="shared" si="1"/>
        <v>60</v>
      </c>
    </row>
    <row r="64" spans="1:13">
      <c r="A64" s="160"/>
      <c r="B64" s="161"/>
      <c r="C64" s="161" t="s">
        <v>13</v>
      </c>
      <c r="D64" s="161"/>
      <c r="E64" s="161"/>
      <c r="F64" s="161"/>
      <c r="G64" s="161"/>
      <c r="H64" s="8" t="s">
        <v>48</v>
      </c>
      <c r="I64" s="8" t="s">
        <v>49</v>
      </c>
      <c r="J64" s="8"/>
      <c r="K64" s="9">
        <v>50000</v>
      </c>
      <c r="L64" s="9">
        <v>30000</v>
      </c>
      <c r="M64" s="20">
        <f t="shared" si="1"/>
        <v>60</v>
      </c>
    </row>
    <row r="65" spans="1:15">
      <c r="A65" s="162" t="s">
        <v>8</v>
      </c>
      <c r="B65" s="163" t="s">
        <v>9</v>
      </c>
      <c r="C65" s="163" t="s">
        <v>13</v>
      </c>
      <c r="D65" s="163" t="s">
        <v>10</v>
      </c>
      <c r="E65" s="163"/>
      <c r="F65" s="163"/>
      <c r="G65" s="163"/>
      <c r="H65" s="49">
        <v>3</v>
      </c>
      <c r="I65" s="49" t="s">
        <v>15</v>
      </c>
      <c r="J65" s="49"/>
      <c r="K65" s="50">
        <f>K66+K72+K77+K81+K83</f>
        <v>5037500</v>
      </c>
      <c r="L65" s="50">
        <f>L66+L72+L77+L81+L83+L79</f>
        <v>5866850</v>
      </c>
      <c r="M65" s="51">
        <f t="shared" si="1"/>
        <v>116.463523573201</v>
      </c>
    </row>
    <row r="66" spans="1:15">
      <c r="A66" s="160"/>
      <c r="B66" s="161"/>
      <c r="C66" s="161"/>
      <c r="D66" s="161"/>
      <c r="E66" s="161"/>
      <c r="F66" s="161"/>
      <c r="G66" s="161"/>
      <c r="H66" s="8">
        <v>31</v>
      </c>
      <c r="I66" s="8" t="s">
        <v>50</v>
      </c>
      <c r="J66" s="8"/>
      <c r="K66" s="9">
        <f>SUM(K67:K71)</f>
        <v>874000</v>
      </c>
      <c r="L66" s="9">
        <f>SUM(L67:L71)</f>
        <v>799100</v>
      </c>
      <c r="M66" s="20">
        <f t="shared" si="1"/>
        <v>91.430205949656752</v>
      </c>
    </row>
    <row r="67" spans="1:15">
      <c r="A67" s="160" t="s">
        <v>8</v>
      </c>
      <c r="B67" s="161" t="s">
        <v>9</v>
      </c>
      <c r="C67" s="161" t="s">
        <v>5</v>
      </c>
      <c r="D67" s="161"/>
      <c r="E67" s="161"/>
      <c r="F67" s="161"/>
      <c r="G67" s="161"/>
      <c r="H67" s="8">
        <v>311</v>
      </c>
      <c r="I67" s="269" t="s">
        <v>51</v>
      </c>
      <c r="J67" s="269"/>
      <c r="K67" s="9">
        <v>520000</v>
      </c>
      <c r="L67" s="11">
        <v>540000</v>
      </c>
      <c r="M67" s="20">
        <f t="shared" si="1"/>
        <v>103.84615384615385</v>
      </c>
    </row>
    <row r="68" spans="1:15">
      <c r="A68" s="164" t="s">
        <v>8</v>
      </c>
      <c r="B68" s="165"/>
      <c r="C68" s="165"/>
      <c r="D68" s="165"/>
      <c r="E68" s="165"/>
      <c r="F68" s="165"/>
      <c r="G68" s="165"/>
      <c r="H68" s="22" t="s">
        <v>52</v>
      </c>
      <c r="I68" s="22" t="s">
        <v>53</v>
      </c>
      <c r="J68" s="22"/>
      <c r="K68" s="246">
        <v>206250</v>
      </c>
      <c r="L68" s="254">
        <v>114000</v>
      </c>
      <c r="M68" s="253">
        <f t="shared" si="1"/>
        <v>55.272727272727273</v>
      </c>
      <c r="O68" s="256"/>
    </row>
    <row r="69" spans="1:15">
      <c r="A69" s="247" t="s">
        <v>8</v>
      </c>
      <c r="B69" s="248"/>
      <c r="C69" s="248"/>
      <c r="D69" s="248"/>
      <c r="E69" s="248"/>
      <c r="F69" s="248"/>
      <c r="G69" s="248"/>
      <c r="H69" s="249">
        <v>312</v>
      </c>
      <c r="I69" s="249" t="s">
        <v>54</v>
      </c>
      <c r="J69" s="249"/>
      <c r="K69" s="250">
        <v>17000</v>
      </c>
      <c r="L69" s="251">
        <v>18100</v>
      </c>
      <c r="M69" s="252">
        <f t="shared" si="1"/>
        <v>106.47058823529412</v>
      </c>
    </row>
    <row r="70" spans="1:15">
      <c r="A70" s="160" t="s">
        <v>8</v>
      </c>
      <c r="B70" s="161" t="s">
        <v>9</v>
      </c>
      <c r="C70" s="161"/>
      <c r="D70" s="161"/>
      <c r="E70" s="161"/>
      <c r="F70" s="161"/>
      <c r="G70" s="161"/>
      <c r="H70" s="8">
        <v>313</v>
      </c>
      <c r="I70" s="8" t="s">
        <v>55</v>
      </c>
      <c r="J70" s="8"/>
      <c r="K70" s="9">
        <v>87000</v>
      </c>
      <c r="L70" s="11">
        <v>92000</v>
      </c>
      <c r="M70" s="20">
        <f t="shared" si="1"/>
        <v>105.74712643678161</v>
      </c>
    </row>
    <row r="71" spans="1:15">
      <c r="A71" s="160" t="s">
        <v>8</v>
      </c>
      <c r="B71" s="161"/>
      <c r="C71" s="161"/>
      <c r="D71" s="161"/>
      <c r="E71" s="161"/>
      <c r="F71" s="161"/>
      <c r="G71" s="161"/>
      <c r="H71" s="8" t="s">
        <v>56</v>
      </c>
      <c r="I71" s="8" t="s">
        <v>57</v>
      </c>
      <c r="J71" s="8"/>
      <c r="K71" s="9">
        <v>43750</v>
      </c>
      <c r="L71" s="11">
        <v>35000</v>
      </c>
      <c r="M71" s="20">
        <f t="shared" si="1"/>
        <v>80</v>
      </c>
    </row>
    <row r="72" spans="1:15">
      <c r="A72" s="160"/>
      <c r="B72" s="161"/>
      <c r="C72" s="161"/>
      <c r="D72" s="161"/>
      <c r="E72" s="161"/>
      <c r="F72" s="161"/>
      <c r="G72" s="161"/>
      <c r="H72" s="8">
        <v>32</v>
      </c>
      <c r="I72" s="8" t="s">
        <v>58</v>
      </c>
      <c r="J72" s="8"/>
      <c r="K72" s="9">
        <f>SUM(K73:K76)</f>
        <v>2872500</v>
      </c>
      <c r="L72" s="9">
        <f>SUM(L73:L76)</f>
        <v>3587000</v>
      </c>
      <c r="M72" s="20">
        <f t="shared" si="1"/>
        <v>124.87380330722367</v>
      </c>
    </row>
    <row r="73" spans="1:15">
      <c r="A73" s="160" t="s">
        <v>8</v>
      </c>
      <c r="B73" s="161"/>
      <c r="C73" s="161"/>
      <c r="D73" s="161"/>
      <c r="E73" s="161"/>
      <c r="F73" s="161"/>
      <c r="G73" s="161"/>
      <c r="H73" s="8">
        <v>321</v>
      </c>
      <c r="I73" s="8" t="s">
        <v>59</v>
      </c>
      <c r="J73" s="8"/>
      <c r="K73" s="9">
        <v>35000</v>
      </c>
      <c r="L73" s="11">
        <v>25000</v>
      </c>
      <c r="M73" s="20">
        <f t="shared" si="1"/>
        <v>71.428571428571431</v>
      </c>
    </row>
    <row r="74" spans="1:15">
      <c r="A74" s="160" t="s">
        <v>8</v>
      </c>
      <c r="B74" s="161"/>
      <c r="C74" s="161" t="s">
        <v>13</v>
      </c>
      <c r="D74" s="161"/>
      <c r="E74" s="161"/>
      <c r="F74" s="161"/>
      <c r="G74" s="161"/>
      <c r="H74" s="8">
        <v>322</v>
      </c>
      <c r="I74" s="8" t="s">
        <v>60</v>
      </c>
      <c r="J74" s="8"/>
      <c r="K74" s="9">
        <v>345000</v>
      </c>
      <c r="L74" s="11">
        <v>371000</v>
      </c>
      <c r="M74" s="20">
        <f t="shared" si="1"/>
        <v>107.53623188405797</v>
      </c>
    </row>
    <row r="75" spans="1:15">
      <c r="A75" s="160" t="s">
        <v>8</v>
      </c>
      <c r="B75" s="161"/>
      <c r="C75" s="161" t="s">
        <v>13</v>
      </c>
      <c r="D75" s="161" t="s">
        <v>10</v>
      </c>
      <c r="E75" s="161"/>
      <c r="F75" s="161"/>
      <c r="G75" s="161"/>
      <c r="H75" s="8">
        <v>323</v>
      </c>
      <c r="I75" s="8" t="s">
        <v>61</v>
      </c>
      <c r="J75" s="8"/>
      <c r="K75" s="9">
        <v>2045000</v>
      </c>
      <c r="L75" s="11">
        <v>2743000</v>
      </c>
      <c r="M75" s="20">
        <f t="shared" si="1"/>
        <v>134.13202933985332</v>
      </c>
    </row>
    <row r="76" spans="1:15">
      <c r="A76" s="160" t="s">
        <v>8</v>
      </c>
      <c r="B76" s="161"/>
      <c r="C76" s="161" t="s">
        <v>13</v>
      </c>
      <c r="D76" s="161" t="s">
        <v>10</v>
      </c>
      <c r="E76" s="161"/>
      <c r="F76" s="161"/>
      <c r="G76" s="161"/>
      <c r="H76" s="8">
        <v>329</v>
      </c>
      <c r="I76" s="8" t="s">
        <v>62</v>
      </c>
      <c r="J76" s="8"/>
      <c r="K76" s="9">
        <v>447500</v>
      </c>
      <c r="L76" s="11">
        <v>448000</v>
      </c>
      <c r="M76" s="20">
        <f t="shared" si="1"/>
        <v>100.11173184357543</v>
      </c>
    </row>
    <row r="77" spans="1:15">
      <c r="A77" s="160"/>
      <c r="B77" s="161"/>
      <c r="C77" s="161"/>
      <c r="D77" s="161"/>
      <c r="E77" s="161"/>
      <c r="F77" s="161"/>
      <c r="G77" s="161"/>
      <c r="H77" s="8">
        <v>34</v>
      </c>
      <c r="I77" s="8" t="s">
        <v>63</v>
      </c>
      <c r="J77" s="8"/>
      <c r="K77" s="9">
        <f>SUM(K78)</f>
        <v>5000</v>
      </c>
      <c r="L77" s="9">
        <f>SUM(L78)</f>
        <v>6000</v>
      </c>
      <c r="M77" s="20">
        <f t="shared" si="1"/>
        <v>120</v>
      </c>
    </row>
    <row r="78" spans="1:15">
      <c r="A78" s="160" t="s">
        <v>8</v>
      </c>
      <c r="B78" s="161"/>
      <c r="C78" s="161"/>
      <c r="D78" s="161"/>
      <c r="E78" s="161"/>
      <c r="F78" s="161"/>
      <c r="G78" s="161"/>
      <c r="H78" s="8">
        <v>343</v>
      </c>
      <c r="I78" s="8" t="s">
        <v>64</v>
      </c>
      <c r="J78" s="8"/>
      <c r="K78" s="9">
        <v>5000</v>
      </c>
      <c r="L78" s="11">
        <v>6000</v>
      </c>
      <c r="M78" s="20">
        <f t="shared" si="1"/>
        <v>120</v>
      </c>
    </row>
    <row r="79" spans="1:15">
      <c r="A79" s="160"/>
      <c r="B79" s="161"/>
      <c r="C79" s="161"/>
      <c r="D79" s="161"/>
      <c r="E79" s="161"/>
      <c r="F79" s="161"/>
      <c r="G79" s="161"/>
      <c r="H79" s="8" t="s">
        <v>212</v>
      </c>
      <c r="I79" s="269" t="s">
        <v>213</v>
      </c>
      <c r="J79" s="269"/>
      <c r="K79" s="9">
        <f>K80</f>
        <v>0</v>
      </c>
      <c r="L79" s="11">
        <f>SUM(L80)</f>
        <v>250000</v>
      </c>
      <c r="M79" s="79">
        <v>0</v>
      </c>
    </row>
    <row r="80" spans="1:15">
      <c r="A80" s="160" t="s">
        <v>8</v>
      </c>
      <c r="B80" s="161"/>
      <c r="C80" s="161"/>
      <c r="D80" s="161"/>
      <c r="E80" s="161"/>
      <c r="F80" s="161"/>
      <c r="G80" s="161"/>
      <c r="H80" s="8" t="s">
        <v>214</v>
      </c>
      <c r="I80" s="8" t="s">
        <v>215</v>
      </c>
      <c r="J80" s="8"/>
      <c r="K80" s="9">
        <v>0</v>
      </c>
      <c r="L80" s="11">
        <v>250000</v>
      </c>
      <c r="M80" s="79">
        <v>0</v>
      </c>
    </row>
    <row r="81" spans="1:13">
      <c r="A81" s="160"/>
      <c r="B81" s="161"/>
      <c r="C81" s="161"/>
      <c r="D81" s="161"/>
      <c r="E81" s="161"/>
      <c r="F81" s="161"/>
      <c r="G81" s="161"/>
      <c r="H81" s="8">
        <v>37</v>
      </c>
      <c r="I81" s="8" t="s">
        <v>65</v>
      </c>
      <c r="J81" s="8"/>
      <c r="K81" s="9">
        <f>SUM(K82)</f>
        <v>390000</v>
      </c>
      <c r="L81" s="9">
        <f>SUM(L82)</f>
        <v>547750</v>
      </c>
      <c r="M81" s="20">
        <f t="shared" si="1"/>
        <v>140.44871794871793</v>
      </c>
    </row>
    <row r="82" spans="1:13">
      <c r="A82" s="160" t="s">
        <v>8</v>
      </c>
      <c r="B82" s="161"/>
      <c r="C82" s="161" t="s">
        <v>13</v>
      </c>
      <c r="D82" s="161" t="s">
        <v>10</v>
      </c>
      <c r="E82" s="161"/>
      <c r="F82" s="161"/>
      <c r="G82" s="161"/>
      <c r="H82" s="8">
        <v>372</v>
      </c>
      <c r="I82" s="8" t="s">
        <v>66</v>
      </c>
      <c r="J82" s="8"/>
      <c r="K82" s="9">
        <v>390000</v>
      </c>
      <c r="L82" s="11">
        <v>547750</v>
      </c>
      <c r="M82" s="20">
        <f t="shared" si="1"/>
        <v>140.44871794871793</v>
      </c>
    </row>
    <row r="83" spans="1:13">
      <c r="A83" s="160"/>
      <c r="B83" s="161"/>
      <c r="C83" s="161"/>
      <c r="D83" s="161"/>
      <c r="E83" s="161"/>
      <c r="F83" s="161"/>
      <c r="G83" s="161"/>
      <c r="H83" s="8">
        <v>38</v>
      </c>
      <c r="I83" s="8" t="s">
        <v>67</v>
      </c>
      <c r="J83" s="8"/>
      <c r="K83" s="9">
        <f>SUM(K84:K86)</f>
        <v>896000</v>
      </c>
      <c r="L83" s="9">
        <f>SUM(L84:L86)</f>
        <v>677000</v>
      </c>
      <c r="M83" s="20">
        <f t="shared" si="1"/>
        <v>75.558035714285708</v>
      </c>
    </row>
    <row r="84" spans="1:13">
      <c r="A84" s="160" t="s">
        <v>8</v>
      </c>
      <c r="B84" s="161"/>
      <c r="C84" s="161"/>
      <c r="D84" s="161" t="s">
        <v>10</v>
      </c>
      <c r="E84" s="161"/>
      <c r="F84" s="161"/>
      <c r="G84" s="161"/>
      <c r="H84" s="8">
        <v>381</v>
      </c>
      <c r="I84" s="8" t="s">
        <v>68</v>
      </c>
      <c r="J84" s="8"/>
      <c r="K84" s="9">
        <v>496000</v>
      </c>
      <c r="L84" s="11">
        <v>577000</v>
      </c>
      <c r="M84" s="20">
        <f t="shared" si="1"/>
        <v>116.33064516129032</v>
      </c>
    </row>
    <row r="85" spans="1:13">
      <c r="A85" s="160" t="s">
        <v>8</v>
      </c>
      <c r="B85" s="161"/>
      <c r="C85" s="161"/>
      <c r="D85" s="161"/>
      <c r="E85" s="161"/>
      <c r="F85" s="161"/>
      <c r="G85" s="161"/>
      <c r="H85" s="8" t="s">
        <v>69</v>
      </c>
      <c r="I85" s="269" t="s">
        <v>70</v>
      </c>
      <c r="J85" s="269"/>
      <c r="K85" s="9">
        <v>250000</v>
      </c>
      <c r="L85" s="11">
        <v>0</v>
      </c>
      <c r="M85" s="79">
        <f t="shared" si="1"/>
        <v>0</v>
      </c>
    </row>
    <row r="86" spans="1:13">
      <c r="A86" s="160"/>
      <c r="B86" s="161"/>
      <c r="C86" s="161"/>
      <c r="D86" s="161" t="s">
        <v>10</v>
      </c>
      <c r="E86" s="161"/>
      <c r="F86" s="161" t="s">
        <v>5</v>
      </c>
      <c r="G86" s="161"/>
      <c r="H86" s="8">
        <v>386</v>
      </c>
      <c r="I86" s="8" t="s">
        <v>71</v>
      </c>
      <c r="J86" s="8"/>
      <c r="K86" s="9">
        <v>150000</v>
      </c>
      <c r="L86" s="11">
        <v>100000</v>
      </c>
      <c r="M86" s="20">
        <f t="shared" si="1"/>
        <v>66.666666666666657</v>
      </c>
    </row>
    <row r="87" spans="1:13">
      <c r="A87" s="162" t="s">
        <v>8</v>
      </c>
      <c r="B87" s="163"/>
      <c r="C87" s="163" t="s">
        <v>13</v>
      </c>
      <c r="D87" s="163" t="s">
        <v>10</v>
      </c>
      <c r="E87" s="163"/>
      <c r="F87" s="163"/>
      <c r="G87" s="163"/>
      <c r="H87" s="49">
        <v>4</v>
      </c>
      <c r="I87" s="49" t="s">
        <v>17</v>
      </c>
      <c r="J87" s="49"/>
      <c r="K87" s="50">
        <f>K88</f>
        <v>5180500</v>
      </c>
      <c r="L87" s="50">
        <f t="shared" ref="L87" si="2">L88</f>
        <v>10261510</v>
      </c>
      <c r="M87" s="51">
        <f t="shared" si="1"/>
        <v>198.07952900299199</v>
      </c>
    </row>
    <row r="88" spans="1:13">
      <c r="A88" s="160"/>
      <c r="B88" s="161"/>
      <c r="C88" s="161"/>
      <c r="D88" s="161"/>
      <c r="E88" s="161"/>
      <c r="F88" s="161"/>
      <c r="G88" s="161"/>
      <c r="H88" s="8">
        <v>42</v>
      </c>
      <c r="I88" s="8" t="s">
        <v>72</v>
      </c>
      <c r="J88" s="8"/>
      <c r="K88" s="9">
        <f>SUM(K89:K91)</f>
        <v>5180500</v>
      </c>
      <c r="L88" s="9">
        <f>SUM(L89:L91)</f>
        <v>10261510</v>
      </c>
      <c r="M88" s="20">
        <f t="shared" si="1"/>
        <v>198.07952900299199</v>
      </c>
    </row>
    <row r="89" spans="1:13">
      <c r="A89" s="160"/>
      <c r="B89" s="161"/>
      <c r="C89" s="161" t="s">
        <v>13</v>
      </c>
      <c r="D89" s="161" t="s">
        <v>10</v>
      </c>
      <c r="E89" s="161"/>
      <c r="F89" s="161"/>
      <c r="G89" s="161"/>
      <c r="H89" s="8">
        <v>421</v>
      </c>
      <c r="I89" s="8" t="s">
        <v>73</v>
      </c>
      <c r="J89" s="8"/>
      <c r="K89" s="9">
        <v>4771500</v>
      </c>
      <c r="L89" s="10">
        <v>9762885</v>
      </c>
      <c r="M89" s="20">
        <f t="shared" si="1"/>
        <v>204.60829927695693</v>
      </c>
    </row>
    <row r="90" spans="1:13">
      <c r="A90" s="160" t="s">
        <v>8</v>
      </c>
      <c r="B90" s="161"/>
      <c r="C90" s="161" t="s">
        <v>13</v>
      </c>
      <c r="D90" s="161" t="s">
        <v>10</v>
      </c>
      <c r="E90" s="161"/>
      <c r="F90" s="161"/>
      <c r="G90" s="161"/>
      <c r="H90" s="8" t="s">
        <v>74</v>
      </c>
      <c r="I90" s="8" t="s">
        <v>75</v>
      </c>
      <c r="J90" s="8"/>
      <c r="K90" s="9">
        <v>185000</v>
      </c>
      <c r="L90" s="10">
        <v>10000</v>
      </c>
      <c r="M90" s="20">
        <f t="shared" si="1"/>
        <v>5.4054054054054053</v>
      </c>
    </row>
    <row r="91" spans="1:13">
      <c r="A91" s="164" t="s">
        <v>8</v>
      </c>
      <c r="B91" s="165"/>
      <c r="C91" s="165" t="s">
        <v>13</v>
      </c>
      <c r="D91" s="165" t="s">
        <v>10</v>
      </c>
      <c r="E91" s="165"/>
      <c r="F91" s="165"/>
      <c r="G91" s="165"/>
      <c r="H91" s="22" t="s">
        <v>76</v>
      </c>
      <c r="I91" s="270" t="s">
        <v>77</v>
      </c>
      <c r="J91" s="270"/>
      <c r="K91" s="246">
        <v>224000</v>
      </c>
      <c r="L91" s="27">
        <v>488625</v>
      </c>
      <c r="M91" s="253">
        <f t="shared" si="1"/>
        <v>218.13616071428572</v>
      </c>
    </row>
    <row r="92" spans="1:13" ht="12" customHeight="1">
      <c r="A92" s="156"/>
      <c r="B92" s="157"/>
      <c r="C92" s="157"/>
      <c r="D92" s="157"/>
      <c r="E92" s="157"/>
      <c r="F92" s="157"/>
      <c r="G92" s="157"/>
      <c r="H92" s="43" t="s">
        <v>201</v>
      </c>
      <c r="I92" s="43"/>
      <c r="J92" s="43"/>
      <c r="K92" s="43"/>
      <c r="L92" s="46"/>
      <c r="M92" s="47"/>
    </row>
    <row r="93" spans="1:13">
      <c r="A93" s="162" t="s">
        <v>8</v>
      </c>
      <c r="B93" s="163"/>
      <c r="C93" s="163"/>
      <c r="D93" s="163"/>
      <c r="E93" s="163"/>
      <c r="F93" s="163"/>
      <c r="G93" s="163"/>
      <c r="H93" s="49">
        <v>8</v>
      </c>
      <c r="I93" s="49" t="s">
        <v>19</v>
      </c>
      <c r="J93" s="49"/>
      <c r="K93" s="50">
        <f>K94</f>
        <v>0</v>
      </c>
      <c r="L93" s="50">
        <f>L94</f>
        <v>0</v>
      </c>
      <c r="M93" s="154">
        <v>0</v>
      </c>
    </row>
    <row r="94" spans="1:13">
      <c r="A94" s="160"/>
      <c r="B94" s="161"/>
      <c r="C94" s="161"/>
      <c r="D94" s="161"/>
      <c r="E94" s="161"/>
      <c r="F94" s="161"/>
      <c r="G94" s="161"/>
      <c r="H94" s="170" t="s">
        <v>78</v>
      </c>
      <c r="I94" s="8" t="s">
        <v>79</v>
      </c>
      <c r="J94" s="8"/>
      <c r="K94" s="9">
        <f>K95</f>
        <v>0</v>
      </c>
      <c r="L94" s="9">
        <f>L95</f>
        <v>0</v>
      </c>
      <c r="M94" s="79">
        <v>0</v>
      </c>
    </row>
    <row r="95" spans="1:13">
      <c r="A95" s="160" t="s">
        <v>8</v>
      </c>
      <c r="B95" s="161"/>
      <c r="C95" s="161"/>
      <c r="D95" s="161"/>
      <c r="E95" s="161"/>
      <c r="F95" s="161"/>
      <c r="G95" s="161"/>
      <c r="H95" s="170" t="s">
        <v>80</v>
      </c>
      <c r="I95" s="8" t="s">
        <v>203</v>
      </c>
      <c r="J95" s="8"/>
      <c r="K95" s="9">
        <v>0</v>
      </c>
      <c r="L95" s="9">
        <v>0</v>
      </c>
      <c r="M95" s="79">
        <v>0</v>
      </c>
    </row>
    <row r="96" spans="1:13">
      <c r="A96" s="162" t="s">
        <v>8</v>
      </c>
      <c r="B96" s="163"/>
      <c r="C96" s="163"/>
      <c r="D96" s="163"/>
      <c r="E96" s="163"/>
      <c r="F96" s="163"/>
      <c r="G96" s="163"/>
      <c r="H96" s="49">
        <v>5</v>
      </c>
      <c r="I96" s="49" t="s">
        <v>20</v>
      </c>
      <c r="J96" s="49"/>
      <c r="K96" s="50">
        <v>0</v>
      </c>
      <c r="L96" s="50">
        <v>0</v>
      </c>
      <c r="M96" s="154">
        <v>0</v>
      </c>
    </row>
    <row r="97" spans="1:13">
      <c r="A97" s="160"/>
      <c r="B97" s="161"/>
      <c r="C97" s="161"/>
      <c r="D97" s="161"/>
      <c r="E97" s="161"/>
      <c r="F97" s="161"/>
      <c r="G97" s="161"/>
      <c r="H97" s="170" t="s">
        <v>81</v>
      </c>
      <c r="I97" s="8" t="s">
        <v>82</v>
      </c>
      <c r="J97" s="8"/>
      <c r="K97" s="9">
        <v>0</v>
      </c>
      <c r="L97" s="9">
        <v>0</v>
      </c>
      <c r="M97" s="79">
        <v>0</v>
      </c>
    </row>
    <row r="98" spans="1:13">
      <c r="A98" s="164" t="s">
        <v>8</v>
      </c>
      <c r="B98" s="165"/>
      <c r="C98" s="165"/>
      <c r="D98" s="165"/>
      <c r="E98" s="165"/>
      <c r="F98" s="165"/>
      <c r="G98" s="165"/>
      <c r="H98" s="245" t="s">
        <v>83</v>
      </c>
      <c r="I98" s="22" t="s">
        <v>84</v>
      </c>
      <c r="J98" s="22"/>
      <c r="K98" s="246">
        <v>0</v>
      </c>
      <c r="L98" s="246">
        <v>0</v>
      </c>
      <c r="M98" s="155">
        <v>0</v>
      </c>
    </row>
    <row r="99" spans="1:13" ht="12" customHeight="1">
      <c r="A99" s="156"/>
      <c r="B99" s="157"/>
      <c r="C99" s="157"/>
      <c r="D99" s="157"/>
      <c r="E99" s="157"/>
      <c r="F99" s="157"/>
      <c r="G99" s="157"/>
      <c r="H99" s="43" t="s">
        <v>200</v>
      </c>
      <c r="I99" s="43"/>
      <c r="J99" s="43"/>
      <c r="K99" s="43"/>
      <c r="L99" s="46"/>
      <c r="M99" s="47"/>
    </row>
    <row r="100" spans="1:13" ht="12" customHeight="1">
      <c r="A100" s="162"/>
      <c r="B100" s="163"/>
      <c r="C100" s="163"/>
      <c r="D100" s="163"/>
      <c r="E100" s="163"/>
      <c r="F100" s="163"/>
      <c r="G100" s="163"/>
      <c r="H100" s="49">
        <v>9</v>
      </c>
      <c r="I100" s="49" t="s">
        <v>22</v>
      </c>
      <c r="J100" s="49"/>
      <c r="K100" s="70">
        <f>K101</f>
        <v>0</v>
      </c>
      <c r="L100" s="70">
        <f>L101</f>
        <v>5357811</v>
      </c>
      <c r="M100" s="154">
        <v>0</v>
      </c>
    </row>
    <row r="101" spans="1:13">
      <c r="A101" s="160"/>
      <c r="B101" s="161"/>
      <c r="C101" s="161"/>
      <c r="D101" s="161"/>
      <c r="E101" s="161"/>
      <c r="F101" s="161"/>
      <c r="G101" s="161"/>
      <c r="H101" s="8">
        <v>92</v>
      </c>
      <c r="I101" s="8" t="s">
        <v>85</v>
      </c>
      <c r="J101" s="8"/>
      <c r="K101" s="10">
        <f>K102</f>
        <v>0</v>
      </c>
      <c r="L101" s="10">
        <f>L102</f>
        <v>5357811</v>
      </c>
      <c r="M101" s="79">
        <v>0</v>
      </c>
    </row>
    <row r="102" spans="1:13">
      <c r="A102" s="164"/>
      <c r="B102" s="165"/>
      <c r="C102" s="165"/>
      <c r="D102" s="165"/>
      <c r="E102" s="165"/>
      <c r="F102" s="165"/>
      <c r="G102" s="165"/>
      <c r="H102" s="22">
        <v>922</v>
      </c>
      <c r="I102" s="22" t="s">
        <v>86</v>
      </c>
      <c r="J102" s="22"/>
      <c r="K102" s="23">
        <v>0</v>
      </c>
      <c r="L102" s="27">
        <v>5357811</v>
      </c>
      <c r="M102" s="155">
        <v>0</v>
      </c>
    </row>
    <row r="103" spans="1:13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6"/>
      <c r="L103" s="1"/>
    </row>
    <row r="104" spans="1:13">
      <c r="A104" s="260" t="s">
        <v>192</v>
      </c>
      <c r="B104" s="260"/>
      <c r="C104" s="260"/>
      <c r="D104" s="260"/>
      <c r="E104" s="260"/>
      <c r="F104" s="260"/>
      <c r="G104" s="260"/>
      <c r="H104" s="260"/>
      <c r="I104" s="260"/>
      <c r="J104" s="260"/>
      <c r="K104" s="260"/>
      <c r="L104" s="260"/>
      <c r="M104" s="260"/>
    </row>
    <row r="105" spans="1:13">
      <c r="A105" s="257" t="s">
        <v>87</v>
      </c>
      <c r="B105" s="257"/>
      <c r="C105" s="257"/>
      <c r="D105" s="257"/>
      <c r="E105" s="257"/>
      <c r="F105" s="257"/>
      <c r="G105" s="257"/>
      <c r="H105" s="257"/>
      <c r="I105" s="257"/>
      <c r="J105" s="257"/>
      <c r="K105" s="257"/>
      <c r="L105" s="257"/>
      <c r="M105" s="257"/>
    </row>
    <row r="106" spans="1:13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6"/>
      <c r="L106" s="1"/>
    </row>
    <row r="107" spans="1:13" ht="13.2" customHeight="1">
      <c r="A107" s="261"/>
      <c r="B107" s="261"/>
      <c r="C107" s="63" t="s">
        <v>6</v>
      </c>
      <c r="D107" s="64"/>
      <c r="E107" s="64"/>
      <c r="F107" s="64"/>
      <c r="G107" s="64"/>
      <c r="H107" s="65"/>
      <c r="I107" s="65"/>
      <c r="J107" s="69"/>
      <c r="K107" s="8"/>
      <c r="L107" s="1"/>
    </row>
    <row r="108" spans="1:13">
      <c r="B108" s="169">
        <v>1</v>
      </c>
      <c r="C108" s="62" t="s">
        <v>88</v>
      </c>
      <c r="D108" s="62"/>
      <c r="E108" s="66"/>
      <c r="F108" s="66"/>
      <c r="G108" s="66"/>
      <c r="H108" s="66"/>
      <c r="I108" s="67"/>
      <c r="J108" s="67"/>
      <c r="K108" s="8"/>
      <c r="L108" s="1"/>
    </row>
    <row r="109" spans="1:13">
      <c r="B109" s="169">
        <v>2</v>
      </c>
      <c r="C109" s="62" t="s">
        <v>89</v>
      </c>
      <c r="D109" s="62"/>
      <c r="E109" s="66"/>
      <c r="F109" s="66"/>
      <c r="G109" s="66"/>
      <c r="H109" s="67"/>
      <c r="I109" s="67"/>
      <c r="J109" s="67"/>
      <c r="K109" s="8"/>
      <c r="L109" s="1"/>
    </row>
    <row r="110" spans="1:13">
      <c r="B110" s="169">
        <v>3</v>
      </c>
      <c r="C110" s="62" t="s">
        <v>90</v>
      </c>
      <c r="D110" s="66"/>
      <c r="E110" s="66"/>
      <c r="F110" s="66"/>
      <c r="G110" s="66"/>
      <c r="H110" s="67"/>
      <c r="I110" s="67"/>
      <c r="J110" s="67"/>
      <c r="K110" s="8"/>
      <c r="L110" s="1"/>
    </row>
    <row r="111" spans="1:13">
      <c r="B111" s="169">
        <v>4</v>
      </c>
      <c r="C111" s="62" t="s">
        <v>91</v>
      </c>
      <c r="D111" s="66"/>
      <c r="E111" s="66"/>
      <c r="F111" s="66"/>
      <c r="G111" s="66"/>
      <c r="H111" s="67"/>
      <c r="I111" s="67"/>
      <c r="J111" s="67"/>
      <c r="K111" s="8"/>
      <c r="L111" s="1"/>
    </row>
    <row r="112" spans="1:13">
      <c r="B112" s="169">
        <v>5</v>
      </c>
      <c r="C112" s="62" t="s">
        <v>92</v>
      </c>
      <c r="D112" s="66"/>
      <c r="E112" s="66"/>
      <c r="F112" s="66"/>
      <c r="G112" s="66"/>
      <c r="H112" s="67"/>
      <c r="I112" s="67"/>
      <c r="J112" s="67"/>
      <c r="K112" s="8"/>
      <c r="L112" s="1"/>
    </row>
    <row r="113" spans="1:12">
      <c r="B113" s="169">
        <v>6</v>
      </c>
      <c r="C113" s="62" t="s">
        <v>93</v>
      </c>
      <c r="D113" s="66"/>
      <c r="E113" s="66"/>
      <c r="F113" s="66"/>
      <c r="G113" s="66"/>
      <c r="H113" s="67"/>
      <c r="I113" s="67"/>
      <c r="J113" s="67"/>
      <c r="K113" s="8"/>
      <c r="L113" s="1"/>
    </row>
    <row r="114" spans="1:12">
      <c r="B114" s="169">
        <v>7</v>
      </c>
      <c r="C114" s="62" t="s">
        <v>94</v>
      </c>
      <c r="D114" s="66"/>
      <c r="E114" s="66"/>
      <c r="F114" s="66"/>
      <c r="G114" s="66"/>
      <c r="H114" s="67"/>
      <c r="I114" s="67"/>
      <c r="J114" s="67"/>
      <c r="K114" s="8"/>
      <c r="L114" s="1"/>
    </row>
    <row r="115" spans="1:12">
      <c r="A115" s="1"/>
      <c r="B115" s="1"/>
      <c r="C115" s="1"/>
      <c r="D115" s="1"/>
      <c r="E115" s="1"/>
      <c r="F115" s="1"/>
      <c r="G115" s="1"/>
      <c r="H115" s="5"/>
      <c r="I115" s="5"/>
      <c r="J115" s="5"/>
      <c r="K115" s="1"/>
      <c r="L115" s="1"/>
    </row>
  </sheetData>
  <mergeCells count="20">
    <mergeCell ref="I67:J67"/>
    <mergeCell ref="I85:J85"/>
    <mergeCell ref="I91:J91"/>
    <mergeCell ref="I79:J79"/>
    <mergeCell ref="A1:M1"/>
    <mergeCell ref="A35:M35"/>
    <mergeCell ref="A36:M36"/>
    <mergeCell ref="A104:M104"/>
    <mergeCell ref="A107:B107"/>
    <mergeCell ref="A105:M105"/>
    <mergeCell ref="A2:M2"/>
    <mergeCell ref="A3:J3"/>
    <mergeCell ref="A8:M8"/>
    <mergeCell ref="A10:M10"/>
    <mergeCell ref="A4:M4"/>
    <mergeCell ref="A5:M5"/>
    <mergeCell ref="A7:M7"/>
    <mergeCell ref="I56:J56"/>
    <mergeCell ref="I58:J58"/>
    <mergeCell ref="I59:J5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55"/>
  <sheetViews>
    <sheetView workbookViewId="0">
      <selection activeCell="M36" sqref="M36"/>
    </sheetView>
  </sheetViews>
  <sheetFormatPr defaultRowHeight="14.4"/>
  <cols>
    <col min="1" max="1" width="10.5546875" customWidth="1"/>
    <col min="2" max="8" width="2.109375" customWidth="1"/>
    <col min="9" max="9" width="7.5546875" customWidth="1"/>
    <col min="10" max="10" width="9.88671875" customWidth="1"/>
    <col min="12" max="12" width="42.5546875" customWidth="1"/>
    <col min="13" max="14" width="13.33203125" customWidth="1"/>
    <col min="15" max="15" width="8" customWidth="1"/>
    <col min="16" max="16" width="14.33203125" customWidth="1"/>
  </cols>
  <sheetData>
    <row r="1" spans="1:16">
      <c r="A1" s="140"/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19"/>
    </row>
    <row r="2" spans="1:16" ht="15.6">
      <c r="A2" s="273" t="s">
        <v>190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</row>
    <row r="3" spans="1:16" ht="15.6">
      <c r="A3" s="141"/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143"/>
      <c r="M3" s="140"/>
      <c r="N3" s="140"/>
      <c r="O3" s="119"/>
    </row>
    <row r="4" spans="1:16">
      <c r="A4" s="274" t="s">
        <v>189</v>
      </c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74"/>
      <c r="O4" s="274"/>
    </row>
    <row r="5" spans="1:16">
      <c r="A5" s="144"/>
      <c r="B5" s="144"/>
      <c r="C5" s="145"/>
      <c r="D5" s="145"/>
      <c r="E5" s="145"/>
      <c r="F5" s="145"/>
      <c r="G5" s="145"/>
      <c r="H5" s="145"/>
      <c r="I5" s="145"/>
      <c r="J5" s="145"/>
      <c r="K5" s="145"/>
      <c r="L5" s="146"/>
      <c r="M5" s="147"/>
      <c r="N5" s="147"/>
      <c r="O5" s="119"/>
    </row>
    <row r="6" spans="1:16">
      <c r="A6" s="148" t="s">
        <v>188</v>
      </c>
      <c r="B6" s="148"/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8"/>
      <c r="P6" s="13"/>
    </row>
    <row r="7" spans="1:16">
      <c r="A7" s="142"/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0"/>
      <c r="N7" s="140"/>
      <c r="O7" s="119"/>
    </row>
    <row r="8" spans="1:16">
      <c r="A8" s="81" t="s">
        <v>95</v>
      </c>
      <c r="B8" s="82"/>
      <c r="C8" s="82" t="s">
        <v>96</v>
      </c>
      <c r="D8" s="82"/>
      <c r="E8" s="82"/>
      <c r="F8" s="82"/>
      <c r="G8" s="82"/>
      <c r="H8" s="82"/>
      <c r="I8" s="82" t="s">
        <v>97</v>
      </c>
      <c r="J8" s="82"/>
      <c r="K8" s="82"/>
      <c r="L8" s="82"/>
      <c r="M8" s="83" t="s">
        <v>3</v>
      </c>
      <c r="N8" s="83" t="s">
        <v>194</v>
      </c>
      <c r="O8" s="84" t="s">
        <v>4</v>
      </c>
    </row>
    <row r="9" spans="1:16">
      <c r="A9" s="85" t="s">
        <v>98</v>
      </c>
      <c r="B9" s="86"/>
      <c r="C9" s="86" t="s">
        <v>99</v>
      </c>
      <c r="D9" s="86"/>
      <c r="E9" s="86"/>
      <c r="F9" s="86"/>
      <c r="G9" s="86"/>
      <c r="H9" s="86"/>
      <c r="I9" s="86" t="s">
        <v>100</v>
      </c>
      <c r="J9" s="86"/>
      <c r="K9" s="86"/>
      <c r="L9" s="86"/>
      <c r="M9" s="87" t="s">
        <v>150</v>
      </c>
      <c r="N9" s="87" t="s">
        <v>195</v>
      </c>
      <c r="O9" s="88"/>
    </row>
    <row r="10" spans="1:16">
      <c r="A10" s="85" t="s">
        <v>101</v>
      </c>
      <c r="B10" s="86"/>
      <c r="C10" s="86"/>
      <c r="D10" s="86"/>
      <c r="E10" s="86"/>
      <c r="F10" s="86"/>
      <c r="G10" s="86"/>
      <c r="H10" s="86"/>
      <c r="I10" s="86" t="s">
        <v>102</v>
      </c>
      <c r="J10" s="86"/>
      <c r="K10" s="86" t="s">
        <v>103</v>
      </c>
      <c r="L10" s="86"/>
      <c r="M10" s="89"/>
      <c r="N10" s="90" t="s">
        <v>5</v>
      </c>
      <c r="O10" s="91"/>
    </row>
    <row r="11" spans="1:16">
      <c r="A11" s="92" t="s">
        <v>104</v>
      </c>
      <c r="B11" s="93"/>
      <c r="C11" s="93"/>
      <c r="D11" s="93"/>
      <c r="E11" s="93"/>
      <c r="F11" s="93"/>
      <c r="G11" s="93"/>
      <c r="H11" s="93"/>
      <c r="I11" s="93" t="s">
        <v>105</v>
      </c>
      <c r="J11" s="93" t="s">
        <v>106</v>
      </c>
      <c r="K11" s="93" t="s">
        <v>107</v>
      </c>
      <c r="L11" s="93"/>
      <c r="M11" s="94" t="s">
        <v>5</v>
      </c>
      <c r="N11" s="94" t="s">
        <v>5</v>
      </c>
      <c r="O11" s="95"/>
    </row>
    <row r="12" spans="1:16">
      <c r="A12" s="96"/>
      <c r="B12" s="97">
        <v>1</v>
      </c>
      <c r="C12" s="97">
        <v>2</v>
      </c>
      <c r="D12" s="97">
        <v>3</v>
      </c>
      <c r="E12" s="97">
        <v>4</v>
      </c>
      <c r="F12" s="97">
        <v>5</v>
      </c>
      <c r="G12" s="97">
        <v>6</v>
      </c>
      <c r="H12" s="97">
        <v>7</v>
      </c>
      <c r="I12" s="97"/>
      <c r="J12" s="97" t="s">
        <v>108</v>
      </c>
      <c r="K12" s="97"/>
      <c r="L12" s="97"/>
      <c r="M12" s="98">
        <f>M13+M47</f>
        <v>10218000</v>
      </c>
      <c r="N12" s="98">
        <f>N13+N47</f>
        <v>16128360</v>
      </c>
      <c r="O12" s="99">
        <f>N12/M12*100</f>
        <v>157.84263065179096</v>
      </c>
    </row>
    <row r="13" spans="1:16">
      <c r="A13" s="100"/>
      <c r="B13" s="101"/>
      <c r="C13" s="101"/>
      <c r="D13" s="101"/>
      <c r="E13" s="101"/>
      <c r="F13" s="101"/>
      <c r="G13" s="101"/>
      <c r="H13" s="101"/>
      <c r="I13" s="101"/>
      <c r="J13" s="101" t="s">
        <v>109</v>
      </c>
      <c r="K13" s="101"/>
      <c r="L13" s="101"/>
      <c r="M13" s="102">
        <f>SUM(M14)</f>
        <v>625500</v>
      </c>
      <c r="N13" s="102">
        <f>SUM(N14)</f>
        <v>677000</v>
      </c>
      <c r="O13" s="103">
        <f t="shared" ref="O13:O85" si="0">N13/M13*100</f>
        <v>108.2334132693845</v>
      </c>
    </row>
    <row r="14" spans="1:16">
      <c r="A14" s="104"/>
      <c r="B14" s="105"/>
      <c r="C14" s="105"/>
      <c r="D14" s="105"/>
      <c r="E14" s="105"/>
      <c r="F14" s="105"/>
      <c r="G14" s="105"/>
      <c r="H14" s="105"/>
      <c r="I14" s="105"/>
      <c r="J14" s="105" t="s">
        <v>110</v>
      </c>
      <c r="K14" s="105"/>
      <c r="L14" s="105"/>
      <c r="M14" s="106">
        <f>SUM(M15)</f>
        <v>625500</v>
      </c>
      <c r="N14" s="106">
        <f>SUM(N15)</f>
        <v>677000</v>
      </c>
      <c r="O14" s="107">
        <f t="shared" si="0"/>
        <v>108.2334132693845</v>
      </c>
    </row>
    <row r="15" spans="1:16">
      <c r="A15" s="108"/>
      <c r="B15" s="109"/>
      <c r="C15" s="109"/>
      <c r="D15" s="109"/>
      <c r="E15" s="109"/>
      <c r="F15" s="109"/>
      <c r="G15" s="109"/>
      <c r="H15" s="109"/>
      <c r="I15" s="109" t="s">
        <v>8</v>
      </c>
      <c r="J15" s="109" t="s">
        <v>222</v>
      </c>
      <c r="K15" s="109"/>
      <c r="L15" s="109"/>
      <c r="M15" s="110">
        <f>M17+M29+M34+M42</f>
        <v>625500</v>
      </c>
      <c r="N15" s="110">
        <f>N17+N29+N34+N42</f>
        <v>677000</v>
      </c>
      <c r="O15" s="111">
        <f t="shared" si="0"/>
        <v>108.2334132693845</v>
      </c>
    </row>
    <row r="16" spans="1:16">
      <c r="A16" s="172"/>
      <c r="B16" s="173"/>
      <c r="C16" s="173"/>
      <c r="D16" s="173"/>
      <c r="E16" s="173"/>
      <c r="F16" s="173"/>
      <c r="G16" s="173"/>
      <c r="H16" s="173"/>
      <c r="I16" s="173"/>
      <c r="J16" s="173" t="s">
        <v>229</v>
      </c>
      <c r="K16" s="173"/>
      <c r="L16" s="173"/>
      <c r="M16" s="174">
        <f>M17+M29+M34+M42</f>
        <v>625500</v>
      </c>
      <c r="N16" s="174">
        <f>N17+N29+N34+N42</f>
        <v>677000</v>
      </c>
      <c r="O16" s="175">
        <f t="shared" si="0"/>
        <v>108.2334132693845</v>
      </c>
    </row>
    <row r="17" spans="1:15">
      <c r="A17" s="278" t="s">
        <v>239</v>
      </c>
      <c r="B17" s="279" t="s">
        <v>8</v>
      </c>
      <c r="C17" s="113"/>
      <c r="D17" s="279" t="s">
        <v>13</v>
      </c>
      <c r="E17" s="279" t="s">
        <v>10</v>
      </c>
      <c r="F17" s="113"/>
      <c r="G17" s="113"/>
      <c r="H17" s="113"/>
      <c r="I17" s="113"/>
      <c r="J17" s="113" t="s">
        <v>230</v>
      </c>
      <c r="K17" s="113"/>
      <c r="L17" s="113"/>
      <c r="M17" s="275">
        <f>M19+M23</f>
        <v>425500</v>
      </c>
      <c r="N17" s="276">
        <f>N19+N23</f>
        <v>449000</v>
      </c>
      <c r="O17" s="277">
        <f>N17/M17*100</f>
        <v>105.52291421856638</v>
      </c>
    </row>
    <row r="18" spans="1:15">
      <c r="A18" s="278"/>
      <c r="B18" s="279"/>
      <c r="C18" s="113"/>
      <c r="D18" s="279"/>
      <c r="E18" s="279"/>
      <c r="F18" s="113"/>
      <c r="G18" s="113"/>
      <c r="H18" s="113"/>
      <c r="I18" s="113"/>
      <c r="J18" s="113" t="s">
        <v>112</v>
      </c>
      <c r="K18" s="113"/>
      <c r="L18" s="113"/>
      <c r="M18" s="275"/>
      <c r="N18" s="276"/>
      <c r="O18" s="277"/>
    </row>
    <row r="19" spans="1:15">
      <c r="A19" s="115" t="s">
        <v>243</v>
      </c>
      <c r="B19" s="116" t="s">
        <v>8</v>
      </c>
      <c r="C19" s="116"/>
      <c r="D19" s="116" t="s">
        <v>13</v>
      </c>
      <c r="E19" s="116" t="s">
        <v>10</v>
      </c>
      <c r="F19" s="116"/>
      <c r="G19" s="116"/>
      <c r="H19" s="116"/>
      <c r="I19" s="116" t="s">
        <v>111</v>
      </c>
      <c r="J19" s="116" t="s">
        <v>231</v>
      </c>
      <c r="K19" s="116"/>
      <c r="L19" s="116"/>
      <c r="M19" s="117">
        <f>SUM(M20)</f>
        <v>280000</v>
      </c>
      <c r="N19" s="117">
        <f>SUM(N20)</f>
        <v>293000</v>
      </c>
      <c r="O19" s="118">
        <f t="shared" si="0"/>
        <v>104.64285714285715</v>
      </c>
    </row>
    <row r="20" spans="1:15">
      <c r="A20" s="186" t="s">
        <v>243</v>
      </c>
      <c r="B20" s="62"/>
      <c r="C20" s="62"/>
      <c r="D20" s="62"/>
      <c r="E20" s="62"/>
      <c r="F20" s="62"/>
      <c r="G20" s="62"/>
      <c r="H20" s="62"/>
      <c r="I20" s="62" t="s">
        <v>111</v>
      </c>
      <c r="J20" s="62">
        <v>3</v>
      </c>
      <c r="K20" s="62" t="s">
        <v>15</v>
      </c>
      <c r="L20" s="62"/>
      <c r="M20" s="120">
        <v>280000</v>
      </c>
      <c r="N20" s="120">
        <f>N21</f>
        <v>293000</v>
      </c>
      <c r="O20" s="121">
        <f t="shared" si="0"/>
        <v>104.64285714285715</v>
      </c>
    </row>
    <row r="21" spans="1:15">
      <c r="A21" s="186" t="s">
        <v>243</v>
      </c>
      <c r="B21" s="62"/>
      <c r="C21" s="62"/>
      <c r="D21" s="62"/>
      <c r="E21" s="62"/>
      <c r="F21" s="62"/>
      <c r="G21" s="62"/>
      <c r="H21" s="62"/>
      <c r="I21" s="62" t="s">
        <v>111</v>
      </c>
      <c r="J21" s="62">
        <v>32</v>
      </c>
      <c r="K21" s="62" t="s">
        <v>58</v>
      </c>
      <c r="L21" s="62"/>
      <c r="M21" s="122">
        <v>280000</v>
      </c>
      <c r="N21" s="122">
        <f>N22</f>
        <v>293000</v>
      </c>
      <c r="O21" s="121">
        <f t="shared" si="0"/>
        <v>104.64285714285715</v>
      </c>
    </row>
    <row r="22" spans="1:15">
      <c r="A22" s="186" t="s">
        <v>243</v>
      </c>
      <c r="B22" s="62" t="s">
        <v>8</v>
      </c>
      <c r="C22" s="62"/>
      <c r="D22" s="62" t="s">
        <v>13</v>
      </c>
      <c r="E22" s="62" t="s">
        <v>10</v>
      </c>
      <c r="F22" s="62"/>
      <c r="G22" s="62"/>
      <c r="H22" s="62"/>
      <c r="I22" s="62" t="s">
        <v>111</v>
      </c>
      <c r="J22" s="62">
        <v>329</v>
      </c>
      <c r="K22" s="62" t="s">
        <v>62</v>
      </c>
      <c r="L22" s="62"/>
      <c r="M22" s="120">
        <v>280000</v>
      </c>
      <c r="N22" s="120">
        <v>293000</v>
      </c>
      <c r="O22" s="121">
        <f t="shared" si="0"/>
        <v>104.64285714285715</v>
      </c>
    </row>
    <row r="23" spans="1:15">
      <c r="A23" s="115" t="s">
        <v>244</v>
      </c>
      <c r="B23" s="116" t="s">
        <v>8</v>
      </c>
      <c r="C23" s="116"/>
      <c r="D23" s="116" t="s">
        <v>13</v>
      </c>
      <c r="E23" s="116"/>
      <c r="F23" s="116"/>
      <c r="G23" s="116"/>
      <c r="H23" s="116"/>
      <c r="I23" s="116" t="s">
        <v>111</v>
      </c>
      <c r="J23" s="116" t="s">
        <v>232</v>
      </c>
      <c r="K23" s="116"/>
      <c r="L23" s="116"/>
      <c r="M23" s="117">
        <f>SUM(M24)</f>
        <v>145500</v>
      </c>
      <c r="N23" s="117">
        <f>SUM(N24)</f>
        <v>156000</v>
      </c>
      <c r="O23" s="118">
        <f t="shared" si="0"/>
        <v>107.21649484536083</v>
      </c>
    </row>
    <row r="24" spans="1:15">
      <c r="A24" s="123" t="s">
        <v>244</v>
      </c>
      <c r="B24" s="62"/>
      <c r="C24" s="62"/>
      <c r="D24" s="62"/>
      <c r="E24" s="62"/>
      <c r="F24" s="62"/>
      <c r="G24" s="62"/>
      <c r="H24" s="62"/>
      <c r="I24" s="62" t="s">
        <v>111</v>
      </c>
      <c r="J24" s="62">
        <v>3</v>
      </c>
      <c r="K24" s="62" t="s">
        <v>15</v>
      </c>
      <c r="L24" s="62"/>
      <c r="M24" s="120">
        <f>SUM(M25)</f>
        <v>145500</v>
      </c>
      <c r="N24" s="120">
        <f>SUM(N25)</f>
        <v>156000</v>
      </c>
      <c r="O24" s="121">
        <f t="shared" si="0"/>
        <v>107.21649484536083</v>
      </c>
    </row>
    <row r="25" spans="1:15">
      <c r="A25" s="123" t="s">
        <v>244</v>
      </c>
      <c r="B25" s="62"/>
      <c r="C25" s="62"/>
      <c r="D25" s="62"/>
      <c r="E25" s="62"/>
      <c r="F25" s="62"/>
      <c r="G25" s="62"/>
      <c r="H25" s="62"/>
      <c r="I25" s="62" t="s">
        <v>111</v>
      </c>
      <c r="J25" s="62">
        <v>32</v>
      </c>
      <c r="K25" s="62" t="s">
        <v>58</v>
      </c>
      <c r="L25" s="62"/>
      <c r="M25" s="120">
        <f>SUM(M26:M28)</f>
        <v>145500</v>
      </c>
      <c r="N25" s="120">
        <f>SUM(N26:N28)</f>
        <v>156000</v>
      </c>
      <c r="O25" s="121">
        <f t="shared" si="0"/>
        <v>107.21649484536083</v>
      </c>
    </row>
    <row r="26" spans="1:15">
      <c r="A26" s="123" t="s">
        <v>244</v>
      </c>
      <c r="B26" s="62" t="s">
        <v>8</v>
      </c>
      <c r="C26" s="62"/>
      <c r="D26" s="62" t="s">
        <v>13</v>
      </c>
      <c r="E26" s="62"/>
      <c r="F26" s="62"/>
      <c r="G26" s="62"/>
      <c r="H26" s="62"/>
      <c r="I26" s="62" t="s">
        <v>111</v>
      </c>
      <c r="J26" s="166" t="s">
        <v>113</v>
      </c>
      <c r="K26" s="62" t="s">
        <v>114</v>
      </c>
      <c r="L26" s="62"/>
      <c r="M26" s="120">
        <v>10000</v>
      </c>
      <c r="N26" s="120">
        <v>11000</v>
      </c>
      <c r="O26" s="121">
        <f t="shared" si="0"/>
        <v>110.00000000000001</v>
      </c>
    </row>
    <row r="27" spans="1:15">
      <c r="A27" s="123" t="s">
        <v>244</v>
      </c>
      <c r="B27" s="62" t="s">
        <v>8</v>
      </c>
      <c r="C27" s="62" t="s">
        <v>5</v>
      </c>
      <c r="D27" s="62" t="s">
        <v>13</v>
      </c>
      <c r="E27" s="62"/>
      <c r="F27" s="62"/>
      <c r="G27" s="62"/>
      <c r="H27" s="62"/>
      <c r="I27" s="62" t="s">
        <v>111</v>
      </c>
      <c r="J27" s="166" t="s">
        <v>115</v>
      </c>
      <c r="K27" s="62" t="s">
        <v>61</v>
      </c>
      <c r="L27" s="62"/>
      <c r="M27" s="120">
        <v>100000</v>
      </c>
      <c r="N27" s="120">
        <v>145000</v>
      </c>
      <c r="O27" s="121">
        <f t="shared" si="0"/>
        <v>145</v>
      </c>
    </row>
    <row r="28" spans="1:15">
      <c r="A28" s="123" t="s">
        <v>244</v>
      </c>
      <c r="B28" s="62" t="s">
        <v>8</v>
      </c>
      <c r="C28" s="62"/>
      <c r="D28" s="62" t="s">
        <v>13</v>
      </c>
      <c r="E28" s="62"/>
      <c r="F28" s="62"/>
      <c r="G28" s="62"/>
      <c r="H28" s="62"/>
      <c r="I28" s="62" t="s">
        <v>111</v>
      </c>
      <c r="J28" s="166" t="s">
        <v>118</v>
      </c>
      <c r="K28" s="62" t="s">
        <v>62</v>
      </c>
      <c r="L28" s="62"/>
      <c r="M28" s="120">
        <v>35500</v>
      </c>
      <c r="N28" s="120">
        <v>0</v>
      </c>
      <c r="O28" s="180">
        <f t="shared" si="0"/>
        <v>0</v>
      </c>
    </row>
    <row r="29" spans="1:15">
      <c r="A29" s="112" t="s">
        <v>240</v>
      </c>
      <c r="B29" s="113" t="s">
        <v>8</v>
      </c>
      <c r="C29" s="113"/>
      <c r="D29" s="113"/>
      <c r="E29" s="113"/>
      <c r="F29" s="113"/>
      <c r="G29" s="113"/>
      <c r="H29" s="113"/>
      <c r="I29" s="113"/>
      <c r="J29" s="113" t="s">
        <v>233</v>
      </c>
      <c r="K29" s="113"/>
      <c r="L29" s="113"/>
      <c r="M29" s="167">
        <f t="shared" ref="M29:N32" si="1">M30</f>
        <v>15000</v>
      </c>
      <c r="N29" s="167">
        <f t="shared" si="1"/>
        <v>15000</v>
      </c>
      <c r="O29" s="168">
        <f t="shared" si="0"/>
        <v>100</v>
      </c>
    </row>
    <row r="30" spans="1:15">
      <c r="A30" s="115" t="s">
        <v>245</v>
      </c>
      <c r="B30" s="116" t="s">
        <v>8</v>
      </c>
      <c r="C30" s="116"/>
      <c r="D30" s="116"/>
      <c r="E30" s="116"/>
      <c r="F30" s="116"/>
      <c r="G30" s="116"/>
      <c r="H30" s="116"/>
      <c r="I30" s="116" t="s">
        <v>111</v>
      </c>
      <c r="J30" s="116" t="s">
        <v>234</v>
      </c>
      <c r="K30" s="116"/>
      <c r="L30" s="116"/>
      <c r="M30" s="124">
        <f t="shared" si="1"/>
        <v>15000</v>
      </c>
      <c r="N30" s="124">
        <f t="shared" si="1"/>
        <v>15000</v>
      </c>
      <c r="O30" s="118">
        <f t="shared" si="0"/>
        <v>100</v>
      </c>
    </row>
    <row r="31" spans="1:15">
      <c r="A31" s="127" t="s">
        <v>245</v>
      </c>
      <c r="B31" s="62"/>
      <c r="C31" s="62"/>
      <c r="D31" s="62"/>
      <c r="E31" s="62"/>
      <c r="F31" s="62"/>
      <c r="G31" s="62"/>
      <c r="H31" s="62"/>
      <c r="I31" s="62" t="s">
        <v>111</v>
      </c>
      <c r="J31" s="62">
        <v>3</v>
      </c>
      <c r="K31" s="62" t="s">
        <v>15</v>
      </c>
      <c r="L31" s="62"/>
      <c r="M31" s="122">
        <f t="shared" si="1"/>
        <v>15000</v>
      </c>
      <c r="N31" s="122">
        <f t="shared" si="1"/>
        <v>15000</v>
      </c>
      <c r="O31" s="121">
        <f t="shared" si="0"/>
        <v>100</v>
      </c>
    </row>
    <row r="32" spans="1:15">
      <c r="A32" s="127" t="s">
        <v>245</v>
      </c>
      <c r="B32" s="62"/>
      <c r="C32" s="62"/>
      <c r="D32" s="62"/>
      <c r="E32" s="62"/>
      <c r="F32" s="62"/>
      <c r="G32" s="62"/>
      <c r="H32" s="62"/>
      <c r="I32" s="62" t="s">
        <v>111</v>
      </c>
      <c r="J32" s="62">
        <v>38</v>
      </c>
      <c r="K32" s="62" t="s">
        <v>67</v>
      </c>
      <c r="L32" s="62"/>
      <c r="M32" s="122">
        <f t="shared" si="1"/>
        <v>15000</v>
      </c>
      <c r="N32" s="122">
        <f t="shared" si="1"/>
        <v>15000</v>
      </c>
      <c r="O32" s="121">
        <f t="shared" si="0"/>
        <v>100</v>
      </c>
    </row>
    <row r="33" spans="1:15">
      <c r="A33" s="191" t="s">
        <v>245</v>
      </c>
      <c r="B33" s="137" t="s">
        <v>8</v>
      </c>
      <c r="C33" s="137"/>
      <c r="D33" s="137"/>
      <c r="E33" s="137"/>
      <c r="F33" s="137"/>
      <c r="G33" s="137"/>
      <c r="H33" s="137"/>
      <c r="I33" s="137" t="s">
        <v>111</v>
      </c>
      <c r="J33" s="137">
        <v>381</v>
      </c>
      <c r="K33" s="137" t="s">
        <v>68</v>
      </c>
      <c r="L33" s="137"/>
      <c r="M33" s="138">
        <v>15000</v>
      </c>
      <c r="N33" s="138">
        <v>15000</v>
      </c>
      <c r="O33" s="139">
        <f t="shared" si="0"/>
        <v>100</v>
      </c>
    </row>
    <row r="34" spans="1:15">
      <c r="A34" s="192" t="s">
        <v>241</v>
      </c>
      <c r="B34" s="193" t="s">
        <v>8</v>
      </c>
      <c r="C34" s="193"/>
      <c r="D34" s="193"/>
      <c r="E34" s="193"/>
      <c r="F34" s="193"/>
      <c r="G34" s="193"/>
      <c r="H34" s="193"/>
      <c r="I34" s="193"/>
      <c r="J34" s="193" t="s">
        <v>235</v>
      </c>
      <c r="K34" s="193"/>
      <c r="L34" s="193"/>
      <c r="M34" s="194">
        <f>M35</f>
        <v>55000</v>
      </c>
      <c r="N34" s="194">
        <f>N35</f>
        <v>47000</v>
      </c>
      <c r="O34" s="195">
        <f t="shared" si="0"/>
        <v>85.454545454545453</v>
      </c>
    </row>
    <row r="35" spans="1:15">
      <c r="A35" s="115" t="s">
        <v>246</v>
      </c>
      <c r="B35" s="116" t="s">
        <v>8</v>
      </c>
      <c r="C35" s="116"/>
      <c r="D35" s="116"/>
      <c r="E35" s="116"/>
      <c r="F35" s="116"/>
      <c r="G35" s="116"/>
      <c r="H35" s="116"/>
      <c r="I35" s="116" t="s">
        <v>116</v>
      </c>
      <c r="J35" s="116" t="s">
        <v>236</v>
      </c>
      <c r="K35" s="116"/>
      <c r="L35" s="116"/>
      <c r="M35" s="124">
        <f>M36</f>
        <v>55000</v>
      </c>
      <c r="N35" s="124">
        <f>N36</f>
        <v>47000</v>
      </c>
      <c r="O35" s="118">
        <f t="shared" si="0"/>
        <v>85.454545454545453</v>
      </c>
    </row>
    <row r="36" spans="1:15">
      <c r="A36" s="127" t="s">
        <v>246</v>
      </c>
      <c r="B36" s="67"/>
      <c r="C36" s="67"/>
      <c r="D36" s="67"/>
      <c r="E36" s="67"/>
      <c r="F36" s="67"/>
      <c r="G36" s="67"/>
      <c r="H36" s="67"/>
      <c r="I36" s="67" t="s">
        <v>111</v>
      </c>
      <c r="J36" s="187">
        <v>3</v>
      </c>
      <c r="K36" s="67" t="s">
        <v>15</v>
      </c>
      <c r="L36" s="67"/>
      <c r="M36" s="122">
        <f>M37+M40</f>
        <v>55000</v>
      </c>
      <c r="N36" s="122">
        <f>N37+N40</f>
        <v>47000</v>
      </c>
      <c r="O36" s="121">
        <f t="shared" si="0"/>
        <v>85.454545454545453</v>
      </c>
    </row>
    <row r="37" spans="1:15">
      <c r="A37" s="127" t="s">
        <v>246</v>
      </c>
      <c r="B37" s="67"/>
      <c r="C37" s="67"/>
      <c r="D37" s="67"/>
      <c r="E37" s="67"/>
      <c r="F37" s="67"/>
      <c r="G37" s="67"/>
      <c r="H37" s="67"/>
      <c r="I37" s="67" t="s">
        <v>111</v>
      </c>
      <c r="J37" s="187" t="s">
        <v>117</v>
      </c>
      <c r="K37" s="67" t="s">
        <v>58</v>
      </c>
      <c r="L37" s="67"/>
      <c r="M37" s="122">
        <f>SUM(M39)</f>
        <v>52000</v>
      </c>
      <c r="N37" s="122">
        <f>SUM(N39+N38)</f>
        <v>40000</v>
      </c>
      <c r="O37" s="121">
        <f t="shared" si="0"/>
        <v>76.923076923076934</v>
      </c>
    </row>
    <row r="38" spans="1:15">
      <c r="A38" s="127" t="s">
        <v>246</v>
      </c>
      <c r="B38" s="67" t="s">
        <v>8</v>
      </c>
      <c r="C38" s="67"/>
      <c r="D38" s="67"/>
      <c r="E38" s="67"/>
      <c r="F38" s="67"/>
      <c r="G38" s="67"/>
      <c r="H38" s="67"/>
      <c r="I38" s="67" t="s">
        <v>111</v>
      </c>
      <c r="J38" s="187" t="s">
        <v>115</v>
      </c>
      <c r="K38" s="67" t="s">
        <v>61</v>
      </c>
      <c r="L38" s="67"/>
      <c r="M38" s="122">
        <v>0</v>
      </c>
      <c r="N38" s="122">
        <v>10000</v>
      </c>
      <c r="O38" s="179">
        <v>0</v>
      </c>
    </row>
    <row r="39" spans="1:15">
      <c r="A39" s="127" t="s">
        <v>246</v>
      </c>
      <c r="B39" s="67" t="s">
        <v>8</v>
      </c>
      <c r="C39" s="67"/>
      <c r="D39" s="67"/>
      <c r="E39" s="67"/>
      <c r="F39" s="67"/>
      <c r="G39" s="67"/>
      <c r="H39" s="67"/>
      <c r="I39" s="67" t="s">
        <v>111</v>
      </c>
      <c r="J39" s="187" t="s">
        <v>118</v>
      </c>
      <c r="K39" s="67" t="s">
        <v>62</v>
      </c>
      <c r="L39" s="67"/>
      <c r="M39" s="122">
        <v>52000</v>
      </c>
      <c r="N39" s="122">
        <v>30000</v>
      </c>
      <c r="O39" s="121">
        <f t="shared" si="0"/>
        <v>57.692307692307686</v>
      </c>
    </row>
    <row r="40" spans="1:15">
      <c r="A40" s="127" t="s">
        <v>246</v>
      </c>
      <c r="B40" s="67"/>
      <c r="C40" s="67"/>
      <c r="D40" s="67"/>
      <c r="E40" s="67"/>
      <c r="F40" s="67"/>
      <c r="G40" s="67"/>
      <c r="H40" s="67"/>
      <c r="I40" s="67" t="s">
        <v>111</v>
      </c>
      <c r="J40" s="187">
        <v>38</v>
      </c>
      <c r="K40" s="67" t="s">
        <v>119</v>
      </c>
      <c r="L40" s="67"/>
      <c r="M40" s="122">
        <f>M41</f>
        <v>3000</v>
      </c>
      <c r="N40" s="122">
        <f>N41</f>
        <v>7000</v>
      </c>
      <c r="O40" s="121">
        <f t="shared" si="0"/>
        <v>233.33333333333334</v>
      </c>
    </row>
    <row r="41" spans="1:15">
      <c r="A41" s="127" t="s">
        <v>246</v>
      </c>
      <c r="B41" s="62" t="s">
        <v>8</v>
      </c>
      <c r="C41" s="62"/>
      <c r="D41" s="62"/>
      <c r="E41" s="62"/>
      <c r="F41" s="62"/>
      <c r="G41" s="62"/>
      <c r="H41" s="62"/>
      <c r="I41" s="62" t="s">
        <v>111</v>
      </c>
      <c r="J41" s="166">
        <v>381</v>
      </c>
      <c r="K41" s="62" t="s">
        <v>68</v>
      </c>
      <c r="L41" s="62"/>
      <c r="M41" s="122">
        <v>3000</v>
      </c>
      <c r="N41" s="122">
        <v>7000</v>
      </c>
      <c r="O41" s="121">
        <f t="shared" si="0"/>
        <v>233.33333333333334</v>
      </c>
    </row>
    <row r="42" spans="1:15">
      <c r="A42" s="112" t="s">
        <v>242</v>
      </c>
      <c r="B42" s="113" t="s">
        <v>8</v>
      </c>
      <c r="C42" s="113"/>
      <c r="D42" s="113"/>
      <c r="E42" s="113"/>
      <c r="F42" s="113"/>
      <c r="G42" s="113"/>
      <c r="H42" s="113"/>
      <c r="I42" s="113"/>
      <c r="J42" s="113" t="s">
        <v>237</v>
      </c>
      <c r="K42" s="113"/>
      <c r="L42" s="113"/>
      <c r="M42" s="167">
        <f>M43</f>
        <v>130000</v>
      </c>
      <c r="N42" s="167">
        <f>N43</f>
        <v>166000</v>
      </c>
      <c r="O42" s="168">
        <f t="shared" si="0"/>
        <v>127.69230769230768</v>
      </c>
    </row>
    <row r="43" spans="1:15">
      <c r="A43" s="115" t="s">
        <v>247</v>
      </c>
      <c r="B43" s="116" t="s">
        <v>8</v>
      </c>
      <c r="C43" s="116"/>
      <c r="D43" s="116"/>
      <c r="E43" s="116"/>
      <c r="F43" s="116"/>
      <c r="G43" s="116"/>
      <c r="H43" s="116"/>
      <c r="I43" s="116" t="s">
        <v>116</v>
      </c>
      <c r="J43" s="116" t="s">
        <v>238</v>
      </c>
      <c r="K43" s="116"/>
      <c r="L43" s="116"/>
      <c r="M43" s="124">
        <f>M44</f>
        <v>130000</v>
      </c>
      <c r="N43" s="124">
        <f>N44</f>
        <v>166000</v>
      </c>
      <c r="O43" s="118">
        <f t="shared" si="0"/>
        <v>127.69230769230768</v>
      </c>
    </row>
    <row r="44" spans="1:15">
      <c r="A44" s="127" t="s">
        <v>247</v>
      </c>
      <c r="B44" s="67"/>
      <c r="C44" s="67"/>
      <c r="D44" s="67"/>
      <c r="E44" s="67"/>
      <c r="F44" s="67"/>
      <c r="G44" s="67"/>
      <c r="H44" s="67"/>
      <c r="I44" s="67" t="s">
        <v>111</v>
      </c>
      <c r="J44" s="187">
        <v>3</v>
      </c>
      <c r="K44" s="67" t="s">
        <v>15</v>
      </c>
      <c r="L44" s="67"/>
      <c r="M44" s="122">
        <f>SUM(M45)</f>
        <v>130000</v>
      </c>
      <c r="N44" s="122">
        <f>SUM(N45)</f>
        <v>166000</v>
      </c>
      <c r="O44" s="121">
        <f t="shared" si="0"/>
        <v>127.69230769230768</v>
      </c>
    </row>
    <row r="45" spans="1:15">
      <c r="A45" s="127" t="s">
        <v>247</v>
      </c>
      <c r="B45" s="67"/>
      <c r="C45" s="67"/>
      <c r="D45" s="67"/>
      <c r="E45" s="67"/>
      <c r="F45" s="67"/>
      <c r="G45" s="67"/>
      <c r="H45" s="67"/>
      <c r="I45" s="67" t="s">
        <v>111</v>
      </c>
      <c r="J45" s="187">
        <v>38</v>
      </c>
      <c r="K45" s="67" t="s">
        <v>119</v>
      </c>
      <c r="L45" s="67"/>
      <c r="M45" s="122">
        <f>M46</f>
        <v>130000</v>
      </c>
      <c r="N45" s="122">
        <f>N46</f>
        <v>166000</v>
      </c>
      <c r="O45" s="121">
        <f t="shared" si="0"/>
        <v>127.69230769230768</v>
      </c>
    </row>
    <row r="46" spans="1:15">
      <c r="A46" s="127" t="s">
        <v>247</v>
      </c>
      <c r="B46" s="62" t="s">
        <v>8</v>
      </c>
      <c r="C46" s="62"/>
      <c r="D46" s="62"/>
      <c r="E46" s="62"/>
      <c r="F46" s="62"/>
      <c r="G46" s="62"/>
      <c r="H46" s="62"/>
      <c r="I46" s="62" t="s">
        <v>111</v>
      </c>
      <c r="J46" s="62">
        <v>381</v>
      </c>
      <c r="K46" s="62" t="s">
        <v>68</v>
      </c>
      <c r="L46" s="62"/>
      <c r="M46" s="122">
        <v>130000</v>
      </c>
      <c r="N46" s="122">
        <v>166000</v>
      </c>
      <c r="O46" s="121">
        <f t="shared" si="0"/>
        <v>127.69230769230768</v>
      </c>
    </row>
    <row r="47" spans="1:15">
      <c r="A47" s="100"/>
      <c r="B47" s="101"/>
      <c r="C47" s="101"/>
      <c r="D47" s="101"/>
      <c r="E47" s="101"/>
      <c r="F47" s="101"/>
      <c r="G47" s="101"/>
      <c r="H47" s="101"/>
      <c r="I47" s="101"/>
      <c r="J47" s="101" t="s">
        <v>120</v>
      </c>
      <c r="K47" s="101"/>
      <c r="L47" s="101"/>
      <c r="M47" s="102">
        <f>M48+M106+M118+M164+M191+M215+M229</f>
        <v>9592500</v>
      </c>
      <c r="N47" s="102">
        <f>N48+N106+N118+N164+N191+N215+N229</f>
        <v>15451360</v>
      </c>
      <c r="O47" s="103">
        <f t="shared" si="0"/>
        <v>161.07750847015899</v>
      </c>
    </row>
    <row r="48" spans="1:15">
      <c r="A48" s="104"/>
      <c r="B48" s="105"/>
      <c r="C48" s="105"/>
      <c r="D48" s="105"/>
      <c r="E48" s="105"/>
      <c r="F48" s="105"/>
      <c r="G48" s="105"/>
      <c r="H48" s="105"/>
      <c r="I48" s="105"/>
      <c r="J48" s="105" t="s">
        <v>121</v>
      </c>
      <c r="K48" s="105"/>
      <c r="L48" s="105"/>
      <c r="M48" s="125">
        <f t="shared" ref="M48:N48" si="2">SUM(M49)</f>
        <v>1963000</v>
      </c>
      <c r="N48" s="125">
        <f t="shared" si="2"/>
        <v>2404475</v>
      </c>
      <c r="O48" s="107">
        <f t="shared" si="0"/>
        <v>122.48981151299031</v>
      </c>
    </row>
    <row r="49" spans="1:15">
      <c r="A49" s="108"/>
      <c r="B49" s="109"/>
      <c r="C49" s="109"/>
      <c r="D49" s="109"/>
      <c r="E49" s="109"/>
      <c r="F49" s="109"/>
      <c r="G49" s="109"/>
      <c r="H49" s="109"/>
      <c r="I49" s="109" t="s">
        <v>8</v>
      </c>
      <c r="J49" s="109" t="s">
        <v>222</v>
      </c>
      <c r="K49" s="109"/>
      <c r="L49" s="109"/>
      <c r="M49" s="110">
        <f>SUM(M51)</f>
        <v>1963000</v>
      </c>
      <c r="N49" s="110">
        <f>SUM(N51)</f>
        <v>2404475</v>
      </c>
      <c r="O49" s="111">
        <f t="shared" si="0"/>
        <v>122.48981151299031</v>
      </c>
    </row>
    <row r="50" spans="1:15">
      <c r="A50" s="172"/>
      <c r="B50" s="173"/>
      <c r="C50" s="173"/>
      <c r="D50" s="173"/>
      <c r="E50" s="173"/>
      <c r="F50" s="173"/>
      <c r="G50" s="173"/>
      <c r="H50" s="173"/>
      <c r="I50" s="173"/>
      <c r="J50" s="173" t="s">
        <v>229</v>
      </c>
      <c r="K50" s="173"/>
      <c r="L50" s="173"/>
      <c r="M50" s="174">
        <f>M51</f>
        <v>1963000</v>
      </c>
      <c r="N50" s="174">
        <f>N51</f>
        <v>2404475</v>
      </c>
      <c r="O50" s="175">
        <f t="shared" si="0"/>
        <v>122.48981151299031</v>
      </c>
    </row>
    <row r="51" spans="1:15">
      <c r="A51" s="112" t="s">
        <v>251</v>
      </c>
      <c r="B51" s="113" t="s">
        <v>8</v>
      </c>
      <c r="C51" s="113" t="s">
        <v>9</v>
      </c>
      <c r="D51" s="113" t="s">
        <v>13</v>
      </c>
      <c r="E51" s="113" t="s">
        <v>10</v>
      </c>
      <c r="F51" s="113"/>
      <c r="G51" s="113"/>
      <c r="H51" s="113"/>
      <c r="I51" s="113"/>
      <c r="J51" s="113" t="s">
        <v>248</v>
      </c>
      <c r="K51" s="113"/>
      <c r="L51" s="113"/>
      <c r="M51" s="114">
        <f>M52+M70+M74+M86+M82+M90+M94+M98+M102</f>
        <v>1963000</v>
      </c>
      <c r="N51" s="114">
        <f>N52+N70+N74+N86+N82+N78+N90+N94+N102+N98</f>
        <v>2404475</v>
      </c>
      <c r="O51" s="168">
        <f t="shared" si="0"/>
        <v>122.48981151299031</v>
      </c>
    </row>
    <row r="52" spans="1:15">
      <c r="A52" s="115" t="s">
        <v>258</v>
      </c>
      <c r="B52" s="116" t="s">
        <v>8</v>
      </c>
      <c r="C52" s="116" t="s">
        <v>9</v>
      </c>
      <c r="D52" s="116" t="s">
        <v>13</v>
      </c>
      <c r="E52" s="116" t="s">
        <v>10</v>
      </c>
      <c r="F52" s="116"/>
      <c r="G52" s="116"/>
      <c r="H52" s="116"/>
      <c r="I52" s="116" t="s">
        <v>122</v>
      </c>
      <c r="J52" s="116" t="s">
        <v>249</v>
      </c>
      <c r="K52" s="116"/>
      <c r="L52" s="116"/>
      <c r="M52" s="117">
        <f>SUM(M53)</f>
        <v>1789000</v>
      </c>
      <c r="N52" s="117">
        <f>SUM(N53)</f>
        <v>1495100</v>
      </c>
      <c r="O52" s="118">
        <f t="shared" si="0"/>
        <v>83.571827836780315</v>
      </c>
    </row>
    <row r="53" spans="1:15">
      <c r="A53" s="127" t="s">
        <v>258</v>
      </c>
      <c r="B53" s="62"/>
      <c r="C53" s="62"/>
      <c r="D53" s="62"/>
      <c r="E53" s="62"/>
      <c r="F53" s="62"/>
      <c r="G53" s="62"/>
      <c r="H53" s="62"/>
      <c r="I53" s="62" t="s">
        <v>122</v>
      </c>
      <c r="J53" s="62">
        <v>3</v>
      </c>
      <c r="K53" s="62" t="s">
        <v>15</v>
      </c>
      <c r="L53" s="62"/>
      <c r="M53" s="120">
        <f>M54+M60+M65+M67</f>
        <v>1789000</v>
      </c>
      <c r="N53" s="120">
        <f>N54+N60+N65+N67</f>
        <v>1495100</v>
      </c>
      <c r="O53" s="121">
        <f t="shared" si="0"/>
        <v>83.571827836780315</v>
      </c>
    </row>
    <row r="54" spans="1:15">
      <c r="A54" s="127" t="s">
        <v>258</v>
      </c>
      <c r="B54" s="62"/>
      <c r="C54" s="62"/>
      <c r="D54" s="62"/>
      <c r="E54" s="62"/>
      <c r="F54" s="62"/>
      <c r="G54" s="62"/>
      <c r="H54" s="62"/>
      <c r="I54" s="62" t="s">
        <v>122</v>
      </c>
      <c r="J54" s="62">
        <v>31</v>
      </c>
      <c r="K54" s="62" t="s">
        <v>50</v>
      </c>
      <c r="L54" s="62"/>
      <c r="M54" s="120">
        <f>SUM(M55:M59)</f>
        <v>874000</v>
      </c>
      <c r="N54" s="120">
        <f>SUM(N55:N59)</f>
        <v>799100</v>
      </c>
      <c r="O54" s="121">
        <f t="shared" si="0"/>
        <v>91.430205949656752</v>
      </c>
    </row>
    <row r="55" spans="1:15">
      <c r="A55" s="127" t="s">
        <v>258</v>
      </c>
      <c r="B55" s="62" t="s">
        <v>8</v>
      </c>
      <c r="C55" s="62" t="s">
        <v>9</v>
      </c>
      <c r="D55" s="62"/>
      <c r="E55" s="62"/>
      <c r="F55" s="62"/>
      <c r="G55" s="62"/>
      <c r="H55" s="62"/>
      <c r="I55" s="62" t="s">
        <v>122</v>
      </c>
      <c r="J55" s="62">
        <v>311</v>
      </c>
      <c r="K55" s="271" t="s">
        <v>51</v>
      </c>
      <c r="L55" s="271"/>
      <c r="M55" s="120">
        <v>520000</v>
      </c>
      <c r="N55" s="120">
        <v>540000</v>
      </c>
      <c r="O55" s="121">
        <f t="shared" si="0"/>
        <v>103.84615384615385</v>
      </c>
    </row>
    <row r="56" spans="1:15">
      <c r="A56" s="127" t="s">
        <v>258</v>
      </c>
      <c r="B56" s="62" t="s">
        <v>8</v>
      </c>
      <c r="C56" s="62"/>
      <c r="D56" s="62"/>
      <c r="E56" s="62"/>
      <c r="F56" s="62"/>
      <c r="G56" s="62"/>
      <c r="H56" s="62"/>
      <c r="I56" s="62" t="s">
        <v>122</v>
      </c>
      <c r="J56" s="62" t="s">
        <v>52</v>
      </c>
      <c r="K56" s="62" t="s">
        <v>53</v>
      </c>
      <c r="L56" s="62"/>
      <c r="M56" s="120">
        <v>206250</v>
      </c>
      <c r="N56" s="120">
        <v>114000</v>
      </c>
      <c r="O56" s="121">
        <f t="shared" si="0"/>
        <v>55.272727272727273</v>
      </c>
    </row>
    <row r="57" spans="1:15">
      <c r="A57" s="127" t="s">
        <v>258</v>
      </c>
      <c r="B57" s="62" t="s">
        <v>8</v>
      </c>
      <c r="C57" s="62"/>
      <c r="D57" s="62"/>
      <c r="E57" s="62"/>
      <c r="F57" s="62"/>
      <c r="G57" s="62"/>
      <c r="H57" s="62"/>
      <c r="I57" s="62" t="s">
        <v>122</v>
      </c>
      <c r="J57" s="62">
        <v>312</v>
      </c>
      <c r="K57" s="62" t="s">
        <v>54</v>
      </c>
      <c r="L57" s="62"/>
      <c r="M57" s="122">
        <v>17000</v>
      </c>
      <c r="N57" s="122">
        <v>18100</v>
      </c>
      <c r="O57" s="121">
        <f t="shared" si="0"/>
        <v>106.47058823529412</v>
      </c>
    </row>
    <row r="58" spans="1:15">
      <c r="A58" s="127" t="s">
        <v>258</v>
      </c>
      <c r="B58" s="62" t="s">
        <v>8</v>
      </c>
      <c r="C58" s="62" t="s">
        <v>9</v>
      </c>
      <c r="D58" s="62"/>
      <c r="E58" s="62"/>
      <c r="F58" s="62"/>
      <c r="G58" s="62"/>
      <c r="H58" s="62"/>
      <c r="I58" s="62" t="s">
        <v>122</v>
      </c>
      <c r="J58" s="62">
        <v>313</v>
      </c>
      <c r="K58" s="62" t="s">
        <v>55</v>
      </c>
      <c r="L58" s="62"/>
      <c r="M58" s="122">
        <v>87000</v>
      </c>
      <c r="N58" s="126">
        <v>92000</v>
      </c>
      <c r="O58" s="121">
        <f t="shared" si="0"/>
        <v>105.74712643678161</v>
      </c>
    </row>
    <row r="59" spans="1:15">
      <c r="A59" s="127" t="s">
        <v>258</v>
      </c>
      <c r="B59" s="62" t="s">
        <v>8</v>
      </c>
      <c r="C59" s="62"/>
      <c r="D59" s="62"/>
      <c r="E59" s="62"/>
      <c r="F59" s="62"/>
      <c r="G59" s="62"/>
      <c r="H59" s="62"/>
      <c r="I59" s="62" t="s">
        <v>122</v>
      </c>
      <c r="J59" s="62" t="s">
        <v>56</v>
      </c>
      <c r="K59" s="62" t="s">
        <v>57</v>
      </c>
      <c r="L59" s="62"/>
      <c r="M59" s="122">
        <v>43750</v>
      </c>
      <c r="N59" s="126">
        <v>35000</v>
      </c>
      <c r="O59" s="121">
        <f t="shared" si="0"/>
        <v>80</v>
      </c>
    </row>
    <row r="60" spans="1:15">
      <c r="A60" s="127" t="s">
        <v>258</v>
      </c>
      <c r="B60" s="62"/>
      <c r="C60" s="62"/>
      <c r="D60" s="62"/>
      <c r="E60" s="62"/>
      <c r="F60" s="62"/>
      <c r="G60" s="62"/>
      <c r="H60" s="62"/>
      <c r="I60" s="62" t="s">
        <v>122</v>
      </c>
      <c r="J60" s="62">
        <v>32</v>
      </c>
      <c r="K60" s="62" t="s">
        <v>58</v>
      </c>
      <c r="L60" s="62"/>
      <c r="M60" s="120">
        <f>SUM(M61:M64)</f>
        <v>660000</v>
      </c>
      <c r="N60" s="120">
        <f>SUM(N61:N64)</f>
        <v>670000</v>
      </c>
      <c r="O60" s="121">
        <f t="shared" si="0"/>
        <v>101.51515151515152</v>
      </c>
    </row>
    <row r="61" spans="1:15">
      <c r="A61" s="127" t="s">
        <v>258</v>
      </c>
      <c r="B61" s="62" t="s">
        <v>8</v>
      </c>
      <c r="C61" s="62"/>
      <c r="D61" s="62" t="s">
        <v>5</v>
      </c>
      <c r="E61" s="62"/>
      <c r="F61" s="62"/>
      <c r="G61" s="62"/>
      <c r="H61" s="62"/>
      <c r="I61" s="62" t="s">
        <v>122</v>
      </c>
      <c r="J61" s="62">
        <v>321</v>
      </c>
      <c r="K61" s="62" t="s">
        <v>59</v>
      </c>
      <c r="L61" s="62"/>
      <c r="M61" s="122">
        <v>35000</v>
      </c>
      <c r="N61" s="122">
        <v>25000</v>
      </c>
      <c r="O61" s="121">
        <f t="shared" si="0"/>
        <v>71.428571428571431</v>
      </c>
    </row>
    <row r="62" spans="1:15">
      <c r="A62" s="127" t="s">
        <v>258</v>
      </c>
      <c r="B62" s="62" t="s">
        <v>8</v>
      </c>
      <c r="C62" s="62"/>
      <c r="D62" s="62" t="s">
        <v>13</v>
      </c>
      <c r="E62" s="62" t="s">
        <v>5</v>
      </c>
      <c r="F62" s="62"/>
      <c r="G62" s="62"/>
      <c r="H62" s="62"/>
      <c r="I62" s="62" t="s">
        <v>122</v>
      </c>
      <c r="J62" s="62">
        <v>322</v>
      </c>
      <c r="K62" s="62" t="s">
        <v>114</v>
      </c>
      <c r="L62" s="62"/>
      <c r="M62" s="122">
        <v>95000</v>
      </c>
      <c r="N62" s="122">
        <v>120000</v>
      </c>
      <c r="O62" s="121">
        <f t="shared" si="0"/>
        <v>126.31578947368421</v>
      </c>
    </row>
    <row r="63" spans="1:15">
      <c r="A63" s="127" t="s">
        <v>258</v>
      </c>
      <c r="B63" s="62" t="s">
        <v>8</v>
      </c>
      <c r="C63" s="62"/>
      <c r="D63" s="62" t="s">
        <v>13</v>
      </c>
      <c r="E63" s="62" t="s">
        <v>10</v>
      </c>
      <c r="F63" s="62"/>
      <c r="G63" s="62"/>
      <c r="H63" s="62"/>
      <c r="I63" s="62" t="s">
        <v>122</v>
      </c>
      <c r="J63" s="62">
        <v>323</v>
      </c>
      <c r="K63" s="62" t="s">
        <v>61</v>
      </c>
      <c r="L63" s="62"/>
      <c r="M63" s="122">
        <v>450000</v>
      </c>
      <c r="N63" s="122">
        <v>400000</v>
      </c>
      <c r="O63" s="121">
        <f t="shared" si="0"/>
        <v>88.888888888888886</v>
      </c>
    </row>
    <row r="64" spans="1:15">
      <c r="A64" s="127" t="s">
        <v>258</v>
      </c>
      <c r="B64" s="62" t="s">
        <v>8</v>
      </c>
      <c r="C64" s="62"/>
      <c r="D64" s="62" t="s">
        <v>13</v>
      </c>
      <c r="E64" s="62" t="s">
        <v>10</v>
      </c>
      <c r="F64" s="62"/>
      <c r="G64" s="62"/>
      <c r="H64" s="62"/>
      <c r="I64" s="62" t="s">
        <v>122</v>
      </c>
      <c r="J64" s="62">
        <v>329</v>
      </c>
      <c r="K64" s="62" t="s">
        <v>62</v>
      </c>
      <c r="L64" s="62"/>
      <c r="M64" s="122">
        <v>80000</v>
      </c>
      <c r="N64" s="122">
        <v>125000</v>
      </c>
      <c r="O64" s="121">
        <f t="shared" si="0"/>
        <v>156.25</v>
      </c>
    </row>
    <row r="65" spans="1:15">
      <c r="A65" s="127" t="s">
        <v>258</v>
      </c>
      <c r="B65" s="62"/>
      <c r="C65" s="62"/>
      <c r="D65" s="62"/>
      <c r="E65" s="62"/>
      <c r="F65" s="62"/>
      <c r="G65" s="62"/>
      <c r="H65" s="62"/>
      <c r="I65" s="62" t="s">
        <v>122</v>
      </c>
      <c r="J65" s="62">
        <v>34</v>
      </c>
      <c r="K65" s="62" t="s">
        <v>63</v>
      </c>
      <c r="L65" s="62"/>
      <c r="M65" s="120">
        <f>M66</f>
        <v>5000</v>
      </c>
      <c r="N65" s="120">
        <f>N66</f>
        <v>6000</v>
      </c>
      <c r="O65" s="121">
        <f t="shared" si="0"/>
        <v>120</v>
      </c>
    </row>
    <row r="66" spans="1:15">
      <c r="A66" s="191" t="s">
        <v>258</v>
      </c>
      <c r="B66" s="137" t="s">
        <v>8</v>
      </c>
      <c r="C66" s="137"/>
      <c r="D66" s="137"/>
      <c r="E66" s="137"/>
      <c r="F66" s="137"/>
      <c r="G66" s="137"/>
      <c r="H66" s="137"/>
      <c r="I66" s="137" t="s">
        <v>122</v>
      </c>
      <c r="J66" s="137">
        <v>343</v>
      </c>
      <c r="K66" s="137" t="s">
        <v>64</v>
      </c>
      <c r="L66" s="137"/>
      <c r="M66" s="138">
        <v>5000</v>
      </c>
      <c r="N66" s="138">
        <v>6000</v>
      </c>
      <c r="O66" s="139">
        <f t="shared" si="0"/>
        <v>120</v>
      </c>
    </row>
    <row r="67" spans="1:15">
      <c r="A67" s="196" t="s">
        <v>258</v>
      </c>
      <c r="B67" s="197"/>
      <c r="C67" s="197"/>
      <c r="D67" s="197"/>
      <c r="E67" s="197"/>
      <c r="F67" s="197"/>
      <c r="G67" s="197"/>
      <c r="H67" s="197"/>
      <c r="I67" s="197" t="s">
        <v>122</v>
      </c>
      <c r="J67" s="197" t="s">
        <v>123</v>
      </c>
      <c r="K67" s="272" t="s">
        <v>119</v>
      </c>
      <c r="L67" s="272"/>
      <c r="M67" s="198">
        <f>M69</f>
        <v>250000</v>
      </c>
      <c r="N67" s="198">
        <f>SUM(N68:N69)</f>
        <v>20000</v>
      </c>
      <c r="O67" s="199">
        <f t="shared" si="0"/>
        <v>8</v>
      </c>
    </row>
    <row r="68" spans="1:15">
      <c r="A68" s="127" t="s">
        <v>258</v>
      </c>
      <c r="B68" s="62" t="s">
        <v>8</v>
      </c>
      <c r="C68" s="62"/>
      <c r="D68" s="62"/>
      <c r="E68" s="62"/>
      <c r="F68" s="62"/>
      <c r="G68" s="62"/>
      <c r="H68" s="62"/>
      <c r="I68" s="62" t="s">
        <v>122</v>
      </c>
      <c r="J68" s="62" t="s">
        <v>140</v>
      </c>
      <c r="K68" s="166" t="s">
        <v>68</v>
      </c>
      <c r="L68" s="166"/>
      <c r="M68" s="122">
        <v>0</v>
      </c>
      <c r="N68" s="122">
        <v>20000</v>
      </c>
      <c r="O68" s="179">
        <v>0</v>
      </c>
    </row>
    <row r="69" spans="1:15">
      <c r="A69" s="127" t="s">
        <v>258</v>
      </c>
      <c r="B69" s="62" t="s">
        <v>8</v>
      </c>
      <c r="C69" s="62"/>
      <c r="D69" s="62"/>
      <c r="E69" s="62"/>
      <c r="F69" s="62"/>
      <c r="G69" s="62"/>
      <c r="H69" s="62"/>
      <c r="I69" s="62" t="s">
        <v>122</v>
      </c>
      <c r="J69" s="62" t="s">
        <v>69</v>
      </c>
      <c r="K69" s="271" t="s">
        <v>70</v>
      </c>
      <c r="L69" s="271"/>
      <c r="M69" s="122">
        <v>250000</v>
      </c>
      <c r="N69" s="122">
        <v>0</v>
      </c>
      <c r="O69" s="179">
        <f t="shared" si="0"/>
        <v>0</v>
      </c>
    </row>
    <row r="70" spans="1:15">
      <c r="A70" s="115" t="s">
        <v>259</v>
      </c>
      <c r="B70" s="116" t="s">
        <v>8</v>
      </c>
      <c r="C70" s="116"/>
      <c r="D70" s="116" t="s">
        <v>13</v>
      </c>
      <c r="E70" s="116" t="s">
        <v>10</v>
      </c>
      <c r="F70" s="116"/>
      <c r="G70" s="116"/>
      <c r="H70" s="116"/>
      <c r="I70" s="116" t="s">
        <v>122</v>
      </c>
      <c r="J70" s="116" t="s">
        <v>250</v>
      </c>
      <c r="K70" s="116"/>
      <c r="L70" s="116"/>
      <c r="M70" s="124">
        <f t="shared" ref="M70:N72" si="3">M71</f>
        <v>100000</v>
      </c>
      <c r="N70" s="124">
        <f t="shared" si="3"/>
        <v>312000</v>
      </c>
      <c r="O70" s="118">
        <f t="shared" si="0"/>
        <v>312</v>
      </c>
    </row>
    <row r="71" spans="1:15">
      <c r="A71" s="123" t="s">
        <v>259</v>
      </c>
      <c r="B71" s="62"/>
      <c r="C71" s="62"/>
      <c r="D71" s="62"/>
      <c r="E71" s="62"/>
      <c r="F71" s="62"/>
      <c r="G71" s="62"/>
      <c r="H71" s="62"/>
      <c r="I71" s="62" t="s">
        <v>122</v>
      </c>
      <c r="J71" s="166" t="s">
        <v>7</v>
      </c>
      <c r="K71" s="62" t="s">
        <v>15</v>
      </c>
      <c r="L71" s="62"/>
      <c r="M71" s="122">
        <f t="shared" si="3"/>
        <v>100000</v>
      </c>
      <c r="N71" s="122">
        <f t="shared" si="3"/>
        <v>312000</v>
      </c>
      <c r="O71" s="121">
        <f t="shared" si="0"/>
        <v>312</v>
      </c>
    </row>
    <row r="72" spans="1:15">
      <c r="A72" s="123" t="s">
        <v>259</v>
      </c>
      <c r="B72" s="62"/>
      <c r="C72" s="62"/>
      <c r="D72" s="62"/>
      <c r="E72" s="62"/>
      <c r="F72" s="62"/>
      <c r="G72" s="62"/>
      <c r="H72" s="62"/>
      <c r="I72" s="62" t="s">
        <v>122</v>
      </c>
      <c r="J72" s="166" t="s">
        <v>117</v>
      </c>
      <c r="K72" s="62" t="s">
        <v>58</v>
      </c>
      <c r="L72" s="62"/>
      <c r="M72" s="122">
        <f t="shared" si="3"/>
        <v>100000</v>
      </c>
      <c r="N72" s="122">
        <f t="shared" si="3"/>
        <v>312000</v>
      </c>
      <c r="O72" s="121">
        <f t="shared" si="0"/>
        <v>312</v>
      </c>
    </row>
    <row r="73" spans="1:15">
      <c r="A73" s="123" t="s">
        <v>259</v>
      </c>
      <c r="B73" s="62" t="s">
        <v>8</v>
      </c>
      <c r="C73" s="62"/>
      <c r="D73" s="62" t="s">
        <v>13</v>
      </c>
      <c r="E73" s="62" t="s">
        <v>10</v>
      </c>
      <c r="F73" s="62"/>
      <c r="G73" s="62"/>
      <c r="H73" s="62"/>
      <c r="I73" s="62" t="s">
        <v>122</v>
      </c>
      <c r="J73" s="166" t="s">
        <v>115</v>
      </c>
      <c r="K73" s="62" t="s">
        <v>61</v>
      </c>
      <c r="L73" s="62"/>
      <c r="M73" s="122">
        <v>100000</v>
      </c>
      <c r="N73" s="122">
        <v>312000</v>
      </c>
      <c r="O73" s="121">
        <f t="shared" si="0"/>
        <v>312</v>
      </c>
    </row>
    <row r="74" spans="1:15">
      <c r="A74" s="115" t="s">
        <v>260</v>
      </c>
      <c r="B74" s="116" t="s">
        <v>8</v>
      </c>
      <c r="C74" s="116"/>
      <c r="D74" s="116" t="s">
        <v>13</v>
      </c>
      <c r="E74" s="116"/>
      <c r="F74" s="116"/>
      <c r="G74" s="116"/>
      <c r="H74" s="116"/>
      <c r="I74" s="116" t="s">
        <v>122</v>
      </c>
      <c r="J74" s="116" t="s">
        <v>124</v>
      </c>
      <c r="K74" s="116"/>
      <c r="L74" s="116"/>
      <c r="M74" s="124">
        <f t="shared" ref="M74:N80" si="4">M75</f>
        <v>30000</v>
      </c>
      <c r="N74" s="124">
        <f t="shared" si="4"/>
        <v>10000</v>
      </c>
      <c r="O74" s="118">
        <f t="shared" si="0"/>
        <v>33.333333333333329</v>
      </c>
    </row>
    <row r="75" spans="1:15">
      <c r="A75" s="127" t="s">
        <v>260</v>
      </c>
      <c r="B75" s="62"/>
      <c r="C75" s="62"/>
      <c r="D75" s="62"/>
      <c r="E75" s="62"/>
      <c r="F75" s="62"/>
      <c r="G75" s="62"/>
      <c r="H75" s="62"/>
      <c r="I75" s="62" t="s">
        <v>122</v>
      </c>
      <c r="J75" s="166" t="s">
        <v>16</v>
      </c>
      <c r="K75" s="62" t="s">
        <v>17</v>
      </c>
      <c r="L75" s="62"/>
      <c r="M75" s="122">
        <f t="shared" si="4"/>
        <v>30000</v>
      </c>
      <c r="N75" s="122">
        <f t="shared" si="4"/>
        <v>10000</v>
      </c>
      <c r="O75" s="121">
        <f t="shared" si="0"/>
        <v>33.333333333333329</v>
      </c>
    </row>
    <row r="76" spans="1:15">
      <c r="A76" s="127" t="s">
        <v>260</v>
      </c>
      <c r="B76" s="62"/>
      <c r="C76" s="62"/>
      <c r="D76" s="62"/>
      <c r="E76" s="62"/>
      <c r="F76" s="62"/>
      <c r="G76" s="62"/>
      <c r="H76" s="62"/>
      <c r="I76" s="62" t="s">
        <v>122</v>
      </c>
      <c r="J76" s="166" t="s">
        <v>125</v>
      </c>
      <c r="K76" s="62" t="s">
        <v>72</v>
      </c>
      <c r="L76" s="62"/>
      <c r="M76" s="122">
        <f t="shared" si="4"/>
        <v>30000</v>
      </c>
      <c r="N76" s="122">
        <f t="shared" si="4"/>
        <v>10000</v>
      </c>
      <c r="O76" s="121">
        <f t="shared" si="0"/>
        <v>33.333333333333329</v>
      </c>
    </row>
    <row r="77" spans="1:15">
      <c r="A77" s="127" t="s">
        <v>260</v>
      </c>
      <c r="B77" s="62" t="s">
        <v>8</v>
      </c>
      <c r="C77" s="62"/>
      <c r="D77" s="62" t="s">
        <v>13</v>
      </c>
      <c r="E77" s="62"/>
      <c r="F77" s="62"/>
      <c r="G77" s="62"/>
      <c r="H77" s="62"/>
      <c r="I77" s="62" t="s">
        <v>122</v>
      </c>
      <c r="J77" s="166" t="s">
        <v>74</v>
      </c>
      <c r="K77" s="62" t="s">
        <v>75</v>
      </c>
      <c r="L77" s="62"/>
      <c r="M77" s="122">
        <v>30000</v>
      </c>
      <c r="N77" s="122">
        <v>10000</v>
      </c>
      <c r="O77" s="121">
        <f t="shared" si="0"/>
        <v>33.333333333333329</v>
      </c>
    </row>
    <row r="78" spans="1:15">
      <c r="A78" s="115" t="s">
        <v>261</v>
      </c>
      <c r="B78" s="116" t="s">
        <v>8</v>
      </c>
      <c r="C78" s="116"/>
      <c r="D78" s="116" t="s">
        <v>13</v>
      </c>
      <c r="E78" s="116"/>
      <c r="F78" s="116"/>
      <c r="G78" s="116"/>
      <c r="H78" s="116"/>
      <c r="I78" s="116" t="s">
        <v>122</v>
      </c>
      <c r="J78" s="116" t="s">
        <v>216</v>
      </c>
      <c r="K78" s="116"/>
      <c r="L78" s="116"/>
      <c r="M78" s="124">
        <v>0</v>
      </c>
      <c r="N78" s="124">
        <f t="shared" si="4"/>
        <v>250000</v>
      </c>
      <c r="O78" s="181">
        <v>0</v>
      </c>
    </row>
    <row r="79" spans="1:15">
      <c r="A79" s="127" t="s">
        <v>261</v>
      </c>
      <c r="B79" s="62"/>
      <c r="C79" s="62"/>
      <c r="D79" s="62"/>
      <c r="E79" s="62"/>
      <c r="F79" s="62"/>
      <c r="G79" s="62"/>
      <c r="H79" s="62"/>
      <c r="I79" s="62" t="s">
        <v>122</v>
      </c>
      <c r="J79" s="166" t="s">
        <v>7</v>
      </c>
      <c r="K79" s="62" t="s">
        <v>15</v>
      </c>
      <c r="L79" s="62"/>
      <c r="M79" s="122">
        <v>0</v>
      </c>
      <c r="N79" s="122">
        <f t="shared" si="4"/>
        <v>250000</v>
      </c>
      <c r="O79" s="179">
        <v>0</v>
      </c>
    </row>
    <row r="80" spans="1:15">
      <c r="A80" s="127" t="s">
        <v>261</v>
      </c>
      <c r="B80" s="62"/>
      <c r="C80" s="62"/>
      <c r="D80" s="62"/>
      <c r="E80" s="62"/>
      <c r="F80" s="62"/>
      <c r="G80" s="62"/>
      <c r="H80" s="62"/>
      <c r="I80" s="62" t="s">
        <v>122</v>
      </c>
      <c r="J80" s="166" t="s">
        <v>212</v>
      </c>
      <c r="K80" s="271" t="s">
        <v>213</v>
      </c>
      <c r="L80" s="271"/>
      <c r="M80" s="122">
        <v>0</v>
      </c>
      <c r="N80" s="122">
        <f t="shared" si="4"/>
        <v>250000</v>
      </c>
      <c r="O80" s="179">
        <v>0</v>
      </c>
    </row>
    <row r="81" spans="1:19">
      <c r="A81" s="127" t="s">
        <v>261</v>
      </c>
      <c r="B81" s="62" t="s">
        <v>8</v>
      </c>
      <c r="C81" s="62"/>
      <c r="D81" s="62" t="s">
        <v>13</v>
      </c>
      <c r="E81" s="62"/>
      <c r="F81" s="62"/>
      <c r="G81" s="62"/>
      <c r="H81" s="62"/>
      <c r="I81" s="62" t="s">
        <v>122</v>
      </c>
      <c r="J81" s="166" t="s">
        <v>214</v>
      </c>
      <c r="K81" s="62" t="s">
        <v>217</v>
      </c>
      <c r="L81" s="62"/>
      <c r="M81" s="122">
        <v>0</v>
      </c>
      <c r="N81" s="122">
        <v>250000</v>
      </c>
      <c r="O81" s="179">
        <v>0</v>
      </c>
    </row>
    <row r="82" spans="1:19">
      <c r="A82" s="115" t="s">
        <v>262</v>
      </c>
      <c r="B82" s="116" t="s">
        <v>8</v>
      </c>
      <c r="C82" s="116"/>
      <c r="D82" s="116" t="s">
        <v>13</v>
      </c>
      <c r="E82" s="116"/>
      <c r="F82" s="116"/>
      <c r="G82" s="116"/>
      <c r="H82" s="116"/>
      <c r="I82" s="116" t="s">
        <v>122</v>
      </c>
      <c r="J82" s="116" t="s">
        <v>154</v>
      </c>
      <c r="K82" s="116"/>
      <c r="L82" s="116"/>
      <c r="M82" s="124">
        <f t="shared" ref="M82:N84" si="5">M83</f>
        <v>4000</v>
      </c>
      <c r="N82" s="124">
        <f t="shared" si="5"/>
        <v>6250</v>
      </c>
      <c r="O82" s="118">
        <f t="shared" si="0"/>
        <v>156.25</v>
      </c>
    </row>
    <row r="83" spans="1:19">
      <c r="A83" s="127" t="s">
        <v>262</v>
      </c>
      <c r="B83" s="62"/>
      <c r="C83" s="62"/>
      <c r="D83" s="62"/>
      <c r="E83" s="62"/>
      <c r="F83" s="62"/>
      <c r="G83" s="62"/>
      <c r="H83" s="62"/>
      <c r="I83" s="62" t="s">
        <v>122</v>
      </c>
      <c r="J83" s="166" t="s">
        <v>16</v>
      </c>
      <c r="K83" s="62" t="s">
        <v>17</v>
      </c>
      <c r="L83" s="62"/>
      <c r="M83" s="122">
        <f t="shared" si="5"/>
        <v>4000</v>
      </c>
      <c r="N83" s="122">
        <f t="shared" si="5"/>
        <v>6250</v>
      </c>
      <c r="O83" s="121">
        <f t="shared" si="0"/>
        <v>156.25</v>
      </c>
    </row>
    <row r="84" spans="1:19">
      <c r="A84" s="127" t="s">
        <v>262</v>
      </c>
      <c r="B84" s="62"/>
      <c r="C84" s="62"/>
      <c r="D84" s="62"/>
      <c r="E84" s="62"/>
      <c r="F84" s="62"/>
      <c r="G84" s="62"/>
      <c r="H84" s="62"/>
      <c r="I84" s="62" t="s">
        <v>122</v>
      </c>
      <c r="J84" s="166" t="s">
        <v>125</v>
      </c>
      <c r="K84" s="62" t="s">
        <v>72</v>
      </c>
      <c r="L84" s="62"/>
      <c r="M84" s="122">
        <f t="shared" si="5"/>
        <v>4000</v>
      </c>
      <c r="N84" s="122">
        <f t="shared" si="5"/>
        <v>6250</v>
      </c>
      <c r="O84" s="121">
        <f t="shared" si="0"/>
        <v>156.25</v>
      </c>
    </row>
    <row r="85" spans="1:19">
      <c r="A85" s="127" t="s">
        <v>262</v>
      </c>
      <c r="B85" s="62" t="s">
        <v>8</v>
      </c>
      <c r="C85" s="62"/>
      <c r="D85" s="62" t="s">
        <v>13</v>
      </c>
      <c r="E85" s="62"/>
      <c r="F85" s="62"/>
      <c r="G85" s="62"/>
      <c r="H85" s="62"/>
      <c r="I85" s="62" t="s">
        <v>122</v>
      </c>
      <c r="J85" s="166" t="s">
        <v>76</v>
      </c>
      <c r="K85" s="62" t="s">
        <v>77</v>
      </c>
      <c r="L85" s="62"/>
      <c r="M85" s="122">
        <v>4000</v>
      </c>
      <c r="N85" s="122">
        <v>6250</v>
      </c>
      <c r="O85" s="121">
        <f t="shared" si="0"/>
        <v>156.25</v>
      </c>
    </row>
    <row r="86" spans="1:19">
      <c r="A86" s="115" t="s">
        <v>263</v>
      </c>
      <c r="B86" s="116" t="s">
        <v>8</v>
      </c>
      <c r="C86" s="116"/>
      <c r="D86" s="116" t="s">
        <v>13</v>
      </c>
      <c r="E86" s="116"/>
      <c r="F86" s="116"/>
      <c r="G86" s="116"/>
      <c r="H86" s="116"/>
      <c r="I86" s="116" t="s">
        <v>122</v>
      </c>
      <c r="J86" s="116" t="s">
        <v>155</v>
      </c>
      <c r="K86" s="116"/>
      <c r="L86" s="116"/>
      <c r="M86" s="124">
        <f t="shared" ref="M86:N88" si="6">M87</f>
        <v>40000</v>
      </c>
      <c r="N86" s="182">
        <f t="shared" si="6"/>
        <v>0</v>
      </c>
      <c r="O86" s="181">
        <f t="shared" ref="O86:O89" si="7">N86/M86*100</f>
        <v>0</v>
      </c>
    </row>
    <row r="87" spans="1:19">
      <c r="A87" s="127" t="s">
        <v>263</v>
      </c>
      <c r="B87" s="62"/>
      <c r="C87" s="62"/>
      <c r="D87" s="62"/>
      <c r="E87" s="62"/>
      <c r="F87" s="62"/>
      <c r="G87" s="62"/>
      <c r="H87" s="62"/>
      <c r="I87" s="62" t="s">
        <v>122</v>
      </c>
      <c r="J87" s="166" t="s">
        <v>16</v>
      </c>
      <c r="K87" s="62" t="s">
        <v>17</v>
      </c>
      <c r="L87" s="62"/>
      <c r="M87" s="122">
        <f t="shared" si="6"/>
        <v>40000</v>
      </c>
      <c r="N87" s="183">
        <f t="shared" si="6"/>
        <v>0</v>
      </c>
      <c r="O87" s="179">
        <f t="shared" si="7"/>
        <v>0</v>
      </c>
    </row>
    <row r="88" spans="1:19">
      <c r="A88" s="127" t="s">
        <v>263</v>
      </c>
      <c r="B88" s="62"/>
      <c r="C88" s="62"/>
      <c r="D88" s="62"/>
      <c r="E88" s="62"/>
      <c r="F88" s="62"/>
      <c r="G88" s="62"/>
      <c r="H88" s="62"/>
      <c r="I88" s="62" t="s">
        <v>122</v>
      </c>
      <c r="J88" s="166" t="s">
        <v>125</v>
      </c>
      <c r="K88" s="62" t="s">
        <v>72</v>
      </c>
      <c r="L88" s="62"/>
      <c r="M88" s="122">
        <f t="shared" si="6"/>
        <v>40000</v>
      </c>
      <c r="N88" s="183">
        <f t="shared" si="6"/>
        <v>0</v>
      </c>
      <c r="O88" s="179">
        <f t="shared" si="7"/>
        <v>0</v>
      </c>
    </row>
    <row r="89" spans="1:19">
      <c r="A89" s="127" t="s">
        <v>263</v>
      </c>
      <c r="B89" s="62" t="s">
        <v>8</v>
      </c>
      <c r="C89" s="62"/>
      <c r="D89" s="62" t="s">
        <v>13</v>
      </c>
      <c r="E89" s="62"/>
      <c r="F89" s="62"/>
      <c r="G89" s="62"/>
      <c r="H89" s="62"/>
      <c r="I89" s="62" t="s">
        <v>122</v>
      </c>
      <c r="J89" s="166" t="s">
        <v>76</v>
      </c>
      <c r="K89" s="62" t="s">
        <v>77</v>
      </c>
      <c r="L89" s="62"/>
      <c r="M89" s="122">
        <v>40000</v>
      </c>
      <c r="N89" s="183">
        <v>0</v>
      </c>
      <c r="O89" s="179">
        <f t="shared" si="7"/>
        <v>0</v>
      </c>
    </row>
    <row r="90" spans="1:19">
      <c r="A90" s="115" t="s">
        <v>264</v>
      </c>
      <c r="B90" s="116" t="s">
        <v>8</v>
      </c>
      <c r="C90" s="116"/>
      <c r="D90" s="116" t="s">
        <v>13</v>
      </c>
      <c r="E90" s="116"/>
      <c r="F90" s="116"/>
      <c r="G90" s="116"/>
      <c r="H90" s="116"/>
      <c r="I90" s="116" t="s">
        <v>122</v>
      </c>
      <c r="J90" s="128" t="s">
        <v>218</v>
      </c>
      <c r="K90" s="116"/>
      <c r="L90" s="116"/>
      <c r="M90" s="124">
        <f t="shared" ref="M90:N92" si="8">M91</f>
        <v>0</v>
      </c>
      <c r="N90" s="124">
        <f t="shared" si="8"/>
        <v>10625</v>
      </c>
      <c r="O90" s="181">
        <v>0</v>
      </c>
    </row>
    <row r="91" spans="1:19">
      <c r="A91" s="127" t="s">
        <v>264</v>
      </c>
      <c r="B91" s="62"/>
      <c r="C91" s="62"/>
      <c r="D91" s="62"/>
      <c r="E91" s="62"/>
      <c r="F91" s="62"/>
      <c r="G91" s="62"/>
      <c r="H91" s="62"/>
      <c r="I91" s="62" t="s">
        <v>122</v>
      </c>
      <c r="J91" s="166" t="s">
        <v>16</v>
      </c>
      <c r="K91" s="62" t="s">
        <v>17</v>
      </c>
      <c r="L91" s="62"/>
      <c r="M91" s="122">
        <f t="shared" si="8"/>
        <v>0</v>
      </c>
      <c r="N91" s="122">
        <f t="shared" si="8"/>
        <v>10625</v>
      </c>
      <c r="O91" s="179">
        <v>0</v>
      </c>
    </row>
    <row r="92" spans="1:19">
      <c r="A92" s="127" t="s">
        <v>264</v>
      </c>
      <c r="B92" s="62"/>
      <c r="C92" s="62"/>
      <c r="D92" s="62"/>
      <c r="E92" s="62"/>
      <c r="F92" s="62"/>
      <c r="G92" s="62"/>
      <c r="H92" s="62"/>
      <c r="I92" s="62" t="s">
        <v>122</v>
      </c>
      <c r="J92" s="166" t="s">
        <v>125</v>
      </c>
      <c r="K92" s="62" t="s">
        <v>72</v>
      </c>
      <c r="L92" s="62"/>
      <c r="M92" s="122">
        <f t="shared" si="8"/>
        <v>0</v>
      </c>
      <c r="N92" s="122">
        <f t="shared" si="8"/>
        <v>10625</v>
      </c>
      <c r="O92" s="179">
        <v>0</v>
      </c>
    </row>
    <row r="93" spans="1:19">
      <c r="A93" s="127" t="s">
        <v>264</v>
      </c>
      <c r="B93" s="62" t="s">
        <v>8</v>
      </c>
      <c r="C93" s="62"/>
      <c r="D93" s="62" t="s">
        <v>13</v>
      </c>
      <c r="E93" s="62"/>
      <c r="F93" s="62"/>
      <c r="G93" s="62"/>
      <c r="H93" s="62"/>
      <c r="I93" s="62" t="s">
        <v>122</v>
      </c>
      <c r="J93" s="166" t="s">
        <v>76</v>
      </c>
      <c r="K93" s="62" t="s">
        <v>77</v>
      </c>
      <c r="L93" s="62"/>
      <c r="M93" s="122">
        <v>0</v>
      </c>
      <c r="N93" s="122">
        <v>10625</v>
      </c>
      <c r="O93" s="179">
        <v>0</v>
      </c>
    </row>
    <row r="94" spans="1:19">
      <c r="A94" s="115" t="s">
        <v>265</v>
      </c>
      <c r="B94" s="116" t="s">
        <v>8</v>
      </c>
      <c r="C94" s="116"/>
      <c r="D94" s="116" t="s">
        <v>13</v>
      </c>
      <c r="E94" s="116"/>
      <c r="F94" s="116"/>
      <c r="G94" s="116"/>
      <c r="H94" s="116"/>
      <c r="I94" s="116" t="s">
        <v>122</v>
      </c>
      <c r="J94" s="128" t="s">
        <v>219</v>
      </c>
      <c r="K94" s="116"/>
      <c r="L94" s="116"/>
      <c r="M94" s="124">
        <f t="shared" ref="M94:N96" si="9">M95</f>
        <v>0</v>
      </c>
      <c r="N94" s="124">
        <f t="shared" si="9"/>
        <v>5625</v>
      </c>
      <c r="O94" s="181">
        <v>0</v>
      </c>
    </row>
    <row r="95" spans="1:19">
      <c r="A95" s="127" t="s">
        <v>265</v>
      </c>
      <c r="B95" s="62"/>
      <c r="C95" s="62"/>
      <c r="D95" s="62"/>
      <c r="E95" s="62"/>
      <c r="F95" s="62"/>
      <c r="G95" s="62"/>
      <c r="H95" s="62"/>
      <c r="I95" s="62" t="s">
        <v>122</v>
      </c>
      <c r="J95" s="166" t="s">
        <v>16</v>
      </c>
      <c r="K95" s="62" t="s">
        <v>17</v>
      </c>
      <c r="L95" s="62"/>
      <c r="M95" s="122">
        <f t="shared" si="9"/>
        <v>0</v>
      </c>
      <c r="N95" s="122">
        <f t="shared" si="9"/>
        <v>5625</v>
      </c>
      <c r="O95" s="179">
        <v>0</v>
      </c>
      <c r="S95" s="184"/>
    </row>
    <row r="96" spans="1:19">
      <c r="A96" s="127" t="s">
        <v>265</v>
      </c>
      <c r="B96" s="62"/>
      <c r="C96" s="62"/>
      <c r="D96" s="62"/>
      <c r="E96" s="62"/>
      <c r="F96" s="62"/>
      <c r="G96" s="62"/>
      <c r="H96" s="62"/>
      <c r="I96" s="62" t="s">
        <v>122</v>
      </c>
      <c r="J96" s="166" t="s">
        <v>125</v>
      </c>
      <c r="K96" s="62" t="s">
        <v>72</v>
      </c>
      <c r="L96" s="62"/>
      <c r="M96" s="122">
        <f t="shared" si="9"/>
        <v>0</v>
      </c>
      <c r="N96" s="122">
        <f t="shared" si="9"/>
        <v>5625</v>
      </c>
      <c r="O96" s="179">
        <v>0</v>
      </c>
    </row>
    <row r="97" spans="1:15">
      <c r="A97" s="127" t="s">
        <v>265</v>
      </c>
      <c r="B97" s="62" t="s">
        <v>8</v>
      </c>
      <c r="C97" s="62"/>
      <c r="D97" s="62" t="s">
        <v>13</v>
      </c>
      <c r="E97" s="62"/>
      <c r="F97" s="62"/>
      <c r="G97" s="62"/>
      <c r="H97" s="62"/>
      <c r="I97" s="62" t="s">
        <v>122</v>
      </c>
      <c r="J97" s="166" t="s">
        <v>76</v>
      </c>
      <c r="K97" s="62" t="s">
        <v>77</v>
      </c>
      <c r="L97" s="62"/>
      <c r="M97" s="122">
        <v>0</v>
      </c>
      <c r="N97" s="122">
        <v>5625</v>
      </c>
      <c r="O97" s="179">
        <v>0</v>
      </c>
    </row>
    <row r="98" spans="1:15">
      <c r="A98" s="115" t="s">
        <v>266</v>
      </c>
      <c r="B98" s="116" t="s">
        <v>8</v>
      </c>
      <c r="C98" s="116"/>
      <c r="D98" s="116" t="s">
        <v>13</v>
      </c>
      <c r="E98" s="116"/>
      <c r="F98" s="116"/>
      <c r="G98" s="116"/>
      <c r="H98" s="116"/>
      <c r="I98" s="116" t="s">
        <v>122</v>
      </c>
      <c r="J98" s="128" t="s">
        <v>221</v>
      </c>
      <c r="K98" s="116"/>
      <c r="L98" s="116"/>
      <c r="M98" s="124">
        <f>M99</f>
        <v>0</v>
      </c>
      <c r="N98" s="124">
        <v>313500</v>
      </c>
      <c r="O98" s="181">
        <v>0</v>
      </c>
    </row>
    <row r="99" spans="1:15">
      <c r="A99" s="191" t="s">
        <v>266</v>
      </c>
      <c r="B99" s="137"/>
      <c r="C99" s="137"/>
      <c r="D99" s="137"/>
      <c r="E99" s="137"/>
      <c r="F99" s="137"/>
      <c r="G99" s="137"/>
      <c r="H99" s="137"/>
      <c r="I99" s="137" t="s">
        <v>122</v>
      </c>
      <c r="J99" s="200" t="s">
        <v>16</v>
      </c>
      <c r="K99" s="137" t="s">
        <v>17</v>
      </c>
      <c r="L99" s="137"/>
      <c r="M99" s="138">
        <f>M100</f>
        <v>0</v>
      </c>
      <c r="N99" s="138">
        <v>313500</v>
      </c>
      <c r="O99" s="201">
        <v>0</v>
      </c>
    </row>
    <row r="100" spans="1:15">
      <c r="A100" s="196" t="s">
        <v>266</v>
      </c>
      <c r="B100" s="197"/>
      <c r="C100" s="197"/>
      <c r="D100" s="197"/>
      <c r="E100" s="197"/>
      <c r="F100" s="197"/>
      <c r="G100" s="197"/>
      <c r="H100" s="197"/>
      <c r="I100" s="197" t="s">
        <v>122</v>
      </c>
      <c r="J100" s="202" t="s">
        <v>125</v>
      </c>
      <c r="K100" s="197" t="s">
        <v>72</v>
      </c>
      <c r="L100" s="197"/>
      <c r="M100" s="198">
        <f>M101</f>
        <v>0</v>
      </c>
      <c r="N100" s="198">
        <v>313500</v>
      </c>
      <c r="O100" s="203">
        <v>0</v>
      </c>
    </row>
    <row r="101" spans="1:15">
      <c r="A101" s="127" t="s">
        <v>266</v>
      </c>
      <c r="B101" s="62" t="s">
        <v>8</v>
      </c>
      <c r="C101" s="62"/>
      <c r="D101" s="62" t="s">
        <v>13</v>
      </c>
      <c r="E101" s="62"/>
      <c r="F101" s="62"/>
      <c r="G101" s="62"/>
      <c r="H101" s="62"/>
      <c r="I101" s="62" t="s">
        <v>122</v>
      </c>
      <c r="J101" s="166" t="s">
        <v>76</v>
      </c>
      <c r="K101" s="62" t="s">
        <v>77</v>
      </c>
      <c r="L101" s="62"/>
      <c r="M101" s="122">
        <v>0</v>
      </c>
      <c r="N101" s="122">
        <v>313500</v>
      </c>
      <c r="O101" s="179">
        <v>0</v>
      </c>
    </row>
    <row r="102" spans="1:15">
      <c r="A102" s="115" t="s">
        <v>267</v>
      </c>
      <c r="B102" s="116" t="s">
        <v>8</v>
      </c>
      <c r="C102" s="116"/>
      <c r="D102" s="116" t="s">
        <v>13</v>
      </c>
      <c r="E102" s="116"/>
      <c r="F102" s="116"/>
      <c r="G102" s="116"/>
      <c r="H102" s="116"/>
      <c r="I102" s="116" t="s">
        <v>122</v>
      </c>
      <c r="J102" s="128" t="s">
        <v>220</v>
      </c>
      <c r="K102" s="116"/>
      <c r="L102" s="116"/>
      <c r="M102" s="124">
        <f t="shared" ref="M102:N104" si="10">M103</f>
        <v>0</v>
      </c>
      <c r="N102" s="124">
        <f t="shared" si="10"/>
        <v>1375</v>
      </c>
      <c r="O102" s="181">
        <v>0</v>
      </c>
    </row>
    <row r="103" spans="1:15">
      <c r="A103" s="127" t="s">
        <v>267</v>
      </c>
      <c r="B103" s="62"/>
      <c r="C103" s="62"/>
      <c r="D103" s="62"/>
      <c r="E103" s="62"/>
      <c r="F103" s="62"/>
      <c r="G103" s="62"/>
      <c r="H103" s="62"/>
      <c r="I103" s="62" t="s">
        <v>122</v>
      </c>
      <c r="J103" s="166" t="s">
        <v>16</v>
      </c>
      <c r="K103" s="62" t="s">
        <v>17</v>
      </c>
      <c r="L103" s="62"/>
      <c r="M103" s="122">
        <f t="shared" si="10"/>
        <v>0</v>
      </c>
      <c r="N103" s="122">
        <f t="shared" si="10"/>
        <v>1375</v>
      </c>
      <c r="O103" s="179">
        <v>0</v>
      </c>
    </row>
    <row r="104" spans="1:15">
      <c r="A104" s="127" t="s">
        <v>267</v>
      </c>
      <c r="B104" s="62"/>
      <c r="C104" s="62"/>
      <c r="D104" s="62"/>
      <c r="E104" s="62"/>
      <c r="F104" s="62"/>
      <c r="G104" s="62"/>
      <c r="H104" s="62"/>
      <c r="I104" s="62" t="s">
        <v>122</v>
      </c>
      <c r="J104" s="166" t="s">
        <v>125</v>
      </c>
      <c r="K104" s="62" t="s">
        <v>72</v>
      </c>
      <c r="L104" s="62"/>
      <c r="M104" s="122">
        <f t="shared" si="10"/>
        <v>0</v>
      </c>
      <c r="N104" s="122">
        <f t="shared" si="10"/>
        <v>1375</v>
      </c>
      <c r="O104" s="179">
        <v>0</v>
      </c>
    </row>
    <row r="105" spans="1:15">
      <c r="A105" s="127" t="s">
        <v>267</v>
      </c>
      <c r="B105" s="62" t="s">
        <v>8</v>
      </c>
      <c r="C105" s="62"/>
      <c r="D105" s="62" t="s">
        <v>13</v>
      </c>
      <c r="E105" s="62"/>
      <c r="F105" s="62"/>
      <c r="G105" s="62"/>
      <c r="H105" s="62"/>
      <c r="I105" s="62" t="s">
        <v>122</v>
      </c>
      <c r="J105" s="166" t="s">
        <v>76</v>
      </c>
      <c r="K105" s="62" t="s">
        <v>77</v>
      </c>
      <c r="L105" s="62"/>
      <c r="M105" s="122">
        <v>0</v>
      </c>
      <c r="N105" s="122">
        <v>1375</v>
      </c>
      <c r="O105" s="179">
        <v>0</v>
      </c>
    </row>
    <row r="106" spans="1:15">
      <c r="A106" s="104"/>
      <c r="B106" s="105"/>
      <c r="C106" s="105"/>
      <c r="D106" s="105"/>
      <c r="E106" s="105"/>
      <c r="F106" s="105"/>
      <c r="G106" s="105"/>
      <c r="H106" s="105"/>
      <c r="I106" s="105"/>
      <c r="J106" s="105" t="s">
        <v>126</v>
      </c>
      <c r="K106" s="105"/>
      <c r="L106" s="105"/>
      <c r="M106" s="129">
        <f>SUM(M107)</f>
        <v>258000</v>
      </c>
      <c r="N106" s="129">
        <f>SUM(N107)</f>
        <v>288000</v>
      </c>
      <c r="O106" s="107">
        <f t="shared" ref="O106:O177" si="11">N106/M106*100</f>
        <v>111.62790697674419</v>
      </c>
    </row>
    <row r="107" spans="1:15">
      <c r="A107" s="108"/>
      <c r="B107" s="109"/>
      <c r="C107" s="109"/>
      <c r="D107" s="109"/>
      <c r="E107" s="109"/>
      <c r="F107" s="109"/>
      <c r="G107" s="109"/>
      <c r="H107" s="109"/>
      <c r="I107" s="109" t="s">
        <v>13</v>
      </c>
      <c r="J107" s="109" t="s">
        <v>223</v>
      </c>
      <c r="K107" s="109"/>
      <c r="L107" s="109"/>
      <c r="M107" s="130">
        <f>M109</f>
        <v>258000</v>
      </c>
      <c r="N107" s="130">
        <f>N109</f>
        <v>288000</v>
      </c>
      <c r="O107" s="111">
        <f t="shared" si="11"/>
        <v>111.62790697674419</v>
      </c>
    </row>
    <row r="108" spans="1:15">
      <c r="A108" s="172"/>
      <c r="B108" s="173"/>
      <c r="C108" s="173"/>
      <c r="D108" s="173"/>
      <c r="E108" s="173"/>
      <c r="F108" s="173"/>
      <c r="G108" s="173"/>
      <c r="H108" s="173"/>
      <c r="I108" s="173"/>
      <c r="J108" s="173" t="s">
        <v>252</v>
      </c>
      <c r="K108" s="173"/>
      <c r="L108" s="173"/>
      <c r="M108" s="176">
        <f>M109</f>
        <v>258000</v>
      </c>
      <c r="N108" s="176">
        <f>N109</f>
        <v>288000</v>
      </c>
      <c r="O108" s="175">
        <f t="shared" si="11"/>
        <v>111.62790697674419</v>
      </c>
    </row>
    <row r="109" spans="1:15">
      <c r="A109" s="112" t="s">
        <v>271</v>
      </c>
      <c r="B109" s="113" t="s">
        <v>8</v>
      </c>
      <c r="C109" s="113" t="s">
        <v>5</v>
      </c>
      <c r="D109" s="113"/>
      <c r="E109" s="113" t="s">
        <v>10</v>
      </c>
      <c r="F109" s="113"/>
      <c r="G109" s="113"/>
      <c r="H109" s="113"/>
      <c r="I109" s="113"/>
      <c r="J109" s="113" t="s">
        <v>268</v>
      </c>
      <c r="K109" s="113"/>
      <c r="L109" s="113"/>
      <c r="M109" s="131">
        <f>M110+M114</f>
        <v>258000</v>
      </c>
      <c r="N109" s="131">
        <f>N110+N114</f>
        <v>288000</v>
      </c>
      <c r="O109" s="168">
        <f t="shared" si="11"/>
        <v>111.62790697674419</v>
      </c>
    </row>
    <row r="110" spans="1:15">
      <c r="A110" s="115" t="s">
        <v>272</v>
      </c>
      <c r="B110" s="116" t="s">
        <v>8</v>
      </c>
      <c r="C110" s="116"/>
      <c r="D110" s="116"/>
      <c r="E110" s="116" t="s">
        <v>10</v>
      </c>
      <c r="F110" s="116"/>
      <c r="G110" s="116"/>
      <c r="H110" s="116"/>
      <c r="I110" s="116" t="s">
        <v>127</v>
      </c>
      <c r="J110" s="116" t="s">
        <v>269</v>
      </c>
      <c r="K110" s="116"/>
      <c r="L110" s="116"/>
      <c r="M110" s="132">
        <f t="shared" ref="M110:N112" si="12">M111</f>
        <v>250000</v>
      </c>
      <c r="N110" s="132">
        <f t="shared" si="12"/>
        <v>280000</v>
      </c>
      <c r="O110" s="118">
        <f t="shared" si="11"/>
        <v>112.00000000000001</v>
      </c>
    </row>
    <row r="111" spans="1:15">
      <c r="A111" s="123" t="s">
        <v>272</v>
      </c>
      <c r="B111" s="62"/>
      <c r="C111" s="62"/>
      <c r="D111" s="62"/>
      <c r="E111" s="62"/>
      <c r="F111" s="62"/>
      <c r="G111" s="62"/>
      <c r="H111" s="62"/>
      <c r="I111" s="62" t="s">
        <v>127</v>
      </c>
      <c r="J111" s="62">
        <v>3</v>
      </c>
      <c r="K111" s="62" t="s">
        <v>15</v>
      </c>
      <c r="L111" s="62"/>
      <c r="M111" s="133">
        <f t="shared" si="12"/>
        <v>250000</v>
      </c>
      <c r="N111" s="133">
        <f t="shared" si="12"/>
        <v>280000</v>
      </c>
      <c r="O111" s="121">
        <f t="shared" si="11"/>
        <v>112.00000000000001</v>
      </c>
    </row>
    <row r="112" spans="1:15">
      <c r="A112" s="123" t="s">
        <v>272</v>
      </c>
      <c r="B112" s="62"/>
      <c r="C112" s="62"/>
      <c r="D112" s="62"/>
      <c r="E112" s="62"/>
      <c r="F112" s="62"/>
      <c r="G112" s="62"/>
      <c r="H112" s="62"/>
      <c r="I112" s="62" t="s">
        <v>127</v>
      </c>
      <c r="J112" s="62">
        <v>38</v>
      </c>
      <c r="K112" s="62" t="s">
        <v>119</v>
      </c>
      <c r="L112" s="62"/>
      <c r="M112" s="133">
        <f t="shared" si="12"/>
        <v>250000</v>
      </c>
      <c r="N112" s="133">
        <f t="shared" si="12"/>
        <v>280000</v>
      </c>
      <c r="O112" s="121">
        <f t="shared" si="11"/>
        <v>112.00000000000001</v>
      </c>
    </row>
    <row r="113" spans="1:15">
      <c r="A113" s="123" t="s">
        <v>272</v>
      </c>
      <c r="B113" s="62" t="s">
        <v>8</v>
      </c>
      <c r="C113" s="62"/>
      <c r="D113" s="62"/>
      <c r="E113" s="62" t="s">
        <v>10</v>
      </c>
      <c r="F113" s="62"/>
      <c r="G113" s="62"/>
      <c r="H113" s="62"/>
      <c r="I113" s="62" t="s">
        <v>127</v>
      </c>
      <c r="J113" s="62">
        <v>381</v>
      </c>
      <c r="K113" s="62" t="s">
        <v>68</v>
      </c>
      <c r="L113" s="62"/>
      <c r="M113" s="133">
        <v>250000</v>
      </c>
      <c r="N113" s="133">
        <v>280000</v>
      </c>
      <c r="O113" s="121">
        <f t="shared" si="11"/>
        <v>112.00000000000001</v>
      </c>
    </row>
    <row r="114" spans="1:15">
      <c r="A114" s="115" t="s">
        <v>273</v>
      </c>
      <c r="B114" s="116" t="s">
        <v>8</v>
      </c>
      <c r="C114" s="116"/>
      <c r="D114" s="116"/>
      <c r="E114" s="116" t="s">
        <v>10</v>
      </c>
      <c r="F114" s="116"/>
      <c r="G114" s="116"/>
      <c r="H114" s="116"/>
      <c r="I114" s="116" t="s">
        <v>127</v>
      </c>
      <c r="J114" s="116" t="s">
        <v>270</v>
      </c>
      <c r="K114" s="116"/>
      <c r="L114" s="116"/>
      <c r="M114" s="132">
        <f t="shared" ref="M114:N116" si="13">M115</f>
        <v>8000</v>
      </c>
      <c r="N114" s="132">
        <f t="shared" si="13"/>
        <v>8000</v>
      </c>
      <c r="O114" s="118">
        <f t="shared" si="11"/>
        <v>100</v>
      </c>
    </row>
    <row r="115" spans="1:15">
      <c r="A115" s="123" t="s">
        <v>273</v>
      </c>
      <c r="B115" s="62"/>
      <c r="C115" s="62"/>
      <c r="D115" s="62"/>
      <c r="E115" s="62"/>
      <c r="F115" s="62"/>
      <c r="G115" s="62"/>
      <c r="H115" s="62"/>
      <c r="I115" s="62" t="s">
        <v>127</v>
      </c>
      <c r="J115" s="62">
        <v>3</v>
      </c>
      <c r="K115" s="62" t="s">
        <v>15</v>
      </c>
      <c r="L115" s="62"/>
      <c r="M115" s="133">
        <f t="shared" si="13"/>
        <v>8000</v>
      </c>
      <c r="N115" s="133">
        <f t="shared" si="13"/>
        <v>8000</v>
      </c>
      <c r="O115" s="121">
        <f t="shared" si="11"/>
        <v>100</v>
      </c>
    </row>
    <row r="116" spans="1:15">
      <c r="A116" s="123" t="s">
        <v>273</v>
      </c>
      <c r="B116" s="62"/>
      <c r="C116" s="62"/>
      <c r="D116" s="62"/>
      <c r="E116" s="62"/>
      <c r="F116" s="62"/>
      <c r="G116" s="62"/>
      <c r="H116" s="62"/>
      <c r="I116" s="62" t="s">
        <v>127</v>
      </c>
      <c r="J116" s="62">
        <v>38</v>
      </c>
      <c r="K116" s="62" t="s">
        <v>119</v>
      </c>
      <c r="L116" s="62"/>
      <c r="M116" s="133">
        <f t="shared" si="13"/>
        <v>8000</v>
      </c>
      <c r="N116" s="133">
        <f t="shared" si="13"/>
        <v>8000</v>
      </c>
      <c r="O116" s="121">
        <f t="shared" si="11"/>
        <v>100</v>
      </c>
    </row>
    <row r="117" spans="1:15">
      <c r="A117" s="123" t="s">
        <v>273</v>
      </c>
      <c r="B117" s="62" t="s">
        <v>8</v>
      </c>
      <c r="C117" s="62"/>
      <c r="D117" s="62"/>
      <c r="E117" s="62" t="s">
        <v>10</v>
      </c>
      <c r="F117" s="62"/>
      <c r="G117" s="62"/>
      <c r="H117" s="62"/>
      <c r="I117" s="62" t="s">
        <v>127</v>
      </c>
      <c r="J117" s="62">
        <v>381</v>
      </c>
      <c r="K117" s="62" t="s">
        <v>68</v>
      </c>
      <c r="L117" s="62"/>
      <c r="M117" s="133">
        <v>8000</v>
      </c>
      <c r="N117" s="133">
        <v>8000</v>
      </c>
      <c r="O117" s="121">
        <f t="shared" si="11"/>
        <v>100</v>
      </c>
    </row>
    <row r="118" spans="1:15">
      <c r="A118" s="104"/>
      <c r="B118" s="105"/>
      <c r="C118" s="105"/>
      <c r="D118" s="105"/>
      <c r="E118" s="105"/>
      <c r="F118" s="105"/>
      <c r="G118" s="105"/>
      <c r="H118" s="105"/>
      <c r="I118" s="105"/>
      <c r="J118" s="105" t="s">
        <v>128</v>
      </c>
      <c r="K118" s="105"/>
      <c r="L118" s="105"/>
      <c r="M118" s="125">
        <f>M120</f>
        <v>6206500</v>
      </c>
      <c r="N118" s="125">
        <f>N120</f>
        <v>11013260</v>
      </c>
      <c r="O118" s="107">
        <f t="shared" si="11"/>
        <v>177.44719245951825</v>
      </c>
    </row>
    <row r="119" spans="1:15">
      <c r="A119" s="108"/>
      <c r="B119" s="109"/>
      <c r="C119" s="109"/>
      <c r="D119" s="109"/>
      <c r="E119" s="109"/>
      <c r="F119" s="109"/>
      <c r="G119" s="109"/>
      <c r="H119" s="109"/>
      <c r="I119" s="109" t="s">
        <v>11</v>
      </c>
      <c r="J119" s="109" t="s">
        <v>278</v>
      </c>
      <c r="K119" s="109"/>
      <c r="L119" s="109"/>
      <c r="M119" s="134">
        <f>M121</f>
        <v>1500000</v>
      </c>
      <c r="N119" s="134">
        <f>N121+N132+N147</f>
        <v>11013260</v>
      </c>
      <c r="O119" s="111">
        <f t="shared" si="11"/>
        <v>734.21733333333327</v>
      </c>
    </row>
    <row r="120" spans="1:15">
      <c r="A120" s="172"/>
      <c r="B120" s="173"/>
      <c r="C120" s="173"/>
      <c r="D120" s="173"/>
      <c r="E120" s="173"/>
      <c r="F120" s="173"/>
      <c r="G120" s="173"/>
      <c r="H120" s="173"/>
      <c r="I120" s="173"/>
      <c r="J120" s="173" t="s">
        <v>253</v>
      </c>
      <c r="K120" s="173"/>
      <c r="L120" s="173"/>
      <c r="M120" s="177">
        <f>M121+M132+M147</f>
        <v>6206500</v>
      </c>
      <c r="N120" s="177">
        <f>N121+N132+N147</f>
        <v>11013260</v>
      </c>
      <c r="O120" s="175">
        <f t="shared" si="11"/>
        <v>177.44719245951825</v>
      </c>
    </row>
    <row r="121" spans="1:15">
      <c r="A121" s="112" t="s">
        <v>299</v>
      </c>
      <c r="B121" s="113" t="s">
        <v>8</v>
      </c>
      <c r="C121" s="113" t="s">
        <v>5</v>
      </c>
      <c r="D121" s="113" t="s">
        <v>13</v>
      </c>
      <c r="E121" s="113" t="s">
        <v>10</v>
      </c>
      <c r="F121" s="113"/>
      <c r="G121" s="113"/>
      <c r="H121" s="113"/>
      <c r="I121" s="113"/>
      <c r="J121" s="113" t="s">
        <v>279</v>
      </c>
      <c r="K121" s="113"/>
      <c r="L121" s="113"/>
      <c r="M121" s="114">
        <f>M122+M126</f>
        <v>1500000</v>
      </c>
      <c r="N121" s="114">
        <f>N122+N126</f>
        <v>2060000</v>
      </c>
      <c r="O121" s="168">
        <f t="shared" si="11"/>
        <v>137.33333333333334</v>
      </c>
    </row>
    <row r="122" spans="1:15">
      <c r="A122" s="115" t="s">
        <v>300</v>
      </c>
      <c r="B122" s="116" t="s">
        <v>8</v>
      </c>
      <c r="C122" s="116" t="s">
        <v>5</v>
      </c>
      <c r="D122" s="116" t="s">
        <v>13</v>
      </c>
      <c r="E122" s="116" t="s">
        <v>10</v>
      </c>
      <c r="F122" s="116"/>
      <c r="G122" s="116"/>
      <c r="H122" s="116"/>
      <c r="I122" s="116" t="s">
        <v>293</v>
      </c>
      <c r="J122" s="116" t="s">
        <v>280</v>
      </c>
      <c r="K122" s="116"/>
      <c r="L122" s="116"/>
      <c r="M122" s="124">
        <f t="shared" ref="M122:N124" si="14">M123</f>
        <v>1200000</v>
      </c>
      <c r="N122" s="124">
        <f t="shared" si="14"/>
        <v>1720000</v>
      </c>
      <c r="O122" s="118">
        <f t="shared" si="11"/>
        <v>143.33333333333334</v>
      </c>
    </row>
    <row r="123" spans="1:15">
      <c r="A123" s="127" t="s">
        <v>300</v>
      </c>
      <c r="B123" s="62"/>
      <c r="C123" s="62"/>
      <c r="D123" s="62"/>
      <c r="E123" s="62"/>
      <c r="F123" s="62"/>
      <c r="G123" s="62"/>
      <c r="H123" s="62"/>
      <c r="I123" s="62" t="s">
        <v>293</v>
      </c>
      <c r="J123" s="62">
        <v>3</v>
      </c>
      <c r="K123" s="62" t="s">
        <v>15</v>
      </c>
      <c r="L123" s="62"/>
      <c r="M123" s="122">
        <f t="shared" si="14"/>
        <v>1200000</v>
      </c>
      <c r="N123" s="122">
        <f t="shared" si="14"/>
        <v>1720000</v>
      </c>
      <c r="O123" s="121">
        <f t="shared" si="11"/>
        <v>143.33333333333334</v>
      </c>
    </row>
    <row r="124" spans="1:15">
      <c r="A124" s="127" t="s">
        <v>300</v>
      </c>
      <c r="B124" s="62"/>
      <c r="C124" s="62"/>
      <c r="D124" s="62"/>
      <c r="E124" s="62"/>
      <c r="F124" s="62"/>
      <c r="G124" s="62"/>
      <c r="H124" s="62"/>
      <c r="I124" s="62" t="s">
        <v>293</v>
      </c>
      <c r="J124" s="62">
        <v>32</v>
      </c>
      <c r="K124" s="62" t="s">
        <v>58</v>
      </c>
      <c r="L124" s="62"/>
      <c r="M124" s="122">
        <f t="shared" si="14"/>
        <v>1200000</v>
      </c>
      <c r="N124" s="122">
        <f t="shared" si="14"/>
        <v>1720000</v>
      </c>
      <c r="O124" s="121">
        <f t="shared" si="11"/>
        <v>143.33333333333334</v>
      </c>
    </row>
    <row r="125" spans="1:15">
      <c r="A125" s="127" t="s">
        <v>300</v>
      </c>
      <c r="B125" s="62" t="s">
        <v>8</v>
      </c>
      <c r="C125" s="62"/>
      <c r="D125" s="62" t="s">
        <v>13</v>
      </c>
      <c r="E125" s="62" t="s">
        <v>10</v>
      </c>
      <c r="F125" s="62"/>
      <c r="G125" s="62"/>
      <c r="H125" s="62"/>
      <c r="I125" s="62" t="s">
        <v>293</v>
      </c>
      <c r="J125" s="62">
        <v>323</v>
      </c>
      <c r="K125" s="62" t="s">
        <v>61</v>
      </c>
      <c r="L125" s="62"/>
      <c r="M125" s="122">
        <v>1200000</v>
      </c>
      <c r="N125" s="122">
        <v>1720000</v>
      </c>
      <c r="O125" s="121">
        <f t="shared" si="11"/>
        <v>143.33333333333334</v>
      </c>
    </row>
    <row r="126" spans="1:15">
      <c r="A126" s="115" t="s">
        <v>301</v>
      </c>
      <c r="B126" s="116" t="s">
        <v>8</v>
      </c>
      <c r="C126" s="116"/>
      <c r="D126" s="116" t="s">
        <v>13</v>
      </c>
      <c r="E126" s="116" t="s">
        <v>10</v>
      </c>
      <c r="F126" s="116"/>
      <c r="G126" s="116"/>
      <c r="H126" s="116"/>
      <c r="I126" s="116" t="s">
        <v>129</v>
      </c>
      <c r="J126" s="116" t="s">
        <v>281</v>
      </c>
      <c r="K126" s="116"/>
      <c r="L126" s="116"/>
      <c r="M126" s="124">
        <f>M127</f>
        <v>300000</v>
      </c>
      <c r="N126" s="124">
        <f>N127</f>
        <v>340000</v>
      </c>
      <c r="O126" s="118">
        <f t="shared" si="11"/>
        <v>113.33333333333333</v>
      </c>
    </row>
    <row r="127" spans="1:15">
      <c r="A127" s="127" t="s">
        <v>301</v>
      </c>
      <c r="B127" s="62"/>
      <c r="C127" s="62"/>
      <c r="D127" s="62"/>
      <c r="E127" s="62"/>
      <c r="F127" s="62"/>
      <c r="G127" s="62"/>
      <c r="H127" s="62"/>
      <c r="I127" s="62" t="s">
        <v>129</v>
      </c>
      <c r="J127" s="62">
        <v>3</v>
      </c>
      <c r="K127" s="62" t="s">
        <v>15</v>
      </c>
      <c r="L127" s="62"/>
      <c r="M127" s="122">
        <f>M128</f>
        <v>300000</v>
      </c>
      <c r="N127" s="122">
        <f>N128</f>
        <v>340000</v>
      </c>
      <c r="O127" s="121">
        <f t="shared" si="11"/>
        <v>113.33333333333333</v>
      </c>
    </row>
    <row r="128" spans="1:15">
      <c r="A128" s="127" t="s">
        <v>301</v>
      </c>
      <c r="B128" s="62"/>
      <c r="C128" s="62"/>
      <c r="D128" s="62"/>
      <c r="E128" s="62"/>
      <c r="F128" s="62"/>
      <c r="G128" s="62"/>
      <c r="H128" s="62"/>
      <c r="I128" s="62" t="s">
        <v>129</v>
      </c>
      <c r="J128" s="62">
        <v>32</v>
      </c>
      <c r="K128" s="62" t="s">
        <v>58</v>
      </c>
      <c r="L128" s="62"/>
      <c r="M128" s="122">
        <f>SUM(M129:M130)</f>
        <v>300000</v>
      </c>
      <c r="N128" s="122">
        <f>SUM(N129:N130)</f>
        <v>340000</v>
      </c>
      <c r="O128" s="121">
        <f t="shared" si="11"/>
        <v>113.33333333333333</v>
      </c>
    </row>
    <row r="129" spans="1:15">
      <c r="A129" s="127" t="s">
        <v>301</v>
      </c>
      <c r="B129" s="62" t="s">
        <v>8</v>
      </c>
      <c r="C129" s="62"/>
      <c r="D129" s="62" t="s">
        <v>13</v>
      </c>
      <c r="E129" s="62" t="s">
        <v>10</v>
      </c>
      <c r="F129" s="62"/>
      <c r="G129" s="62"/>
      <c r="H129" s="62"/>
      <c r="I129" s="62" t="s">
        <v>129</v>
      </c>
      <c r="J129" s="62">
        <v>322</v>
      </c>
      <c r="K129" s="62" t="s">
        <v>114</v>
      </c>
      <c r="L129" s="62"/>
      <c r="M129" s="122">
        <v>240000</v>
      </c>
      <c r="N129" s="122">
        <v>240000</v>
      </c>
      <c r="O129" s="121">
        <f t="shared" si="11"/>
        <v>100</v>
      </c>
    </row>
    <row r="130" spans="1:15">
      <c r="A130" s="127" t="s">
        <v>301</v>
      </c>
      <c r="B130" s="62" t="s">
        <v>8</v>
      </c>
      <c r="C130" s="62"/>
      <c r="D130" s="62" t="s">
        <v>13</v>
      </c>
      <c r="E130" s="62" t="s">
        <v>10</v>
      </c>
      <c r="F130" s="62"/>
      <c r="G130" s="62"/>
      <c r="H130" s="62"/>
      <c r="I130" s="62" t="s">
        <v>129</v>
      </c>
      <c r="J130" s="62">
        <v>323</v>
      </c>
      <c r="K130" s="62" t="s">
        <v>61</v>
      </c>
      <c r="L130" s="62"/>
      <c r="M130" s="122">
        <v>60000</v>
      </c>
      <c r="N130" s="122">
        <v>100000</v>
      </c>
      <c r="O130" s="121">
        <f t="shared" si="11"/>
        <v>166.66666666666669</v>
      </c>
    </row>
    <row r="131" spans="1:15">
      <c r="A131" s="108"/>
      <c r="B131" s="109"/>
      <c r="C131" s="109"/>
      <c r="D131" s="109"/>
      <c r="E131" s="109"/>
      <c r="F131" s="109"/>
      <c r="G131" s="109"/>
      <c r="H131" s="109"/>
      <c r="I131" s="109" t="s">
        <v>10</v>
      </c>
      <c r="J131" s="109" t="s">
        <v>224</v>
      </c>
      <c r="K131" s="109"/>
      <c r="L131" s="109"/>
      <c r="M131" s="134">
        <f>M132</f>
        <v>4301500</v>
      </c>
      <c r="N131" s="134">
        <f>N132</f>
        <v>8823260</v>
      </c>
      <c r="O131" s="111">
        <f t="shared" ref="O131" si="15">N131/M131*100</f>
        <v>205.12053934673952</v>
      </c>
    </row>
    <row r="132" spans="1:15">
      <c r="A132" s="204" t="s">
        <v>302</v>
      </c>
      <c r="B132" s="205" t="s">
        <v>5</v>
      </c>
      <c r="C132" s="205" t="s">
        <v>5</v>
      </c>
      <c r="D132" s="205" t="s">
        <v>13</v>
      </c>
      <c r="E132" s="205" t="s">
        <v>10</v>
      </c>
      <c r="F132" s="205"/>
      <c r="G132" s="205" t="s">
        <v>5</v>
      </c>
      <c r="H132" s="205"/>
      <c r="I132" s="205"/>
      <c r="J132" s="205" t="s">
        <v>284</v>
      </c>
      <c r="K132" s="205"/>
      <c r="L132" s="205"/>
      <c r="M132" s="206">
        <f>M133+M137</f>
        <v>4301500</v>
      </c>
      <c r="N132" s="206">
        <f>N133+N137+N142</f>
        <v>8823260</v>
      </c>
      <c r="O132" s="207">
        <f t="shared" si="11"/>
        <v>205.12053934673952</v>
      </c>
    </row>
    <row r="133" spans="1:15">
      <c r="A133" s="208" t="s">
        <v>303</v>
      </c>
      <c r="B133" s="209" t="s">
        <v>5</v>
      </c>
      <c r="C133" s="209"/>
      <c r="D133" s="209" t="s">
        <v>13</v>
      </c>
      <c r="E133" s="209" t="s">
        <v>10</v>
      </c>
      <c r="F133" s="209"/>
      <c r="G133" s="209" t="s">
        <v>5</v>
      </c>
      <c r="H133" s="209"/>
      <c r="I133" s="209" t="s">
        <v>294</v>
      </c>
      <c r="J133" s="209" t="s">
        <v>286</v>
      </c>
      <c r="K133" s="209"/>
      <c r="L133" s="209"/>
      <c r="M133" s="210">
        <f t="shared" ref="M133:N135" si="16">M134</f>
        <v>1700000</v>
      </c>
      <c r="N133" s="210">
        <f t="shared" si="16"/>
        <v>2791500</v>
      </c>
      <c r="O133" s="211">
        <f t="shared" si="11"/>
        <v>164.20588235294119</v>
      </c>
    </row>
    <row r="134" spans="1:15">
      <c r="A134" s="127" t="s">
        <v>303</v>
      </c>
      <c r="B134" s="62"/>
      <c r="C134" s="62"/>
      <c r="D134" s="62"/>
      <c r="E134" s="62"/>
      <c r="F134" s="62"/>
      <c r="G134" s="62"/>
      <c r="H134" s="62"/>
      <c r="I134" s="185" t="s">
        <v>294</v>
      </c>
      <c r="J134" s="62">
        <v>4</v>
      </c>
      <c r="K134" s="62" t="s">
        <v>17</v>
      </c>
      <c r="L134" s="62"/>
      <c r="M134" s="122">
        <f t="shared" si="16"/>
        <v>1700000</v>
      </c>
      <c r="N134" s="122">
        <f t="shared" si="16"/>
        <v>2791500</v>
      </c>
      <c r="O134" s="121">
        <f t="shared" si="11"/>
        <v>164.20588235294119</v>
      </c>
    </row>
    <row r="135" spans="1:15">
      <c r="A135" s="127" t="s">
        <v>303</v>
      </c>
      <c r="B135" s="62"/>
      <c r="C135" s="62"/>
      <c r="D135" s="62"/>
      <c r="E135" s="62"/>
      <c r="F135" s="62"/>
      <c r="G135" s="62"/>
      <c r="H135" s="62"/>
      <c r="I135" s="185" t="s">
        <v>294</v>
      </c>
      <c r="J135" s="62">
        <v>42</v>
      </c>
      <c r="K135" s="62" t="s">
        <v>130</v>
      </c>
      <c r="L135" s="62"/>
      <c r="M135" s="122">
        <f t="shared" si="16"/>
        <v>1700000</v>
      </c>
      <c r="N135" s="122">
        <f t="shared" si="16"/>
        <v>2791500</v>
      </c>
      <c r="O135" s="121">
        <f t="shared" si="11"/>
        <v>164.20588235294119</v>
      </c>
    </row>
    <row r="136" spans="1:15">
      <c r="A136" s="127" t="s">
        <v>303</v>
      </c>
      <c r="B136" s="62"/>
      <c r="C136" s="62"/>
      <c r="D136" s="62" t="s">
        <v>13</v>
      </c>
      <c r="E136" s="62" t="s">
        <v>10</v>
      </c>
      <c r="F136" s="62"/>
      <c r="G136" s="62"/>
      <c r="H136" s="62"/>
      <c r="I136" s="185" t="s">
        <v>294</v>
      </c>
      <c r="J136" s="62">
        <v>421</v>
      </c>
      <c r="K136" s="62" t="s">
        <v>73</v>
      </c>
      <c r="L136" s="62"/>
      <c r="M136" s="122">
        <v>1700000</v>
      </c>
      <c r="N136" s="122">
        <v>2791500</v>
      </c>
      <c r="O136" s="121">
        <f t="shared" si="11"/>
        <v>164.20588235294119</v>
      </c>
    </row>
    <row r="137" spans="1:15">
      <c r="A137" s="115" t="s">
        <v>304</v>
      </c>
      <c r="B137" s="116"/>
      <c r="C137" s="116"/>
      <c r="D137" s="116" t="s">
        <v>13</v>
      </c>
      <c r="E137" s="116" t="s">
        <v>10</v>
      </c>
      <c r="F137" s="116"/>
      <c r="G137" s="116"/>
      <c r="H137" s="116"/>
      <c r="I137" s="116" t="s">
        <v>294</v>
      </c>
      <c r="J137" s="116" t="s">
        <v>287</v>
      </c>
      <c r="K137" s="116"/>
      <c r="L137" s="116"/>
      <c r="M137" s="124">
        <f>M138</f>
        <v>2601500</v>
      </c>
      <c r="N137" s="124">
        <f>N138</f>
        <v>5551250</v>
      </c>
      <c r="O137" s="118">
        <f t="shared" si="11"/>
        <v>213.38650778397076</v>
      </c>
    </row>
    <row r="138" spans="1:15">
      <c r="A138" s="127" t="s">
        <v>304</v>
      </c>
      <c r="B138" s="62"/>
      <c r="C138" s="62"/>
      <c r="D138" s="62"/>
      <c r="E138" s="62"/>
      <c r="F138" s="62"/>
      <c r="G138" s="62"/>
      <c r="H138" s="62"/>
      <c r="I138" s="185" t="s">
        <v>294</v>
      </c>
      <c r="J138" s="62">
        <v>4</v>
      </c>
      <c r="K138" s="62" t="s">
        <v>17</v>
      </c>
      <c r="L138" s="62"/>
      <c r="M138" s="122">
        <f>SUM(M139)</f>
        <v>2601500</v>
      </c>
      <c r="N138" s="122">
        <f>SUM(N139)</f>
        <v>5551250</v>
      </c>
      <c r="O138" s="121">
        <f t="shared" si="11"/>
        <v>213.38650778397076</v>
      </c>
    </row>
    <row r="139" spans="1:15">
      <c r="A139" s="127" t="s">
        <v>304</v>
      </c>
      <c r="B139" s="62"/>
      <c r="C139" s="62"/>
      <c r="D139" s="62"/>
      <c r="E139" s="62"/>
      <c r="F139" s="62"/>
      <c r="G139" s="62"/>
      <c r="H139" s="62"/>
      <c r="I139" s="185" t="s">
        <v>294</v>
      </c>
      <c r="J139" s="62" t="s">
        <v>125</v>
      </c>
      <c r="K139" s="62" t="s">
        <v>72</v>
      </c>
      <c r="L139" s="62"/>
      <c r="M139" s="122">
        <f>SUM(M140:M141)</f>
        <v>2601500</v>
      </c>
      <c r="N139" s="122">
        <f>SUM(N140:N141)</f>
        <v>5551250</v>
      </c>
      <c r="O139" s="121">
        <f t="shared" si="11"/>
        <v>213.38650778397076</v>
      </c>
    </row>
    <row r="140" spans="1:15">
      <c r="A140" s="127" t="s">
        <v>304</v>
      </c>
      <c r="B140" s="62"/>
      <c r="C140" s="62"/>
      <c r="D140" s="62" t="s">
        <v>13</v>
      </c>
      <c r="E140" s="62" t="s">
        <v>10</v>
      </c>
      <c r="F140" s="62"/>
      <c r="G140" s="62"/>
      <c r="H140" s="62"/>
      <c r="I140" s="185" t="s">
        <v>294</v>
      </c>
      <c r="J140" s="62" t="s">
        <v>133</v>
      </c>
      <c r="K140" s="62" t="s">
        <v>73</v>
      </c>
      <c r="L140" s="62"/>
      <c r="M140" s="122">
        <v>2421500</v>
      </c>
      <c r="N140" s="122">
        <v>5400000</v>
      </c>
      <c r="O140" s="121">
        <f t="shared" si="11"/>
        <v>223.00227131943009</v>
      </c>
    </row>
    <row r="141" spans="1:15">
      <c r="A141" s="127" t="s">
        <v>304</v>
      </c>
      <c r="B141" s="62"/>
      <c r="C141" s="62"/>
      <c r="D141" s="62" t="s">
        <v>13</v>
      </c>
      <c r="E141" s="62" t="s">
        <v>10</v>
      </c>
      <c r="F141" s="62"/>
      <c r="G141" s="62"/>
      <c r="H141" s="62"/>
      <c r="I141" s="185" t="s">
        <v>294</v>
      </c>
      <c r="J141" s="62" t="s">
        <v>76</v>
      </c>
      <c r="K141" s="62" t="s">
        <v>77</v>
      </c>
      <c r="L141" s="62"/>
      <c r="M141" s="122">
        <v>180000</v>
      </c>
      <c r="N141" s="122">
        <v>151250</v>
      </c>
      <c r="O141" s="121">
        <f t="shared" si="11"/>
        <v>84.027777777777786</v>
      </c>
    </row>
    <row r="142" spans="1:15">
      <c r="A142" s="115" t="s">
        <v>305</v>
      </c>
      <c r="B142" s="116"/>
      <c r="C142" s="116"/>
      <c r="D142" s="116" t="s">
        <v>13</v>
      </c>
      <c r="E142" s="116" t="s">
        <v>10</v>
      </c>
      <c r="F142" s="116"/>
      <c r="G142" s="116"/>
      <c r="H142" s="116"/>
      <c r="I142" s="116" t="s">
        <v>295</v>
      </c>
      <c r="J142" s="116" t="s">
        <v>288</v>
      </c>
      <c r="K142" s="116"/>
      <c r="L142" s="116"/>
      <c r="M142" s="124">
        <v>0</v>
      </c>
      <c r="N142" s="124">
        <f>N143</f>
        <v>480510</v>
      </c>
      <c r="O142" s="181">
        <v>0</v>
      </c>
    </row>
    <row r="143" spans="1:15">
      <c r="A143" s="127" t="s">
        <v>305</v>
      </c>
      <c r="B143" s="62"/>
      <c r="C143" s="62"/>
      <c r="D143" s="62"/>
      <c r="E143" s="62"/>
      <c r="F143" s="62"/>
      <c r="G143" s="62"/>
      <c r="H143" s="62"/>
      <c r="I143" s="185" t="s">
        <v>295</v>
      </c>
      <c r="J143" s="62" t="s">
        <v>16</v>
      </c>
      <c r="K143" s="62" t="s">
        <v>17</v>
      </c>
      <c r="L143" s="62"/>
      <c r="M143" s="122">
        <f>M144</f>
        <v>0</v>
      </c>
      <c r="N143" s="122">
        <f>N144</f>
        <v>480510</v>
      </c>
      <c r="O143" s="179">
        <v>0</v>
      </c>
    </row>
    <row r="144" spans="1:15">
      <c r="A144" s="127" t="s">
        <v>305</v>
      </c>
      <c r="B144" s="62"/>
      <c r="C144" s="62"/>
      <c r="D144" s="62"/>
      <c r="E144" s="62"/>
      <c r="F144" s="62"/>
      <c r="G144" s="62"/>
      <c r="H144" s="62"/>
      <c r="I144" s="185" t="s">
        <v>295</v>
      </c>
      <c r="J144" s="62" t="s">
        <v>125</v>
      </c>
      <c r="K144" s="62" t="s">
        <v>72</v>
      </c>
      <c r="L144" s="62"/>
      <c r="M144" s="122">
        <f>M145</f>
        <v>0</v>
      </c>
      <c r="N144" s="122">
        <f>N145</f>
        <v>480510</v>
      </c>
      <c r="O144" s="179">
        <v>0</v>
      </c>
    </row>
    <row r="145" spans="1:15">
      <c r="A145" s="127" t="s">
        <v>305</v>
      </c>
      <c r="B145" s="62"/>
      <c r="C145" s="62"/>
      <c r="D145" s="62" t="s">
        <v>13</v>
      </c>
      <c r="E145" s="62" t="s">
        <v>10</v>
      </c>
      <c r="F145" s="62"/>
      <c r="G145" s="62"/>
      <c r="H145" s="62"/>
      <c r="I145" s="185" t="s">
        <v>295</v>
      </c>
      <c r="J145" s="62" t="s">
        <v>133</v>
      </c>
      <c r="K145" s="62" t="s">
        <v>73</v>
      </c>
      <c r="L145" s="62"/>
      <c r="M145" s="122">
        <v>0</v>
      </c>
      <c r="N145" s="122">
        <v>480510</v>
      </c>
      <c r="O145" s="179">
        <v>0</v>
      </c>
    </row>
    <row r="146" spans="1:15">
      <c r="A146" s="108"/>
      <c r="B146" s="109"/>
      <c r="C146" s="109"/>
      <c r="D146" s="109"/>
      <c r="E146" s="109"/>
      <c r="F146" s="109"/>
      <c r="G146" s="109"/>
      <c r="H146" s="109"/>
      <c r="I146" s="109" t="s">
        <v>282</v>
      </c>
      <c r="J146" s="109" t="s">
        <v>283</v>
      </c>
      <c r="K146" s="109"/>
      <c r="L146" s="109"/>
      <c r="M146" s="134">
        <f>M147</f>
        <v>405000</v>
      </c>
      <c r="N146" s="134">
        <f>N147</f>
        <v>130000</v>
      </c>
      <c r="O146" s="111">
        <f t="shared" ref="O146" si="17">N146/M146*100</f>
        <v>32.098765432098766</v>
      </c>
    </row>
    <row r="147" spans="1:15">
      <c r="A147" s="112" t="s">
        <v>306</v>
      </c>
      <c r="B147" s="113" t="s">
        <v>5</v>
      </c>
      <c r="C147" s="113" t="s">
        <v>5</v>
      </c>
      <c r="D147" s="113" t="s">
        <v>13</v>
      </c>
      <c r="E147" s="113" t="s">
        <v>10</v>
      </c>
      <c r="F147" s="113"/>
      <c r="G147" s="113" t="s">
        <v>5</v>
      </c>
      <c r="H147" s="113"/>
      <c r="I147" s="113"/>
      <c r="J147" s="113" t="s">
        <v>285</v>
      </c>
      <c r="K147" s="113"/>
      <c r="L147" s="113"/>
      <c r="M147" s="114">
        <f>M148+M152+M160+M156</f>
        <v>405000</v>
      </c>
      <c r="N147" s="114">
        <f>N148+N152+N160+N156</f>
        <v>130000</v>
      </c>
      <c r="O147" s="168">
        <f t="shared" si="11"/>
        <v>32.098765432098766</v>
      </c>
    </row>
    <row r="148" spans="1:15">
      <c r="A148" s="115" t="s">
        <v>307</v>
      </c>
      <c r="B148" s="116"/>
      <c r="C148" s="116"/>
      <c r="D148" s="116" t="s">
        <v>13</v>
      </c>
      <c r="E148" s="116" t="s">
        <v>10</v>
      </c>
      <c r="F148" s="116"/>
      <c r="G148" s="116"/>
      <c r="H148" s="116"/>
      <c r="I148" s="116" t="s">
        <v>131</v>
      </c>
      <c r="J148" s="116" t="s">
        <v>289</v>
      </c>
      <c r="K148" s="116"/>
      <c r="L148" s="116"/>
      <c r="M148" s="124">
        <f t="shared" ref="M148:N150" si="18">M149</f>
        <v>50000</v>
      </c>
      <c r="N148" s="124">
        <f t="shared" si="18"/>
        <v>0</v>
      </c>
      <c r="O148" s="181">
        <f t="shared" si="11"/>
        <v>0</v>
      </c>
    </row>
    <row r="149" spans="1:15">
      <c r="A149" s="127" t="s">
        <v>307</v>
      </c>
      <c r="B149" s="62"/>
      <c r="C149" s="62"/>
      <c r="D149" s="62"/>
      <c r="E149" s="62"/>
      <c r="F149" s="62"/>
      <c r="G149" s="62"/>
      <c r="H149" s="62"/>
      <c r="I149" s="62" t="s">
        <v>131</v>
      </c>
      <c r="J149" s="62" t="s">
        <v>7</v>
      </c>
      <c r="K149" s="62" t="s">
        <v>15</v>
      </c>
      <c r="L149" s="62"/>
      <c r="M149" s="122">
        <f t="shared" si="18"/>
        <v>50000</v>
      </c>
      <c r="N149" s="122">
        <f t="shared" si="18"/>
        <v>0</v>
      </c>
      <c r="O149" s="179">
        <f t="shared" si="11"/>
        <v>0</v>
      </c>
    </row>
    <row r="150" spans="1:15">
      <c r="A150" s="127" t="s">
        <v>307</v>
      </c>
      <c r="B150" s="62"/>
      <c r="C150" s="62"/>
      <c r="D150" s="62"/>
      <c r="E150" s="62"/>
      <c r="F150" s="62"/>
      <c r="G150" s="62"/>
      <c r="H150" s="62"/>
      <c r="I150" s="62" t="s">
        <v>131</v>
      </c>
      <c r="J150" s="62" t="s">
        <v>117</v>
      </c>
      <c r="K150" s="62" t="s">
        <v>58</v>
      </c>
      <c r="L150" s="62"/>
      <c r="M150" s="122">
        <f t="shared" si="18"/>
        <v>50000</v>
      </c>
      <c r="N150" s="122">
        <f t="shared" si="18"/>
        <v>0</v>
      </c>
      <c r="O150" s="179">
        <f t="shared" si="11"/>
        <v>0</v>
      </c>
    </row>
    <row r="151" spans="1:15">
      <c r="A151" s="127" t="s">
        <v>307</v>
      </c>
      <c r="B151" s="62"/>
      <c r="C151" s="62"/>
      <c r="D151" s="62" t="s">
        <v>13</v>
      </c>
      <c r="E151" s="62" t="s">
        <v>10</v>
      </c>
      <c r="F151" s="62"/>
      <c r="G151" s="62"/>
      <c r="H151" s="62"/>
      <c r="I151" s="62" t="s">
        <v>131</v>
      </c>
      <c r="J151" s="62" t="s">
        <v>115</v>
      </c>
      <c r="K151" s="62" t="s">
        <v>61</v>
      </c>
      <c r="L151" s="62"/>
      <c r="M151" s="122">
        <v>50000</v>
      </c>
      <c r="N151" s="122">
        <v>0</v>
      </c>
      <c r="O151" s="179">
        <f t="shared" si="11"/>
        <v>0</v>
      </c>
    </row>
    <row r="152" spans="1:15">
      <c r="A152" s="115" t="s">
        <v>308</v>
      </c>
      <c r="B152" s="116"/>
      <c r="C152" s="116"/>
      <c r="D152" s="116" t="s">
        <v>13</v>
      </c>
      <c r="E152" s="116" t="s">
        <v>10</v>
      </c>
      <c r="F152" s="116"/>
      <c r="G152" s="116"/>
      <c r="H152" s="116"/>
      <c r="I152" s="116" t="s">
        <v>296</v>
      </c>
      <c r="J152" s="116" t="s">
        <v>290</v>
      </c>
      <c r="K152" s="116"/>
      <c r="L152" s="116"/>
      <c r="M152" s="124">
        <f t="shared" ref="M152:N154" si="19">M153</f>
        <v>150000</v>
      </c>
      <c r="N152" s="124">
        <f t="shared" si="19"/>
        <v>100000</v>
      </c>
      <c r="O152" s="118">
        <f t="shared" si="11"/>
        <v>66.666666666666657</v>
      </c>
    </row>
    <row r="153" spans="1:15">
      <c r="A153" s="127" t="s">
        <v>308</v>
      </c>
      <c r="B153" s="62"/>
      <c r="C153" s="62"/>
      <c r="D153" s="62"/>
      <c r="E153" s="62"/>
      <c r="F153" s="62"/>
      <c r="G153" s="62"/>
      <c r="H153" s="62"/>
      <c r="I153" s="62" t="s">
        <v>296</v>
      </c>
      <c r="J153" s="62">
        <v>3</v>
      </c>
      <c r="K153" s="62" t="s">
        <v>15</v>
      </c>
      <c r="L153" s="62"/>
      <c r="M153" s="122">
        <f t="shared" si="19"/>
        <v>150000</v>
      </c>
      <c r="N153" s="122">
        <f t="shared" si="19"/>
        <v>100000</v>
      </c>
      <c r="O153" s="121">
        <f t="shared" si="11"/>
        <v>66.666666666666657</v>
      </c>
    </row>
    <row r="154" spans="1:15">
      <c r="A154" s="127" t="s">
        <v>308</v>
      </c>
      <c r="B154" s="62"/>
      <c r="C154" s="62"/>
      <c r="D154" s="62"/>
      <c r="E154" s="62"/>
      <c r="F154" s="62"/>
      <c r="G154" s="62"/>
      <c r="H154" s="62"/>
      <c r="I154" s="62" t="s">
        <v>296</v>
      </c>
      <c r="J154" s="62">
        <v>38</v>
      </c>
      <c r="K154" s="62" t="s">
        <v>132</v>
      </c>
      <c r="L154" s="62"/>
      <c r="M154" s="122">
        <f t="shared" si="19"/>
        <v>150000</v>
      </c>
      <c r="N154" s="122">
        <f t="shared" si="19"/>
        <v>100000</v>
      </c>
      <c r="O154" s="121">
        <f t="shared" si="11"/>
        <v>66.666666666666657</v>
      </c>
    </row>
    <row r="155" spans="1:15">
      <c r="A155" s="127" t="s">
        <v>308</v>
      </c>
      <c r="B155" s="62"/>
      <c r="C155" s="62"/>
      <c r="D155" s="62" t="s">
        <v>13</v>
      </c>
      <c r="E155" s="62" t="s">
        <v>10</v>
      </c>
      <c r="F155" s="62"/>
      <c r="G155" s="62" t="s">
        <v>5</v>
      </c>
      <c r="H155" s="62" t="s">
        <v>5</v>
      </c>
      <c r="I155" s="62" t="s">
        <v>296</v>
      </c>
      <c r="J155" s="62">
        <v>386</v>
      </c>
      <c r="K155" s="62" t="s">
        <v>71</v>
      </c>
      <c r="L155" s="62"/>
      <c r="M155" s="122">
        <v>150000</v>
      </c>
      <c r="N155" s="122">
        <v>100000</v>
      </c>
      <c r="O155" s="121">
        <f t="shared" si="11"/>
        <v>66.666666666666657</v>
      </c>
    </row>
    <row r="156" spans="1:15">
      <c r="A156" s="115" t="s">
        <v>309</v>
      </c>
      <c r="B156" s="116"/>
      <c r="C156" s="116"/>
      <c r="D156" s="116" t="s">
        <v>13</v>
      </c>
      <c r="E156" s="116" t="s">
        <v>10</v>
      </c>
      <c r="F156" s="116"/>
      <c r="G156" s="116"/>
      <c r="H156" s="116"/>
      <c r="I156" s="116" t="s">
        <v>297</v>
      </c>
      <c r="J156" s="116" t="s">
        <v>291</v>
      </c>
      <c r="K156" s="116"/>
      <c r="L156" s="116"/>
      <c r="M156" s="124">
        <f t="shared" ref="M156:N158" si="20">M157</f>
        <v>155000</v>
      </c>
      <c r="N156" s="124">
        <f t="shared" si="20"/>
        <v>0</v>
      </c>
      <c r="O156" s="181">
        <f t="shared" si="11"/>
        <v>0</v>
      </c>
    </row>
    <row r="157" spans="1:15">
      <c r="A157" s="127" t="s">
        <v>309</v>
      </c>
      <c r="B157" s="62"/>
      <c r="C157" s="62"/>
      <c r="D157" s="62"/>
      <c r="E157" s="62"/>
      <c r="F157" s="62"/>
      <c r="G157" s="62"/>
      <c r="H157" s="62"/>
      <c r="I157" s="62" t="s">
        <v>297</v>
      </c>
      <c r="J157" s="62" t="s">
        <v>16</v>
      </c>
      <c r="K157" s="62" t="s">
        <v>15</v>
      </c>
      <c r="L157" s="62"/>
      <c r="M157" s="122">
        <f t="shared" si="20"/>
        <v>155000</v>
      </c>
      <c r="N157" s="122">
        <f t="shared" si="20"/>
        <v>0</v>
      </c>
      <c r="O157" s="179">
        <f t="shared" si="11"/>
        <v>0</v>
      </c>
    </row>
    <row r="158" spans="1:15">
      <c r="A158" s="127" t="s">
        <v>309</v>
      </c>
      <c r="B158" s="62"/>
      <c r="C158" s="62"/>
      <c r="D158" s="62"/>
      <c r="E158" s="62"/>
      <c r="F158" s="62"/>
      <c r="G158" s="62"/>
      <c r="H158" s="62"/>
      <c r="I158" s="62" t="s">
        <v>297</v>
      </c>
      <c r="J158" s="62" t="s">
        <v>125</v>
      </c>
      <c r="K158" s="62" t="s">
        <v>72</v>
      </c>
      <c r="L158" s="62"/>
      <c r="M158" s="122">
        <f t="shared" si="20"/>
        <v>155000</v>
      </c>
      <c r="N158" s="122">
        <f t="shared" si="20"/>
        <v>0</v>
      </c>
      <c r="O158" s="179">
        <f t="shared" si="11"/>
        <v>0</v>
      </c>
    </row>
    <row r="159" spans="1:15">
      <c r="A159" s="127" t="s">
        <v>309</v>
      </c>
      <c r="B159" s="62"/>
      <c r="C159" s="62"/>
      <c r="D159" s="62" t="s">
        <v>13</v>
      </c>
      <c r="E159" s="62" t="s">
        <v>10</v>
      </c>
      <c r="F159" s="62"/>
      <c r="G159" s="62" t="s">
        <v>5</v>
      </c>
      <c r="H159" s="62" t="s">
        <v>5</v>
      </c>
      <c r="I159" s="62" t="s">
        <v>297</v>
      </c>
      <c r="J159" s="62" t="s">
        <v>74</v>
      </c>
      <c r="K159" s="62" t="s">
        <v>75</v>
      </c>
      <c r="L159" s="62"/>
      <c r="M159" s="122">
        <v>155000</v>
      </c>
      <c r="N159" s="122">
        <v>0</v>
      </c>
      <c r="O159" s="179">
        <f t="shared" si="11"/>
        <v>0</v>
      </c>
    </row>
    <row r="160" spans="1:15">
      <c r="A160" s="115" t="s">
        <v>310</v>
      </c>
      <c r="B160" s="116"/>
      <c r="C160" s="116"/>
      <c r="D160" s="116" t="s">
        <v>13</v>
      </c>
      <c r="E160" s="116" t="s">
        <v>10</v>
      </c>
      <c r="F160" s="116"/>
      <c r="G160" s="116"/>
      <c r="H160" s="116"/>
      <c r="I160" s="116" t="s">
        <v>298</v>
      </c>
      <c r="J160" s="116" t="s">
        <v>292</v>
      </c>
      <c r="K160" s="116"/>
      <c r="L160" s="116"/>
      <c r="M160" s="124">
        <f t="shared" ref="M160:N162" si="21">M161</f>
        <v>50000</v>
      </c>
      <c r="N160" s="124">
        <f t="shared" si="21"/>
        <v>30000</v>
      </c>
      <c r="O160" s="118">
        <f t="shared" si="11"/>
        <v>60</v>
      </c>
    </row>
    <row r="161" spans="1:15">
      <c r="A161" s="127" t="s">
        <v>310</v>
      </c>
      <c r="B161" s="62"/>
      <c r="C161" s="62"/>
      <c r="D161" s="62"/>
      <c r="E161" s="62"/>
      <c r="F161" s="62"/>
      <c r="G161" s="62"/>
      <c r="H161" s="62"/>
      <c r="I161" s="62" t="s">
        <v>298</v>
      </c>
      <c r="J161" s="62" t="s">
        <v>16</v>
      </c>
      <c r="K161" s="62" t="s">
        <v>15</v>
      </c>
      <c r="L161" s="62"/>
      <c r="M161" s="122">
        <f t="shared" si="21"/>
        <v>50000</v>
      </c>
      <c r="N161" s="122">
        <f t="shared" si="21"/>
        <v>30000</v>
      </c>
      <c r="O161" s="121">
        <f t="shared" si="11"/>
        <v>60</v>
      </c>
    </row>
    <row r="162" spans="1:15">
      <c r="A162" s="127" t="s">
        <v>310</v>
      </c>
      <c r="B162" s="62"/>
      <c r="C162" s="62"/>
      <c r="D162" s="62"/>
      <c r="E162" s="62"/>
      <c r="F162" s="62"/>
      <c r="G162" s="62"/>
      <c r="H162" s="62"/>
      <c r="I162" s="62" t="s">
        <v>298</v>
      </c>
      <c r="J162" s="62" t="s">
        <v>125</v>
      </c>
      <c r="K162" s="62" t="s">
        <v>72</v>
      </c>
      <c r="L162" s="62"/>
      <c r="M162" s="122">
        <f t="shared" si="21"/>
        <v>50000</v>
      </c>
      <c r="N162" s="122">
        <f t="shared" si="21"/>
        <v>30000</v>
      </c>
      <c r="O162" s="121">
        <f t="shared" si="11"/>
        <v>60</v>
      </c>
    </row>
    <row r="163" spans="1:15">
      <c r="A163" s="127" t="s">
        <v>310</v>
      </c>
      <c r="B163" s="62"/>
      <c r="C163" s="62"/>
      <c r="D163" s="62" t="s">
        <v>13</v>
      </c>
      <c r="E163" s="62" t="s">
        <v>10</v>
      </c>
      <c r="F163" s="62"/>
      <c r="G163" s="62" t="s">
        <v>5</v>
      </c>
      <c r="H163" s="62" t="s">
        <v>5</v>
      </c>
      <c r="I163" s="62" t="s">
        <v>298</v>
      </c>
      <c r="J163" s="62" t="s">
        <v>133</v>
      </c>
      <c r="K163" s="62" t="s">
        <v>73</v>
      </c>
      <c r="L163" s="62"/>
      <c r="M163" s="122">
        <v>50000</v>
      </c>
      <c r="N163" s="122">
        <v>30000</v>
      </c>
      <c r="O163" s="121">
        <f t="shared" si="11"/>
        <v>60</v>
      </c>
    </row>
    <row r="164" spans="1:15">
      <c r="A164" s="104"/>
      <c r="B164" s="105"/>
      <c r="C164" s="105"/>
      <c r="D164" s="105"/>
      <c r="E164" s="105"/>
      <c r="F164" s="105"/>
      <c r="G164" s="105"/>
      <c r="H164" s="105"/>
      <c r="I164" s="105"/>
      <c r="J164" s="105" t="s">
        <v>134</v>
      </c>
      <c r="K164" s="105"/>
      <c r="L164" s="105"/>
      <c r="M164" s="135">
        <f>M165+M185</f>
        <v>190000</v>
      </c>
      <c r="N164" s="135">
        <f>N165+N185</f>
        <v>370750</v>
      </c>
      <c r="O164" s="107">
        <f t="shared" si="11"/>
        <v>195.13157894736841</v>
      </c>
    </row>
    <row r="165" spans="1:15">
      <c r="A165" s="212"/>
      <c r="B165" s="213"/>
      <c r="C165" s="213"/>
      <c r="D165" s="213"/>
      <c r="E165" s="213"/>
      <c r="F165" s="213"/>
      <c r="G165" s="213"/>
      <c r="H165" s="213"/>
      <c r="I165" s="213" t="s">
        <v>277</v>
      </c>
      <c r="J165" s="213" t="s">
        <v>225</v>
      </c>
      <c r="K165" s="213"/>
      <c r="L165" s="213"/>
      <c r="M165" s="214">
        <f>M167+M176</f>
        <v>160000</v>
      </c>
      <c r="N165" s="214">
        <f>N167+N176</f>
        <v>340750</v>
      </c>
      <c r="O165" s="215">
        <f t="shared" si="11"/>
        <v>212.96875000000003</v>
      </c>
    </row>
    <row r="166" spans="1:15">
      <c r="A166" s="216"/>
      <c r="B166" s="217"/>
      <c r="C166" s="217"/>
      <c r="D166" s="217"/>
      <c r="E166" s="217"/>
      <c r="F166" s="217"/>
      <c r="G166" s="217"/>
      <c r="H166" s="217"/>
      <c r="I166" s="217"/>
      <c r="J166" s="217" t="s">
        <v>254</v>
      </c>
      <c r="K166" s="217"/>
      <c r="L166" s="217"/>
      <c r="M166" s="218">
        <f>M167+M176+M186</f>
        <v>190000</v>
      </c>
      <c r="N166" s="218">
        <f>N167+N176+N186</f>
        <v>370750</v>
      </c>
      <c r="O166" s="219">
        <f t="shared" si="11"/>
        <v>195.13157894736841</v>
      </c>
    </row>
    <row r="167" spans="1:15">
      <c r="A167" s="112" t="s">
        <v>319</v>
      </c>
      <c r="B167" s="113" t="s">
        <v>8</v>
      </c>
      <c r="C167" s="113"/>
      <c r="D167" s="113" t="s">
        <v>5</v>
      </c>
      <c r="E167" s="113" t="s">
        <v>10</v>
      </c>
      <c r="F167" s="113"/>
      <c r="G167" s="113"/>
      <c r="H167" s="113"/>
      <c r="I167" s="113"/>
      <c r="J167" s="113" t="s">
        <v>311</v>
      </c>
      <c r="K167" s="113"/>
      <c r="L167" s="113"/>
      <c r="M167" s="114">
        <f>M168+M172</f>
        <v>55000</v>
      </c>
      <c r="N167" s="114">
        <f>N168+N172</f>
        <v>297750</v>
      </c>
      <c r="O167" s="168">
        <f t="shared" si="11"/>
        <v>541.36363636363637</v>
      </c>
    </row>
    <row r="168" spans="1:15">
      <c r="A168" s="115" t="s">
        <v>321</v>
      </c>
      <c r="B168" s="116" t="s">
        <v>8</v>
      </c>
      <c r="C168" s="116"/>
      <c r="D168" s="116" t="s">
        <v>5</v>
      </c>
      <c r="E168" s="116" t="s">
        <v>10</v>
      </c>
      <c r="F168" s="116"/>
      <c r="G168" s="116"/>
      <c r="H168" s="116"/>
      <c r="I168" s="116" t="s">
        <v>135</v>
      </c>
      <c r="J168" s="116" t="s">
        <v>314</v>
      </c>
      <c r="K168" s="116"/>
      <c r="L168" s="116"/>
      <c r="M168" s="124">
        <f t="shared" ref="M168:N170" si="22">M169</f>
        <v>55000</v>
      </c>
      <c r="N168" s="124">
        <f t="shared" si="22"/>
        <v>60000</v>
      </c>
      <c r="O168" s="118">
        <f t="shared" si="11"/>
        <v>109.09090909090908</v>
      </c>
    </row>
    <row r="169" spans="1:15">
      <c r="A169" s="127" t="s">
        <v>321</v>
      </c>
      <c r="B169" s="62"/>
      <c r="C169" s="62"/>
      <c r="D169" s="62"/>
      <c r="E169" s="62"/>
      <c r="F169" s="62"/>
      <c r="G169" s="62"/>
      <c r="H169" s="62"/>
      <c r="I169" s="62" t="s">
        <v>135</v>
      </c>
      <c r="J169" s="62">
        <v>3</v>
      </c>
      <c r="K169" s="62" t="s">
        <v>15</v>
      </c>
      <c r="L169" s="62"/>
      <c r="M169" s="122">
        <f t="shared" si="22"/>
        <v>55000</v>
      </c>
      <c r="N169" s="122">
        <f t="shared" si="22"/>
        <v>60000</v>
      </c>
      <c r="O169" s="121">
        <f t="shared" si="11"/>
        <v>109.09090909090908</v>
      </c>
    </row>
    <row r="170" spans="1:15">
      <c r="A170" s="127" t="s">
        <v>321</v>
      </c>
      <c r="B170" s="62"/>
      <c r="C170" s="62"/>
      <c r="D170" s="62"/>
      <c r="E170" s="62"/>
      <c r="F170" s="62"/>
      <c r="G170" s="62"/>
      <c r="H170" s="62"/>
      <c r="I170" s="62" t="s">
        <v>135</v>
      </c>
      <c r="J170" s="62">
        <v>37</v>
      </c>
      <c r="K170" s="62" t="s">
        <v>136</v>
      </c>
      <c r="L170" s="62"/>
      <c r="M170" s="122">
        <f t="shared" si="22"/>
        <v>55000</v>
      </c>
      <c r="N170" s="122">
        <f t="shared" si="22"/>
        <v>60000</v>
      </c>
      <c r="O170" s="121">
        <f t="shared" si="11"/>
        <v>109.09090909090908</v>
      </c>
    </row>
    <row r="171" spans="1:15">
      <c r="A171" s="127" t="s">
        <v>321</v>
      </c>
      <c r="B171" s="62" t="s">
        <v>8</v>
      </c>
      <c r="C171" s="62"/>
      <c r="D171" s="62"/>
      <c r="E171" s="62" t="s">
        <v>10</v>
      </c>
      <c r="F171" s="62"/>
      <c r="G171" s="62"/>
      <c r="H171" s="62"/>
      <c r="I171" s="62" t="s">
        <v>135</v>
      </c>
      <c r="J171" s="62">
        <v>372</v>
      </c>
      <c r="K171" s="62" t="s">
        <v>66</v>
      </c>
      <c r="L171" s="62"/>
      <c r="M171" s="122">
        <v>55000</v>
      </c>
      <c r="N171" s="122">
        <v>60000</v>
      </c>
      <c r="O171" s="121">
        <f t="shared" si="11"/>
        <v>109.09090909090908</v>
      </c>
    </row>
    <row r="172" spans="1:15">
      <c r="A172" s="115" t="s">
        <v>322</v>
      </c>
      <c r="B172" s="116" t="s">
        <v>8</v>
      </c>
      <c r="C172" s="116"/>
      <c r="D172" s="116"/>
      <c r="E172" s="116" t="s">
        <v>10</v>
      </c>
      <c r="F172" s="116"/>
      <c r="G172" s="116"/>
      <c r="H172" s="116"/>
      <c r="I172" s="116" t="s">
        <v>211</v>
      </c>
      <c r="J172" s="116" t="s">
        <v>315</v>
      </c>
      <c r="K172" s="116"/>
      <c r="L172" s="116"/>
      <c r="M172" s="124">
        <f t="shared" ref="M172:N174" si="23">M173</f>
        <v>0</v>
      </c>
      <c r="N172" s="124">
        <f t="shared" si="23"/>
        <v>237750</v>
      </c>
      <c r="O172" s="181">
        <v>0</v>
      </c>
    </row>
    <row r="173" spans="1:15">
      <c r="A173" s="127" t="s">
        <v>322</v>
      </c>
      <c r="B173" s="62"/>
      <c r="C173" s="62"/>
      <c r="D173" s="62"/>
      <c r="E173" s="62"/>
      <c r="F173" s="62"/>
      <c r="G173" s="62"/>
      <c r="H173" s="62"/>
      <c r="I173" s="62" t="s">
        <v>211</v>
      </c>
      <c r="J173" s="62" t="s">
        <v>7</v>
      </c>
      <c r="K173" s="62" t="s">
        <v>15</v>
      </c>
      <c r="L173" s="62"/>
      <c r="M173" s="122">
        <f t="shared" si="23"/>
        <v>0</v>
      </c>
      <c r="N173" s="122">
        <f t="shared" si="23"/>
        <v>237750</v>
      </c>
      <c r="O173" s="179">
        <v>0</v>
      </c>
    </row>
    <row r="174" spans="1:15">
      <c r="A174" s="127" t="s">
        <v>322</v>
      </c>
      <c r="B174" s="62"/>
      <c r="C174" s="62"/>
      <c r="D174" s="62"/>
      <c r="E174" s="62"/>
      <c r="F174" s="62"/>
      <c r="G174" s="62"/>
      <c r="H174" s="62"/>
      <c r="I174" s="62" t="s">
        <v>211</v>
      </c>
      <c r="J174" s="62" t="s">
        <v>209</v>
      </c>
      <c r="K174" s="62" t="s">
        <v>136</v>
      </c>
      <c r="L174" s="62"/>
      <c r="M174" s="122">
        <f t="shared" si="23"/>
        <v>0</v>
      </c>
      <c r="N174" s="122">
        <f t="shared" si="23"/>
        <v>237750</v>
      </c>
      <c r="O174" s="179">
        <v>0</v>
      </c>
    </row>
    <row r="175" spans="1:15">
      <c r="A175" s="127" t="s">
        <v>322</v>
      </c>
      <c r="B175" s="62" t="s">
        <v>8</v>
      </c>
      <c r="C175" s="62"/>
      <c r="D175" s="62"/>
      <c r="E175" s="62" t="s">
        <v>10</v>
      </c>
      <c r="F175" s="62"/>
      <c r="G175" s="62"/>
      <c r="H175" s="62"/>
      <c r="I175" s="62" t="s">
        <v>211</v>
      </c>
      <c r="J175" s="62" t="s">
        <v>210</v>
      </c>
      <c r="K175" s="62" t="s">
        <v>66</v>
      </c>
      <c r="L175" s="62"/>
      <c r="M175" s="122">
        <v>0</v>
      </c>
      <c r="N175" s="122">
        <v>237750</v>
      </c>
      <c r="O175" s="179">
        <v>0</v>
      </c>
    </row>
    <row r="176" spans="1:15">
      <c r="A176" s="112" t="s">
        <v>323</v>
      </c>
      <c r="B176" s="113" t="s">
        <v>8</v>
      </c>
      <c r="C176" s="113"/>
      <c r="D176" s="113" t="s">
        <v>5</v>
      </c>
      <c r="E176" s="113" t="s">
        <v>10</v>
      </c>
      <c r="F176" s="113"/>
      <c r="G176" s="113"/>
      <c r="H176" s="113"/>
      <c r="I176" s="113"/>
      <c r="J176" s="113" t="s">
        <v>312</v>
      </c>
      <c r="K176" s="113"/>
      <c r="L176" s="113"/>
      <c r="M176" s="114">
        <f>M177+M181</f>
        <v>105000</v>
      </c>
      <c r="N176" s="114">
        <f>N177+N181</f>
        <v>43000</v>
      </c>
      <c r="O176" s="168">
        <f t="shared" si="11"/>
        <v>40.952380952380949</v>
      </c>
    </row>
    <row r="177" spans="1:15">
      <c r="A177" s="115" t="s">
        <v>324</v>
      </c>
      <c r="B177" s="116" t="s">
        <v>8</v>
      </c>
      <c r="C177" s="116"/>
      <c r="D177" s="116" t="s">
        <v>5</v>
      </c>
      <c r="E177" s="116" t="s">
        <v>10</v>
      </c>
      <c r="F177" s="116"/>
      <c r="G177" s="116"/>
      <c r="H177" s="116"/>
      <c r="I177" s="116" t="s">
        <v>328</v>
      </c>
      <c r="J177" s="116" t="s">
        <v>316</v>
      </c>
      <c r="K177" s="116"/>
      <c r="L177" s="116"/>
      <c r="M177" s="124">
        <f t="shared" ref="M177:N179" si="24">M178</f>
        <v>90000</v>
      </c>
      <c r="N177" s="124">
        <f t="shared" si="24"/>
        <v>43000</v>
      </c>
      <c r="O177" s="118">
        <f t="shared" si="11"/>
        <v>47.777777777777779</v>
      </c>
    </row>
    <row r="178" spans="1:15">
      <c r="A178" s="127" t="s">
        <v>324</v>
      </c>
      <c r="B178" s="62"/>
      <c r="C178" s="62"/>
      <c r="D178" s="62"/>
      <c r="E178" s="62"/>
      <c r="F178" s="62"/>
      <c r="G178" s="62"/>
      <c r="H178" s="62"/>
      <c r="I178" s="185" t="s">
        <v>328</v>
      </c>
      <c r="J178" s="62">
        <v>3</v>
      </c>
      <c r="K178" s="62" t="s">
        <v>15</v>
      </c>
      <c r="L178" s="62"/>
      <c r="M178" s="122">
        <f t="shared" si="24"/>
        <v>90000</v>
      </c>
      <c r="N178" s="122">
        <f t="shared" si="24"/>
        <v>43000</v>
      </c>
      <c r="O178" s="121">
        <f t="shared" ref="O178:O248" si="25">N178/M178*100</f>
        <v>47.777777777777779</v>
      </c>
    </row>
    <row r="179" spans="1:15">
      <c r="A179" s="127" t="s">
        <v>324</v>
      </c>
      <c r="B179" s="62"/>
      <c r="C179" s="62"/>
      <c r="D179" s="62"/>
      <c r="E179" s="62"/>
      <c r="F179" s="62"/>
      <c r="G179" s="62"/>
      <c r="H179" s="62"/>
      <c r="I179" s="185" t="s">
        <v>328</v>
      </c>
      <c r="J179" s="62">
        <v>37</v>
      </c>
      <c r="K179" s="62" t="s">
        <v>136</v>
      </c>
      <c r="L179" s="62"/>
      <c r="M179" s="122">
        <f t="shared" si="24"/>
        <v>90000</v>
      </c>
      <c r="N179" s="122">
        <f t="shared" si="24"/>
        <v>43000</v>
      </c>
      <c r="O179" s="121">
        <f t="shared" si="25"/>
        <v>47.777777777777779</v>
      </c>
    </row>
    <row r="180" spans="1:15">
      <c r="A180" s="127" t="s">
        <v>324</v>
      </c>
      <c r="B180" s="62" t="s">
        <v>8</v>
      </c>
      <c r="C180" s="62"/>
      <c r="D180" s="62"/>
      <c r="E180" s="62" t="s">
        <v>10</v>
      </c>
      <c r="F180" s="62"/>
      <c r="G180" s="62"/>
      <c r="H180" s="62"/>
      <c r="I180" s="185" t="s">
        <v>328</v>
      </c>
      <c r="J180" s="62">
        <v>372</v>
      </c>
      <c r="K180" s="62" t="s">
        <v>66</v>
      </c>
      <c r="L180" s="62"/>
      <c r="M180" s="122">
        <v>90000</v>
      </c>
      <c r="N180" s="122">
        <v>43000</v>
      </c>
      <c r="O180" s="121">
        <f t="shared" si="25"/>
        <v>47.777777777777779</v>
      </c>
    </row>
    <row r="181" spans="1:15">
      <c r="A181" s="115" t="s">
        <v>325</v>
      </c>
      <c r="B181" s="116" t="s">
        <v>8</v>
      </c>
      <c r="C181" s="116"/>
      <c r="D181" s="116" t="s">
        <v>5</v>
      </c>
      <c r="E181" s="116" t="s">
        <v>10</v>
      </c>
      <c r="F181" s="116"/>
      <c r="G181" s="116"/>
      <c r="H181" s="116"/>
      <c r="I181" s="116" t="s">
        <v>328</v>
      </c>
      <c r="J181" s="116" t="s">
        <v>317</v>
      </c>
      <c r="K181" s="116"/>
      <c r="L181" s="116"/>
      <c r="M181" s="124">
        <f t="shared" ref="M181:N183" si="26">M182</f>
        <v>15000</v>
      </c>
      <c r="N181" s="124">
        <f t="shared" si="26"/>
        <v>0</v>
      </c>
      <c r="O181" s="181">
        <f t="shared" si="25"/>
        <v>0</v>
      </c>
    </row>
    <row r="182" spans="1:15">
      <c r="A182" s="127" t="s">
        <v>325</v>
      </c>
      <c r="B182" s="62"/>
      <c r="C182" s="62"/>
      <c r="D182" s="62"/>
      <c r="E182" s="62"/>
      <c r="F182" s="62"/>
      <c r="G182" s="62"/>
      <c r="H182" s="62"/>
      <c r="I182" s="185" t="s">
        <v>328</v>
      </c>
      <c r="J182" s="62">
        <v>3</v>
      </c>
      <c r="K182" s="62" t="s">
        <v>15</v>
      </c>
      <c r="L182" s="62"/>
      <c r="M182" s="122">
        <f t="shared" si="26"/>
        <v>15000</v>
      </c>
      <c r="N182" s="122">
        <f t="shared" si="26"/>
        <v>0</v>
      </c>
      <c r="O182" s="179">
        <f t="shared" si="25"/>
        <v>0</v>
      </c>
    </row>
    <row r="183" spans="1:15">
      <c r="A183" s="127" t="s">
        <v>325</v>
      </c>
      <c r="B183" s="62"/>
      <c r="C183" s="62"/>
      <c r="D183" s="62"/>
      <c r="E183" s="62"/>
      <c r="F183" s="62"/>
      <c r="G183" s="62"/>
      <c r="H183" s="62"/>
      <c r="I183" s="185" t="s">
        <v>328</v>
      </c>
      <c r="J183" s="62">
        <v>37</v>
      </c>
      <c r="K183" s="62" t="s">
        <v>136</v>
      </c>
      <c r="L183" s="62"/>
      <c r="M183" s="122">
        <f t="shared" si="26"/>
        <v>15000</v>
      </c>
      <c r="N183" s="122">
        <f t="shared" si="26"/>
        <v>0</v>
      </c>
      <c r="O183" s="179">
        <f t="shared" si="25"/>
        <v>0</v>
      </c>
    </row>
    <row r="184" spans="1:15">
      <c r="A184" s="127" t="s">
        <v>325</v>
      </c>
      <c r="B184" s="62" t="s">
        <v>8</v>
      </c>
      <c r="C184" s="62"/>
      <c r="D184" s="62"/>
      <c r="E184" s="62" t="s">
        <v>10</v>
      </c>
      <c r="F184" s="62"/>
      <c r="G184" s="62"/>
      <c r="H184" s="62"/>
      <c r="I184" s="185" t="s">
        <v>328</v>
      </c>
      <c r="J184" s="62">
        <v>372</v>
      </c>
      <c r="K184" s="62" t="s">
        <v>66</v>
      </c>
      <c r="L184" s="62"/>
      <c r="M184" s="122">
        <v>15000</v>
      </c>
      <c r="N184" s="122">
        <v>0</v>
      </c>
      <c r="O184" s="179">
        <f t="shared" si="25"/>
        <v>0</v>
      </c>
    </row>
    <row r="185" spans="1:15">
      <c r="A185" s="108" t="s">
        <v>5</v>
      </c>
      <c r="B185" s="109"/>
      <c r="C185" s="109"/>
      <c r="D185" s="109"/>
      <c r="E185" s="109"/>
      <c r="F185" s="109"/>
      <c r="G185" s="109"/>
      <c r="H185" s="109"/>
      <c r="I185" s="109" t="s">
        <v>276</v>
      </c>
      <c r="J185" s="109" t="s">
        <v>327</v>
      </c>
      <c r="K185" s="109"/>
      <c r="L185" s="109"/>
      <c r="M185" s="110">
        <f t="shared" ref="M185:N189" si="27">M186</f>
        <v>30000</v>
      </c>
      <c r="N185" s="110">
        <f t="shared" si="27"/>
        <v>30000</v>
      </c>
      <c r="O185" s="111">
        <f t="shared" si="25"/>
        <v>100</v>
      </c>
    </row>
    <row r="186" spans="1:15">
      <c r="A186" s="112" t="s">
        <v>320</v>
      </c>
      <c r="B186" s="113" t="s">
        <v>8</v>
      </c>
      <c r="C186" s="113"/>
      <c r="D186" s="113" t="s">
        <v>13</v>
      </c>
      <c r="E186" s="113" t="s">
        <v>10</v>
      </c>
      <c r="F186" s="113"/>
      <c r="G186" s="113"/>
      <c r="H186" s="113"/>
      <c r="I186" s="113" t="s">
        <v>5</v>
      </c>
      <c r="J186" s="113" t="s">
        <v>313</v>
      </c>
      <c r="K186" s="113"/>
      <c r="L186" s="113"/>
      <c r="M186" s="114">
        <f t="shared" si="27"/>
        <v>30000</v>
      </c>
      <c r="N186" s="114">
        <f t="shared" si="27"/>
        <v>30000</v>
      </c>
      <c r="O186" s="168">
        <f t="shared" si="25"/>
        <v>100</v>
      </c>
    </row>
    <row r="187" spans="1:15">
      <c r="A187" s="115" t="s">
        <v>326</v>
      </c>
      <c r="B187" s="116" t="s">
        <v>8</v>
      </c>
      <c r="C187" s="116"/>
      <c r="D187" s="116" t="s">
        <v>13</v>
      </c>
      <c r="E187" s="116" t="s">
        <v>10</v>
      </c>
      <c r="F187" s="116"/>
      <c r="G187" s="116"/>
      <c r="H187" s="116"/>
      <c r="I187" s="116" t="s">
        <v>137</v>
      </c>
      <c r="J187" s="116" t="s">
        <v>318</v>
      </c>
      <c r="K187" s="116"/>
      <c r="L187" s="116"/>
      <c r="M187" s="124">
        <f t="shared" si="27"/>
        <v>30000</v>
      </c>
      <c r="N187" s="124">
        <f t="shared" si="27"/>
        <v>30000</v>
      </c>
      <c r="O187" s="118">
        <f t="shared" si="25"/>
        <v>100</v>
      </c>
    </row>
    <row r="188" spans="1:15">
      <c r="A188" s="127" t="s">
        <v>326</v>
      </c>
      <c r="B188" s="67"/>
      <c r="C188" s="67"/>
      <c r="D188" s="67"/>
      <c r="E188" s="67"/>
      <c r="F188" s="67"/>
      <c r="G188" s="67"/>
      <c r="H188" s="67"/>
      <c r="I188" s="67" t="s">
        <v>137</v>
      </c>
      <c r="J188" s="67" t="s">
        <v>7</v>
      </c>
      <c r="K188" s="67" t="s">
        <v>15</v>
      </c>
      <c r="L188" s="67"/>
      <c r="M188" s="188">
        <f t="shared" si="27"/>
        <v>30000</v>
      </c>
      <c r="N188" s="188">
        <f t="shared" si="27"/>
        <v>30000</v>
      </c>
      <c r="O188" s="121">
        <f t="shared" si="25"/>
        <v>100</v>
      </c>
    </row>
    <row r="189" spans="1:15">
      <c r="A189" s="127" t="s">
        <v>326</v>
      </c>
      <c r="B189" s="67"/>
      <c r="C189" s="67"/>
      <c r="D189" s="67"/>
      <c r="E189" s="67"/>
      <c r="F189" s="67"/>
      <c r="G189" s="67"/>
      <c r="H189" s="67"/>
      <c r="I189" s="67" t="s">
        <v>137</v>
      </c>
      <c r="J189" s="67" t="s">
        <v>117</v>
      </c>
      <c r="K189" s="67" t="s">
        <v>58</v>
      </c>
      <c r="L189" s="67"/>
      <c r="M189" s="188">
        <f t="shared" si="27"/>
        <v>30000</v>
      </c>
      <c r="N189" s="188">
        <f t="shared" si="27"/>
        <v>30000</v>
      </c>
      <c r="O189" s="121">
        <f t="shared" si="25"/>
        <v>100</v>
      </c>
    </row>
    <row r="190" spans="1:15">
      <c r="A190" s="127" t="s">
        <v>326</v>
      </c>
      <c r="B190" s="67" t="s">
        <v>8</v>
      </c>
      <c r="C190" s="67"/>
      <c r="D190" s="67" t="s">
        <v>13</v>
      </c>
      <c r="E190" s="67" t="s">
        <v>10</v>
      </c>
      <c r="F190" s="67"/>
      <c r="G190" s="67"/>
      <c r="H190" s="67"/>
      <c r="I190" s="67" t="s">
        <v>137</v>
      </c>
      <c r="J190" s="67" t="s">
        <v>115</v>
      </c>
      <c r="K190" s="67" t="s">
        <v>61</v>
      </c>
      <c r="L190" s="67"/>
      <c r="M190" s="188">
        <v>30000</v>
      </c>
      <c r="N190" s="188">
        <v>30000</v>
      </c>
      <c r="O190" s="121">
        <f t="shared" si="25"/>
        <v>100</v>
      </c>
    </row>
    <row r="191" spans="1:15">
      <c r="A191" s="104"/>
      <c r="B191" s="105"/>
      <c r="C191" s="105"/>
      <c r="D191" s="105"/>
      <c r="E191" s="105"/>
      <c r="F191" s="105"/>
      <c r="G191" s="105"/>
      <c r="H191" s="105"/>
      <c r="I191" s="105"/>
      <c r="J191" s="105" t="s">
        <v>138</v>
      </c>
      <c r="K191" s="105"/>
      <c r="L191" s="105"/>
      <c r="M191" s="135">
        <f>SUM(M192)</f>
        <v>710000</v>
      </c>
      <c r="N191" s="135">
        <f>SUM(N192)</f>
        <v>709375</v>
      </c>
      <c r="O191" s="107">
        <f t="shared" si="25"/>
        <v>99.911971830985919</v>
      </c>
    </row>
    <row r="192" spans="1:15">
      <c r="A192" s="108"/>
      <c r="B192" s="109"/>
      <c r="C192" s="109"/>
      <c r="D192" s="109"/>
      <c r="E192" s="109"/>
      <c r="F192" s="109"/>
      <c r="G192" s="109"/>
      <c r="H192" s="109"/>
      <c r="I192" s="109" t="s">
        <v>275</v>
      </c>
      <c r="J192" s="109" t="s">
        <v>226</v>
      </c>
      <c r="K192" s="109"/>
      <c r="L192" s="109"/>
      <c r="M192" s="136">
        <f>SUM(M194)</f>
        <v>710000</v>
      </c>
      <c r="N192" s="136">
        <f>SUM(N194)</f>
        <v>709375</v>
      </c>
      <c r="O192" s="111">
        <f t="shared" si="25"/>
        <v>99.911971830985919</v>
      </c>
    </row>
    <row r="193" spans="1:15">
      <c r="A193" s="172"/>
      <c r="B193" s="173"/>
      <c r="C193" s="173"/>
      <c r="D193" s="173"/>
      <c r="E193" s="173"/>
      <c r="F193" s="173"/>
      <c r="G193" s="173"/>
      <c r="H193" s="173"/>
      <c r="I193" s="173"/>
      <c r="J193" s="173" t="s">
        <v>255</v>
      </c>
      <c r="K193" s="173"/>
      <c r="L193" s="173"/>
      <c r="M193" s="178">
        <f>M194</f>
        <v>710000</v>
      </c>
      <c r="N193" s="178">
        <f>N194</f>
        <v>709375</v>
      </c>
      <c r="O193" s="175">
        <f t="shared" si="25"/>
        <v>99.911971830985919</v>
      </c>
    </row>
    <row r="194" spans="1:15">
      <c r="A194" s="112" t="s">
        <v>335</v>
      </c>
      <c r="B194" s="113" t="s">
        <v>8</v>
      </c>
      <c r="C194" s="113"/>
      <c r="D194" s="113" t="s">
        <v>13</v>
      </c>
      <c r="E194" s="113" t="s">
        <v>10</v>
      </c>
      <c r="F194" s="113"/>
      <c r="G194" s="113"/>
      <c r="H194" s="113"/>
      <c r="I194" s="113"/>
      <c r="J194" s="113" t="s">
        <v>329</v>
      </c>
      <c r="K194" s="113"/>
      <c r="L194" s="113"/>
      <c r="M194" s="114">
        <f>M195+M199+M207+M211+M203</f>
        <v>710000</v>
      </c>
      <c r="N194" s="114">
        <f>N195+N199+N207+N211+N203</f>
        <v>709375</v>
      </c>
      <c r="O194" s="168">
        <f t="shared" si="25"/>
        <v>99.911971830985919</v>
      </c>
    </row>
    <row r="195" spans="1:15">
      <c r="A195" s="115" t="s">
        <v>336</v>
      </c>
      <c r="B195" s="116" t="s">
        <v>8</v>
      </c>
      <c r="C195" s="116"/>
      <c r="D195" s="116"/>
      <c r="E195" s="116" t="s">
        <v>10</v>
      </c>
      <c r="F195" s="116"/>
      <c r="G195" s="116"/>
      <c r="H195" s="116"/>
      <c r="I195" s="116" t="s">
        <v>139</v>
      </c>
      <c r="J195" s="116" t="s">
        <v>330</v>
      </c>
      <c r="K195" s="116"/>
      <c r="L195" s="116"/>
      <c r="M195" s="124">
        <f t="shared" ref="M195:N197" si="28">M196</f>
        <v>10000</v>
      </c>
      <c r="N195" s="124">
        <f t="shared" si="28"/>
        <v>7000</v>
      </c>
      <c r="O195" s="118">
        <f t="shared" si="25"/>
        <v>70</v>
      </c>
    </row>
    <row r="196" spans="1:15">
      <c r="A196" s="127" t="s">
        <v>336</v>
      </c>
      <c r="B196" s="62"/>
      <c r="C196" s="62"/>
      <c r="D196" s="62"/>
      <c r="E196" s="62"/>
      <c r="F196" s="62"/>
      <c r="G196" s="62"/>
      <c r="H196" s="62"/>
      <c r="I196" s="62" t="s">
        <v>139</v>
      </c>
      <c r="J196" s="62">
        <v>3</v>
      </c>
      <c r="K196" s="62" t="s">
        <v>15</v>
      </c>
      <c r="L196" s="62"/>
      <c r="M196" s="122">
        <f t="shared" si="28"/>
        <v>10000</v>
      </c>
      <c r="N196" s="122">
        <f t="shared" si="28"/>
        <v>7000</v>
      </c>
      <c r="O196" s="121">
        <f t="shared" si="25"/>
        <v>70</v>
      </c>
    </row>
    <row r="197" spans="1:15">
      <c r="A197" s="127" t="s">
        <v>336</v>
      </c>
      <c r="B197" s="62"/>
      <c r="C197" s="62"/>
      <c r="D197" s="62"/>
      <c r="E197" s="62"/>
      <c r="F197" s="62"/>
      <c r="G197" s="62"/>
      <c r="H197" s="62"/>
      <c r="I197" s="62" t="s">
        <v>139</v>
      </c>
      <c r="J197" s="62">
        <v>38</v>
      </c>
      <c r="K197" s="62" t="s">
        <v>119</v>
      </c>
      <c r="L197" s="62"/>
      <c r="M197" s="122">
        <f t="shared" si="28"/>
        <v>10000</v>
      </c>
      <c r="N197" s="122">
        <f t="shared" si="28"/>
        <v>7000</v>
      </c>
      <c r="O197" s="121">
        <f t="shared" si="25"/>
        <v>70</v>
      </c>
    </row>
    <row r="198" spans="1:15">
      <c r="A198" s="191" t="s">
        <v>336</v>
      </c>
      <c r="B198" s="137" t="s">
        <v>8</v>
      </c>
      <c r="C198" s="137"/>
      <c r="D198" s="137" t="s">
        <v>5</v>
      </c>
      <c r="E198" s="137" t="s">
        <v>10</v>
      </c>
      <c r="F198" s="137"/>
      <c r="G198" s="137"/>
      <c r="H198" s="137"/>
      <c r="I198" s="137" t="s">
        <v>139</v>
      </c>
      <c r="J198" s="137">
        <v>381</v>
      </c>
      <c r="K198" s="137" t="s">
        <v>68</v>
      </c>
      <c r="L198" s="137"/>
      <c r="M198" s="138">
        <v>10000</v>
      </c>
      <c r="N198" s="138">
        <v>7000</v>
      </c>
      <c r="O198" s="139">
        <f t="shared" si="25"/>
        <v>70</v>
      </c>
    </row>
    <row r="199" spans="1:15">
      <c r="A199" s="208" t="s">
        <v>337</v>
      </c>
      <c r="B199" s="209" t="s">
        <v>8</v>
      </c>
      <c r="C199" s="209"/>
      <c r="D199" s="209"/>
      <c r="E199" s="209" t="s">
        <v>10</v>
      </c>
      <c r="F199" s="209"/>
      <c r="G199" s="209"/>
      <c r="H199" s="209"/>
      <c r="I199" s="209" t="s">
        <v>139</v>
      </c>
      <c r="J199" s="209" t="s">
        <v>331</v>
      </c>
      <c r="K199" s="209"/>
      <c r="L199" s="209"/>
      <c r="M199" s="210">
        <f t="shared" ref="M199:N201" si="29">M200</f>
        <v>50000</v>
      </c>
      <c r="N199" s="210">
        <f t="shared" si="29"/>
        <v>20000</v>
      </c>
      <c r="O199" s="211">
        <f t="shared" si="25"/>
        <v>40</v>
      </c>
    </row>
    <row r="200" spans="1:15">
      <c r="A200" s="127" t="s">
        <v>337</v>
      </c>
      <c r="B200" s="62"/>
      <c r="C200" s="62"/>
      <c r="D200" s="62"/>
      <c r="E200" s="62"/>
      <c r="F200" s="62"/>
      <c r="G200" s="62"/>
      <c r="H200" s="62"/>
      <c r="I200" s="62" t="s">
        <v>139</v>
      </c>
      <c r="J200" s="62">
        <v>3</v>
      </c>
      <c r="K200" s="62" t="s">
        <v>15</v>
      </c>
      <c r="L200" s="62"/>
      <c r="M200" s="122">
        <f t="shared" si="29"/>
        <v>50000</v>
      </c>
      <c r="N200" s="122">
        <f t="shared" si="29"/>
        <v>20000</v>
      </c>
      <c r="O200" s="121">
        <f t="shared" si="25"/>
        <v>40</v>
      </c>
    </row>
    <row r="201" spans="1:15">
      <c r="A201" s="127" t="s">
        <v>337</v>
      </c>
      <c r="B201" s="62"/>
      <c r="C201" s="62"/>
      <c r="D201" s="62"/>
      <c r="E201" s="62"/>
      <c r="F201" s="62"/>
      <c r="G201" s="62"/>
      <c r="H201" s="62"/>
      <c r="I201" s="62" t="s">
        <v>139</v>
      </c>
      <c r="J201" s="62" t="s">
        <v>117</v>
      </c>
      <c r="K201" s="62" t="s">
        <v>58</v>
      </c>
      <c r="L201" s="62"/>
      <c r="M201" s="122">
        <f t="shared" si="29"/>
        <v>50000</v>
      </c>
      <c r="N201" s="122">
        <f t="shared" si="29"/>
        <v>20000</v>
      </c>
      <c r="O201" s="121">
        <f t="shared" si="25"/>
        <v>40</v>
      </c>
    </row>
    <row r="202" spans="1:15">
      <c r="A202" s="127" t="s">
        <v>337</v>
      </c>
      <c r="B202" s="62" t="s">
        <v>8</v>
      </c>
      <c r="C202" s="62"/>
      <c r="D202" s="62" t="s">
        <v>5</v>
      </c>
      <c r="E202" s="62" t="s">
        <v>10</v>
      </c>
      <c r="F202" s="62"/>
      <c r="G202" s="62"/>
      <c r="H202" s="62"/>
      <c r="I202" s="62" t="s">
        <v>139</v>
      </c>
      <c r="J202" s="62" t="s">
        <v>115</v>
      </c>
      <c r="K202" s="62" t="s">
        <v>61</v>
      </c>
      <c r="L202" s="62"/>
      <c r="M202" s="122">
        <v>50000</v>
      </c>
      <c r="N202" s="122">
        <v>20000</v>
      </c>
      <c r="O202" s="121">
        <f t="shared" si="25"/>
        <v>40</v>
      </c>
    </row>
    <row r="203" spans="1:15">
      <c r="A203" s="115" t="s">
        <v>338</v>
      </c>
      <c r="B203" s="116" t="s">
        <v>8</v>
      </c>
      <c r="C203" s="116"/>
      <c r="D203" s="116"/>
      <c r="E203" s="116" t="s">
        <v>10</v>
      </c>
      <c r="F203" s="116"/>
      <c r="G203" s="116"/>
      <c r="H203" s="116"/>
      <c r="I203" s="116" t="s">
        <v>139</v>
      </c>
      <c r="J203" s="116" t="s">
        <v>332</v>
      </c>
      <c r="K203" s="116"/>
      <c r="L203" s="116"/>
      <c r="M203" s="124">
        <f t="shared" ref="M203:N205" si="30">M204</f>
        <v>10000</v>
      </c>
      <c r="N203" s="124">
        <f t="shared" si="30"/>
        <v>5000</v>
      </c>
      <c r="O203" s="118">
        <f t="shared" si="25"/>
        <v>50</v>
      </c>
    </row>
    <row r="204" spans="1:15">
      <c r="A204" s="127" t="s">
        <v>338</v>
      </c>
      <c r="B204" s="62"/>
      <c r="C204" s="62"/>
      <c r="D204" s="62"/>
      <c r="E204" s="62"/>
      <c r="F204" s="62"/>
      <c r="G204" s="62"/>
      <c r="H204" s="62"/>
      <c r="I204" s="62" t="s">
        <v>139</v>
      </c>
      <c r="J204" s="62">
        <v>3</v>
      </c>
      <c r="K204" s="62" t="s">
        <v>15</v>
      </c>
      <c r="L204" s="62"/>
      <c r="M204" s="122">
        <f t="shared" si="30"/>
        <v>10000</v>
      </c>
      <c r="N204" s="122">
        <f t="shared" si="30"/>
        <v>5000</v>
      </c>
      <c r="O204" s="121">
        <f t="shared" si="25"/>
        <v>50</v>
      </c>
    </row>
    <row r="205" spans="1:15">
      <c r="A205" s="127" t="s">
        <v>338</v>
      </c>
      <c r="B205" s="62"/>
      <c r="C205" s="62"/>
      <c r="D205" s="62"/>
      <c r="E205" s="62"/>
      <c r="F205" s="62"/>
      <c r="G205" s="62"/>
      <c r="H205" s="62"/>
      <c r="I205" s="62" t="s">
        <v>139</v>
      </c>
      <c r="J205" s="62" t="s">
        <v>123</v>
      </c>
      <c r="K205" s="62" t="s">
        <v>119</v>
      </c>
      <c r="L205" s="62"/>
      <c r="M205" s="122">
        <f t="shared" si="30"/>
        <v>10000</v>
      </c>
      <c r="N205" s="122">
        <f t="shared" si="30"/>
        <v>5000</v>
      </c>
      <c r="O205" s="121">
        <f t="shared" si="25"/>
        <v>50</v>
      </c>
    </row>
    <row r="206" spans="1:15">
      <c r="A206" s="127" t="s">
        <v>338</v>
      </c>
      <c r="B206" s="62" t="s">
        <v>8</v>
      </c>
      <c r="C206" s="62"/>
      <c r="D206" s="62" t="s">
        <v>5</v>
      </c>
      <c r="E206" s="62" t="s">
        <v>10</v>
      </c>
      <c r="F206" s="62"/>
      <c r="G206" s="62"/>
      <c r="H206" s="62"/>
      <c r="I206" s="62" t="s">
        <v>139</v>
      </c>
      <c r="J206" s="62" t="s">
        <v>140</v>
      </c>
      <c r="K206" s="62" t="s">
        <v>68</v>
      </c>
      <c r="L206" s="62"/>
      <c r="M206" s="122">
        <v>10000</v>
      </c>
      <c r="N206" s="122">
        <v>5000</v>
      </c>
      <c r="O206" s="121">
        <f t="shared" si="25"/>
        <v>50</v>
      </c>
    </row>
    <row r="207" spans="1:15">
      <c r="A207" s="189" t="s">
        <v>340</v>
      </c>
      <c r="B207" s="116"/>
      <c r="C207" s="116"/>
      <c r="D207" s="116" t="s">
        <v>13</v>
      </c>
      <c r="E207" s="116" t="s">
        <v>10</v>
      </c>
      <c r="F207" s="116"/>
      <c r="G207" s="116"/>
      <c r="H207" s="116"/>
      <c r="I207" s="116" t="s">
        <v>139</v>
      </c>
      <c r="J207" s="116" t="s">
        <v>333</v>
      </c>
      <c r="K207" s="116"/>
      <c r="L207" s="116"/>
      <c r="M207" s="124">
        <f t="shared" ref="M207:N209" si="31">M208</f>
        <v>600000</v>
      </c>
      <c r="N207" s="124">
        <f t="shared" si="31"/>
        <v>640375</v>
      </c>
      <c r="O207" s="118">
        <f t="shared" si="25"/>
        <v>106.72916666666667</v>
      </c>
    </row>
    <row r="208" spans="1:15">
      <c r="A208" s="190" t="s">
        <v>340</v>
      </c>
      <c r="B208" s="62"/>
      <c r="C208" s="62"/>
      <c r="D208" s="62"/>
      <c r="E208" s="62"/>
      <c r="F208" s="62"/>
      <c r="G208" s="62"/>
      <c r="H208" s="62"/>
      <c r="I208" s="62" t="s">
        <v>139</v>
      </c>
      <c r="J208" s="166" t="s">
        <v>16</v>
      </c>
      <c r="K208" s="62" t="s">
        <v>17</v>
      </c>
      <c r="L208" s="62"/>
      <c r="M208" s="122">
        <f t="shared" si="31"/>
        <v>600000</v>
      </c>
      <c r="N208" s="122">
        <f t="shared" si="31"/>
        <v>640375</v>
      </c>
      <c r="O208" s="121">
        <f t="shared" si="25"/>
        <v>106.72916666666667</v>
      </c>
    </row>
    <row r="209" spans="1:15">
      <c r="A209" s="190" t="s">
        <v>340</v>
      </c>
      <c r="B209" s="62"/>
      <c r="C209" s="62"/>
      <c r="D209" s="62"/>
      <c r="E209" s="62"/>
      <c r="F209" s="62"/>
      <c r="G209" s="62"/>
      <c r="H209" s="62"/>
      <c r="I209" s="62" t="s">
        <v>139</v>
      </c>
      <c r="J209" s="62">
        <v>42</v>
      </c>
      <c r="K209" s="62" t="s">
        <v>72</v>
      </c>
      <c r="L209" s="62"/>
      <c r="M209" s="122">
        <f t="shared" si="31"/>
        <v>600000</v>
      </c>
      <c r="N209" s="122">
        <f t="shared" si="31"/>
        <v>640375</v>
      </c>
      <c r="O209" s="121">
        <f t="shared" si="25"/>
        <v>106.72916666666667</v>
      </c>
    </row>
    <row r="210" spans="1:15">
      <c r="A210" s="190" t="s">
        <v>340</v>
      </c>
      <c r="B210" s="62"/>
      <c r="C210" s="62"/>
      <c r="D210" s="62" t="s">
        <v>13</v>
      </c>
      <c r="E210" s="62" t="s">
        <v>10</v>
      </c>
      <c r="F210" s="62"/>
      <c r="G210" s="62"/>
      <c r="H210" s="62"/>
      <c r="I210" s="62" t="s">
        <v>139</v>
      </c>
      <c r="J210" s="62">
        <v>421</v>
      </c>
      <c r="K210" s="62" t="s">
        <v>73</v>
      </c>
      <c r="L210" s="62"/>
      <c r="M210" s="122">
        <v>600000</v>
      </c>
      <c r="N210" s="122">
        <v>640375</v>
      </c>
      <c r="O210" s="121">
        <f t="shared" si="25"/>
        <v>106.72916666666667</v>
      </c>
    </row>
    <row r="211" spans="1:15">
      <c r="A211" s="115" t="s">
        <v>339</v>
      </c>
      <c r="B211" s="116" t="s">
        <v>8</v>
      </c>
      <c r="C211" s="116"/>
      <c r="D211" s="116"/>
      <c r="E211" s="116" t="s">
        <v>10</v>
      </c>
      <c r="F211" s="116"/>
      <c r="G211" s="116"/>
      <c r="H211" s="116"/>
      <c r="I211" s="116" t="s">
        <v>141</v>
      </c>
      <c r="J211" s="116" t="s">
        <v>334</v>
      </c>
      <c r="K211" s="116"/>
      <c r="L211" s="116"/>
      <c r="M211" s="124">
        <f t="shared" ref="M211:N213" si="32">M212</f>
        <v>40000</v>
      </c>
      <c r="N211" s="124">
        <f t="shared" si="32"/>
        <v>37000</v>
      </c>
      <c r="O211" s="118">
        <f t="shared" si="25"/>
        <v>92.5</v>
      </c>
    </row>
    <row r="212" spans="1:15">
      <c r="A212" s="127" t="s">
        <v>339</v>
      </c>
      <c r="B212" s="62"/>
      <c r="C212" s="62"/>
      <c r="D212" s="62"/>
      <c r="E212" s="62"/>
      <c r="F212" s="62"/>
      <c r="G212" s="62"/>
      <c r="H212" s="62"/>
      <c r="I212" s="62" t="s">
        <v>141</v>
      </c>
      <c r="J212" s="62">
        <v>3</v>
      </c>
      <c r="K212" s="62" t="s">
        <v>15</v>
      </c>
      <c r="L212" s="62"/>
      <c r="M212" s="122">
        <f t="shared" si="32"/>
        <v>40000</v>
      </c>
      <c r="N212" s="122">
        <f t="shared" si="32"/>
        <v>37000</v>
      </c>
      <c r="O212" s="121">
        <f t="shared" si="25"/>
        <v>92.5</v>
      </c>
    </row>
    <row r="213" spans="1:15">
      <c r="A213" s="127" t="s">
        <v>339</v>
      </c>
      <c r="B213" s="62"/>
      <c r="C213" s="62"/>
      <c r="D213" s="62"/>
      <c r="E213" s="62"/>
      <c r="F213" s="62"/>
      <c r="G213" s="62"/>
      <c r="H213" s="62"/>
      <c r="I213" s="62" t="s">
        <v>141</v>
      </c>
      <c r="J213" s="62">
        <v>38</v>
      </c>
      <c r="K213" s="62" t="s">
        <v>119</v>
      </c>
      <c r="L213" s="62"/>
      <c r="M213" s="122">
        <f t="shared" si="32"/>
        <v>40000</v>
      </c>
      <c r="N213" s="122">
        <f t="shared" si="32"/>
        <v>37000</v>
      </c>
      <c r="O213" s="121">
        <f t="shared" si="25"/>
        <v>92.5</v>
      </c>
    </row>
    <row r="214" spans="1:15">
      <c r="A214" s="127" t="s">
        <v>339</v>
      </c>
      <c r="B214" s="62" t="s">
        <v>8</v>
      </c>
      <c r="C214" s="62"/>
      <c r="D214" s="62"/>
      <c r="E214" s="62" t="s">
        <v>10</v>
      </c>
      <c r="F214" s="62"/>
      <c r="G214" s="62"/>
      <c r="H214" s="62"/>
      <c r="I214" s="62" t="s">
        <v>141</v>
      </c>
      <c r="J214" s="62">
        <v>381</v>
      </c>
      <c r="K214" s="62" t="s">
        <v>68</v>
      </c>
      <c r="L214" s="62"/>
      <c r="M214" s="122">
        <v>40000</v>
      </c>
      <c r="N214" s="122">
        <v>37000</v>
      </c>
      <c r="O214" s="121">
        <f t="shared" si="25"/>
        <v>92.5</v>
      </c>
    </row>
    <row r="215" spans="1:15">
      <c r="A215" s="104"/>
      <c r="B215" s="105"/>
      <c r="C215" s="105"/>
      <c r="D215" s="105"/>
      <c r="E215" s="105"/>
      <c r="F215" s="105"/>
      <c r="G215" s="105"/>
      <c r="H215" s="105"/>
      <c r="I215" s="105"/>
      <c r="J215" s="105" t="s">
        <v>142</v>
      </c>
      <c r="K215" s="105"/>
      <c r="L215" s="105"/>
      <c r="M215" s="135">
        <f>SUM(M216)</f>
        <v>20000</v>
      </c>
      <c r="N215" s="135">
        <f>SUM(N216)</f>
        <v>448500</v>
      </c>
      <c r="O215" s="107">
        <f t="shared" si="25"/>
        <v>2242.5</v>
      </c>
    </row>
    <row r="216" spans="1:15">
      <c r="A216" s="108"/>
      <c r="B216" s="109"/>
      <c r="C216" s="109"/>
      <c r="D216" s="109"/>
      <c r="E216" s="109"/>
      <c r="F216" s="109"/>
      <c r="G216" s="109"/>
      <c r="H216" s="109"/>
      <c r="I216" s="109" t="s">
        <v>275</v>
      </c>
      <c r="J216" s="109" t="s">
        <v>227</v>
      </c>
      <c r="K216" s="109"/>
      <c r="L216" s="109"/>
      <c r="M216" s="136">
        <f>M218</f>
        <v>20000</v>
      </c>
      <c r="N216" s="136">
        <f>N218</f>
        <v>448500</v>
      </c>
      <c r="O216" s="111">
        <f t="shared" si="25"/>
        <v>2242.5</v>
      </c>
    </row>
    <row r="217" spans="1:15">
      <c r="A217" s="172"/>
      <c r="B217" s="173"/>
      <c r="C217" s="173"/>
      <c r="D217" s="173"/>
      <c r="E217" s="173"/>
      <c r="F217" s="173"/>
      <c r="G217" s="173"/>
      <c r="H217" s="173"/>
      <c r="I217" s="173"/>
      <c r="J217" s="173" t="s">
        <v>256</v>
      </c>
      <c r="K217" s="173"/>
      <c r="L217" s="173"/>
      <c r="M217" s="178">
        <f>M218</f>
        <v>20000</v>
      </c>
      <c r="N217" s="178">
        <f>N218</f>
        <v>448500</v>
      </c>
      <c r="O217" s="175">
        <f t="shared" si="25"/>
        <v>2242.5</v>
      </c>
    </row>
    <row r="218" spans="1:15">
      <c r="A218" s="112" t="s">
        <v>341</v>
      </c>
      <c r="B218" s="113" t="s">
        <v>8</v>
      </c>
      <c r="C218" s="113"/>
      <c r="D218" s="113" t="s">
        <v>13</v>
      </c>
      <c r="E218" s="113" t="s">
        <v>10</v>
      </c>
      <c r="F218" s="113"/>
      <c r="G218" s="113" t="s">
        <v>5</v>
      </c>
      <c r="H218" s="113" t="s">
        <v>5</v>
      </c>
      <c r="I218" s="113"/>
      <c r="J218" s="113" t="s">
        <v>370</v>
      </c>
      <c r="K218" s="113"/>
      <c r="L218" s="113"/>
      <c r="M218" s="114">
        <f>M219+M225</f>
        <v>20000</v>
      </c>
      <c r="N218" s="114">
        <f>N219+N225</f>
        <v>448500</v>
      </c>
      <c r="O218" s="168">
        <f t="shared" si="25"/>
        <v>2242.5</v>
      </c>
    </row>
    <row r="219" spans="1:15">
      <c r="A219" s="115" t="s">
        <v>342</v>
      </c>
      <c r="B219" s="116" t="s">
        <v>8</v>
      </c>
      <c r="C219" s="116"/>
      <c r="D219" s="116" t="s">
        <v>13</v>
      </c>
      <c r="E219" s="116" t="s">
        <v>10</v>
      </c>
      <c r="F219" s="116" t="s">
        <v>5</v>
      </c>
      <c r="G219" s="116" t="s">
        <v>5</v>
      </c>
      <c r="H219" s="116"/>
      <c r="I219" s="116" t="s">
        <v>143</v>
      </c>
      <c r="J219" s="116" t="s">
        <v>343</v>
      </c>
      <c r="K219" s="116"/>
      <c r="L219" s="116"/>
      <c r="M219" s="117">
        <f>SUM(M220)</f>
        <v>20000</v>
      </c>
      <c r="N219" s="117">
        <f>SUM(N220)</f>
        <v>28000</v>
      </c>
      <c r="O219" s="118">
        <f t="shared" si="25"/>
        <v>140</v>
      </c>
    </row>
    <row r="220" spans="1:15">
      <c r="A220" s="127" t="s">
        <v>342</v>
      </c>
      <c r="B220" s="62"/>
      <c r="C220" s="62"/>
      <c r="D220" s="62"/>
      <c r="E220" s="62"/>
      <c r="F220" s="62"/>
      <c r="G220" s="62"/>
      <c r="H220" s="62"/>
      <c r="I220" s="62" t="s">
        <v>143</v>
      </c>
      <c r="J220" s="62">
        <v>3</v>
      </c>
      <c r="K220" s="62" t="s">
        <v>15</v>
      </c>
      <c r="L220" s="62"/>
      <c r="M220" s="120">
        <f>M221+M223</f>
        <v>20000</v>
      </c>
      <c r="N220" s="120">
        <f>N221+N223</f>
        <v>28000</v>
      </c>
      <c r="O220" s="121">
        <f t="shared" si="25"/>
        <v>140</v>
      </c>
    </row>
    <row r="221" spans="1:15">
      <c r="A221" s="127" t="s">
        <v>342</v>
      </c>
      <c r="B221" s="62"/>
      <c r="C221" s="62"/>
      <c r="D221" s="62"/>
      <c r="E221" s="62"/>
      <c r="F221" s="62"/>
      <c r="G221" s="62"/>
      <c r="H221" s="62"/>
      <c r="I221" s="62" t="s">
        <v>143</v>
      </c>
      <c r="J221" s="166" t="s">
        <v>117</v>
      </c>
      <c r="K221" s="62" t="s">
        <v>58</v>
      </c>
      <c r="L221" s="62"/>
      <c r="M221" s="122">
        <f>M222</f>
        <v>5000</v>
      </c>
      <c r="N221" s="122">
        <f>N222</f>
        <v>6000</v>
      </c>
      <c r="O221" s="121">
        <f t="shared" si="25"/>
        <v>120</v>
      </c>
    </row>
    <row r="222" spans="1:15">
      <c r="A222" s="127" t="s">
        <v>342</v>
      </c>
      <c r="B222" s="62" t="s">
        <v>8</v>
      </c>
      <c r="C222" s="62"/>
      <c r="D222" s="62" t="s">
        <v>13</v>
      </c>
      <c r="E222" s="62" t="s">
        <v>10</v>
      </c>
      <c r="F222" s="62"/>
      <c r="G222" s="62"/>
      <c r="H222" s="62"/>
      <c r="I222" s="62" t="s">
        <v>143</v>
      </c>
      <c r="J222" s="166" t="s">
        <v>115</v>
      </c>
      <c r="K222" s="62" t="s">
        <v>61</v>
      </c>
      <c r="L222" s="62"/>
      <c r="M222" s="122">
        <v>5000</v>
      </c>
      <c r="N222" s="122">
        <v>6000</v>
      </c>
      <c r="O222" s="121">
        <f t="shared" si="25"/>
        <v>120</v>
      </c>
    </row>
    <row r="223" spans="1:15">
      <c r="A223" s="127" t="s">
        <v>342</v>
      </c>
      <c r="B223" s="62"/>
      <c r="C223" s="62"/>
      <c r="D223" s="62"/>
      <c r="E223" s="62"/>
      <c r="F223" s="62"/>
      <c r="G223" s="62"/>
      <c r="H223" s="62"/>
      <c r="I223" s="62" t="s">
        <v>143</v>
      </c>
      <c r="J223" s="62">
        <v>38</v>
      </c>
      <c r="K223" s="62" t="s">
        <v>119</v>
      </c>
      <c r="L223" s="62"/>
      <c r="M223" s="122">
        <f>M224</f>
        <v>15000</v>
      </c>
      <c r="N223" s="122">
        <f>N224</f>
        <v>22000</v>
      </c>
      <c r="O223" s="121">
        <f t="shared" si="25"/>
        <v>146.66666666666666</v>
      </c>
    </row>
    <row r="224" spans="1:15">
      <c r="A224" s="127" t="s">
        <v>342</v>
      </c>
      <c r="B224" s="62" t="s">
        <v>8</v>
      </c>
      <c r="C224" s="62"/>
      <c r="D224" s="62"/>
      <c r="E224" s="62" t="s">
        <v>10</v>
      </c>
      <c r="F224" s="62"/>
      <c r="G224" s="62"/>
      <c r="H224" s="62"/>
      <c r="I224" s="62" t="s">
        <v>143</v>
      </c>
      <c r="J224" s="62">
        <v>381</v>
      </c>
      <c r="K224" s="62" t="s">
        <v>68</v>
      </c>
      <c r="L224" s="62"/>
      <c r="M224" s="120">
        <v>15000</v>
      </c>
      <c r="N224" s="120">
        <v>22000</v>
      </c>
      <c r="O224" s="121">
        <f t="shared" si="25"/>
        <v>146.66666666666666</v>
      </c>
    </row>
    <row r="225" spans="1:15">
      <c r="A225" s="115" t="s">
        <v>344</v>
      </c>
      <c r="B225" s="116"/>
      <c r="C225" s="116"/>
      <c r="D225" s="116" t="s">
        <v>13</v>
      </c>
      <c r="E225" s="116" t="s">
        <v>10</v>
      </c>
      <c r="F225" s="116"/>
      <c r="G225" s="116"/>
      <c r="H225" s="116"/>
      <c r="I225" s="116" t="s">
        <v>346</v>
      </c>
      <c r="J225" s="116" t="s">
        <v>345</v>
      </c>
      <c r="K225" s="116"/>
      <c r="L225" s="116"/>
      <c r="M225" s="117">
        <f t="shared" ref="M225:N227" si="33">M226</f>
        <v>0</v>
      </c>
      <c r="N225" s="117">
        <f t="shared" si="33"/>
        <v>420500</v>
      </c>
      <c r="O225" s="181">
        <v>0</v>
      </c>
    </row>
    <row r="226" spans="1:15">
      <c r="A226" s="127" t="s">
        <v>344</v>
      </c>
      <c r="B226" s="62"/>
      <c r="C226" s="62"/>
      <c r="D226" s="62"/>
      <c r="E226" s="62"/>
      <c r="F226" s="62"/>
      <c r="G226" s="62"/>
      <c r="H226" s="62"/>
      <c r="I226" s="62" t="s">
        <v>346</v>
      </c>
      <c r="J226" s="62" t="s">
        <v>16</v>
      </c>
      <c r="K226" s="271" t="s">
        <v>17</v>
      </c>
      <c r="L226" s="271"/>
      <c r="M226" s="120">
        <f t="shared" si="33"/>
        <v>0</v>
      </c>
      <c r="N226" s="120">
        <f t="shared" si="33"/>
        <v>420500</v>
      </c>
      <c r="O226" s="179">
        <v>0</v>
      </c>
    </row>
    <row r="227" spans="1:15">
      <c r="A227" s="127" t="s">
        <v>344</v>
      </c>
      <c r="B227" s="62"/>
      <c r="C227" s="62"/>
      <c r="D227" s="62"/>
      <c r="E227" s="62"/>
      <c r="F227" s="62"/>
      <c r="G227" s="62"/>
      <c r="H227" s="62"/>
      <c r="I227" s="62" t="s">
        <v>346</v>
      </c>
      <c r="J227" s="62" t="s">
        <v>125</v>
      </c>
      <c r="K227" s="62" t="s">
        <v>72</v>
      </c>
      <c r="L227" s="62"/>
      <c r="M227" s="120">
        <f t="shared" si="33"/>
        <v>0</v>
      </c>
      <c r="N227" s="120">
        <f t="shared" si="33"/>
        <v>420500</v>
      </c>
      <c r="O227" s="179">
        <v>0</v>
      </c>
    </row>
    <row r="228" spans="1:15">
      <c r="A228" s="127" t="s">
        <v>344</v>
      </c>
      <c r="B228" s="62"/>
      <c r="C228" s="62"/>
      <c r="D228" s="62" t="s">
        <v>13</v>
      </c>
      <c r="E228" s="62" t="s">
        <v>10</v>
      </c>
      <c r="F228" s="62"/>
      <c r="G228" s="62"/>
      <c r="H228" s="62"/>
      <c r="I228" s="62" t="s">
        <v>346</v>
      </c>
      <c r="J228" s="62" t="s">
        <v>133</v>
      </c>
      <c r="K228" s="62" t="s">
        <v>73</v>
      </c>
      <c r="L228" s="62"/>
      <c r="M228" s="120">
        <v>0</v>
      </c>
      <c r="N228" s="120">
        <v>420500</v>
      </c>
      <c r="O228" s="179">
        <v>0</v>
      </c>
    </row>
    <row r="229" spans="1:15">
      <c r="A229" s="104"/>
      <c r="B229" s="105"/>
      <c r="C229" s="105"/>
      <c r="D229" s="105"/>
      <c r="E229" s="105"/>
      <c r="F229" s="105"/>
      <c r="G229" s="105"/>
      <c r="H229" s="105"/>
      <c r="I229" s="105"/>
      <c r="J229" s="105" t="s">
        <v>144</v>
      </c>
      <c r="K229" s="105"/>
      <c r="L229" s="105"/>
      <c r="M229" s="125">
        <f>SUM(M230)</f>
        <v>245000</v>
      </c>
      <c r="N229" s="125">
        <f>SUM(N230)</f>
        <v>217000</v>
      </c>
      <c r="O229" s="107">
        <f t="shared" si="25"/>
        <v>88.571428571428569</v>
      </c>
    </row>
    <row r="230" spans="1:15">
      <c r="A230" s="108"/>
      <c r="B230" s="109"/>
      <c r="C230" s="109"/>
      <c r="D230" s="109"/>
      <c r="E230" s="109"/>
      <c r="F230" s="109"/>
      <c r="G230" s="109"/>
      <c r="H230" s="109"/>
      <c r="I230" s="109" t="s">
        <v>274</v>
      </c>
      <c r="J230" s="109" t="s">
        <v>228</v>
      </c>
      <c r="K230" s="109"/>
      <c r="L230" s="109"/>
      <c r="M230" s="110">
        <f>M232+M245+M250</f>
        <v>245000</v>
      </c>
      <c r="N230" s="110">
        <f>N232+N245+N250</f>
        <v>217000</v>
      </c>
      <c r="O230" s="111">
        <f t="shared" si="25"/>
        <v>88.571428571428569</v>
      </c>
    </row>
    <row r="231" spans="1:15">
      <c r="A231" s="220"/>
      <c r="B231" s="221"/>
      <c r="C231" s="221"/>
      <c r="D231" s="221"/>
      <c r="E231" s="221"/>
      <c r="F231" s="221"/>
      <c r="G231" s="221"/>
      <c r="H231" s="221"/>
      <c r="I231" s="221"/>
      <c r="J231" s="221" t="s">
        <v>257</v>
      </c>
      <c r="K231" s="221"/>
      <c r="L231" s="221"/>
      <c r="M231" s="222">
        <f>M232+M245+M250</f>
        <v>245000</v>
      </c>
      <c r="N231" s="222">
        <f>N232+N245+N250</f>
        <v>217000</v>
      </c>
      <c r="O231" s="223">
        <f t="shared" si="25"/>
        <v>88.571428571428569</v>
      </c>
    </row>
    <row r="232" spans="1:15">
      <c r="A232" s="192" t="s">
        <v>350</v>
      </c>
      <c r="B232" s="193" t="s">
        <v>8</v>
      </c>
      <c r="C232" s="193"/>
      <c r="D232" s="193"/>
      <c r="E232" s="193" t="s">
        <v>10</v>
      </c>
      <c r="F232" s="193"/>
      <c r="G232" s="193"/>
      <c r="H232" s="193"/>
      <c r="I232" s="193"/>
      <c r="J232" s="193" t="s">
        <v>347</v>
      </c>
      <c r="K232" s="193"/>
      <c r="L232" s="193"/>
      <c r="M232" s="224">
        <f>M233+M237+M241</f>
        <v>220000</v>
      </c>
      <c r="N232" s="224">
        <f>N233+N237+N241</f>
        <v>203000</v>
      </c>
      <c r="O232" s="195">
        <f t="shared" si="25"/>
        <v>92.272727272727266</v>
      </c>
    </row>
    <row r="233" spans="1:15">
      <c r="A233" s="115" t="s">
        <v>358</v>
      </c>
      <c r="B233" s="116" t="s">
        <v>8</v>
      </c>
      <c r="C233" s="116"/>
      <c r="D233" s="116"/>
      <c r="E233" s="116" t="s">
        <v>10</v>
      </c>
      <c r="F233" s="116"/>
      <c r="G233" s="116"/>
      <c r="H233" s="116"/>
      <c r="I233" s="116">
        <v>1070</v>
      </c>
      <c r="J233" s="116" t="s">
        <v>353</v>
      </c>
      <c r="K233" s="116"/>
      <c r="L233" s="116"/>
      <c r="M233" s="124">
        <f t="shared" ref="M233:N235" si="34">M234</f>
        <v>80000</v>
      </c>
      <c r="N233" s="124">
        <f t="shared" si="34"/>
        <v>113000</v>
      </c>
      <c r="O233" s="118">
        <f t="shared" si="25"/>
        <v>141.25</v>
      </c>
    </row>
    <row r="234" spans="1:15">
      <c r="A234" s="127" t="s">
        <v>358</v>
      </c>
      <c r="B234" s="62"/>
      <c r="C234" s="62"/>
      <c r="D234" s="62"/>
      <c r="E234" s="62"/>
      <c r="F234" s="62"/>
      <c r="G234" s="62"/>
      <c r="H234" s="62"/>
      <c r="I234" s="62" t="s">
        <v>145</v>
      </c>
      <c r="J234" s="62">
        <v>3</v>
      </c>
      <c r="K234" s="62" t="s">
        <v>15</v>
      </c>
      <c r="L234" s="62"/>
      <c r="M234" s="122">
        <f t="shared" si="34"/>
        <v>80000</v>
      </c>
      <c r="N234" s="122">
        <f t="shared" si="34"/>
        <v>113000</v>
      </c>
      <c r="O234" s="121">
        <f t="shared" si="25"/>
        <v>141.25</v>
      </c>
    </row>
    <row r="235" spans="1:15">
      <c r="A235" s="127" t="s">
        <v>358</v>
      </c>
      <c r="B235" s="62"/>
      <c r="C235" s="62"/>
      <c r="D235" s="62"/>
      <c r="E235" s="62"/>
      <c r="F235" s="62"/>
      <c r="G235" s="62"/>
      <c r="H235" s="62"/>
      <c r="I235" s="62" t="s">
        <v>145</v>
      </c>
      <c r="J235" s="62">
        <v>37</v>
      </c>
      <c r="K235" s="62" t="s">
        <v>136</v>
      </c>
      <c r="L235" s="62"/>
      <c r="M235" s="122">
        <f t="shared" si="34"/>
        <v>80000</v>
      </c>
      <c r="N235" s="122">
        <f t="shared" si="34"/>
        <v>113000</v>
      </c>
      <c r="O235" s="121">
        <f t="shared" si="25"/>
        <v>141.25</v>
      </c>
    </row>
    <row r="236" spans="1:15">
      <c r="A236" s="127" t="s">
        <v>358</v>
      </c>
      <c r="B236" s="62" t="s">
        <v>8</v>
      </c>
      <c r="C236" s="62"/>
      <c r="D236" s="62"/>
      <c r="E236" s="62" t="s">
        <v>10</v>
      </c>
      <c r="F236" s="62"/>
      <c r="G236" s="62"/>
      <c r="H236" s="62"/>
      <c r="I236" s="62" t="s">
        <v>145</v>
      </c>
      <c r="J236" s="62">
        <v>372</v>
      </c>
      <c r="K236" s="62" t="s">
        <v>66</v>
      </c>
      <c r="L236" s="62"/>
      <c r="M236" s="122">
        <v>80000</v>
      </c>
      <c r="N236" s="122">
        <v>113000</v>
      </c>
      <c r="O236" s="121">
        <f t="shared" si="25"/>
        <v>141.25</v>
      </c>
    </row>
    <row r="237" spans="1:15">
      <c r="A237" s="115" t="s">
        <v>359</v>
      </c>
      <c r="B237" s="116" t="s">
        <v>8</v>
      </c>
      <c r="C237" s="116"/>
      <c r="D237" s="116"/>
      <c r="E237" s="116" t="s">
        <v>10</v>
      </c>
      <c r="F237" s="116"/>
      <c r="G237" s="116"/>
      <c r="H237" s="116"/>
      <c r="I237" s="116">
        <v>1070</v>
      </c>
      <c r="J237" s="116" t="s">
        <v>354</v>
      </c>
      <c r="K237" s="116"/>
      <c r="L237" s="116"/>
      <c r="M237" s="124">
        <f t="shared" ref="M237:N239" si="35">M238</f>
        <v>40000</v>
      </c>
      <c r="N237" s="124">
        <f t="shared" si="35"/>
        <v>5000</v>
      </c>
      <c r="O237" s="118">
        <f t="shared" si="25"/>
        <v>12.5</v>
      </c>
    </row>
    <row r="238" spans="1:15">
      <c r="A238" s="127" t="s">
        <v>359</v>
      </c>
      <c r="B238" s="62"/>
      <c r="C238" s="62"/>
      <c r="D238" s="62"/>
      <c r="E238" s="62"/>
      <c r="F238" s="62"/>
      <c r="G238" s="62"/>
      <c r="H238" s="62"/>
      <c r="I238" s="62" t="s">
        <v>145</v>
      </c>
      <c r="J238" s="62">
        <v>3</v>
      </c>
      <c r="K238" s="62" t="s">
        <v>15</v>
      </c>
      <c r="L238" s="62"/>
      <c r="M238" s="122">
        <f t="shared" si="35"/>
        <v>40000</v>
      </c>
      <c r="N238" s="122">
        <f t="shared" si="35"/>
        <v>5000</v>
      </c>
      <c r="O238" s="121">
        <f t="shared" si="25"/>
        <v>12.5</v>
      </c>
    </row>
    <row r="239" spans="1:15">
      <c r="A239" s="127" t="s">
        <v>359</v>
      </c>
      <c r="B239" s="62"/>
      <c r="C239" s="62"/>
      <c r="D239" s="62"/>
      <c r="E239" s="62"/>
      <c r="F239" s="62"/>
      <c r="G239" s="62"/>
      <c r="H239" s="62"/>
      <c r="I239" s="62" t="s">
        <v>145</v>
      </c>
      <c r="J239" s="62">
        <v>37</v>
      </c>
      <c r="K239" s="62" t="s">
        <v>136</v>
      </c>
      <c r="L239" s="62"/>
      <c r="M239" s="122">
        <f t="shared" si="35"/>
        <v>40000</v>
      </c>
      <c r="N239" s="122">
        <f t="shared" si="35"/>
        <v>5000</v>
      </c>
      <c r="O239" s="121">
        <f t="shared" si="25"/>
        <v>12.5</v>
      </c>
    </row>
    <row r="240" spans="1:15">
      <c r="A240" s="127" t="s">
        <v>359</v>
      </c>
      <c r="B240" s="62" t="s">
        <v>8</v>
      </c>
      <c r="C240" s="62"/>
      <c r="D240" s="62"/>
      <c r="E240" s="62" t="s">
        <v>10</v>
      </c>
      <c r="F240" s="62"/>
      <c r="G240" s="62"/>
      <c r="H240" s="62"/>
      <c r="I240" s="62" t="s">
        <v>145</v>
      </c>
      <c r="J240" s="62">
        <v>372</v>
      </c>
      <c r="K240" s="62" t="s">
        <v>66</v>
      </c>
      <c r="L240" s="62"/>
      <c r="M240" s="122">
        <v>40000</v>
      </c>
      <c r="N240" s="122">
        <v>5000</v>
      </c>
      <c r="O240" s="121">
        <f t="shared" si="25"/>
        <v>12.5</v>
      </c>
    </row>
    <row r="241" spans="1:15">
      <c r="A241" s="115" t="s">
        <v>360</v>
      </c>
      <c r="B241" s="116" t="s">
        <v>5</v>
      </c>
      <c r="C241" s="116"/>
      <c r="D241" s="116"/>
      <c r="E241" s="116" t="s">
        <v>10</v>
      </c>
      <c r="F241" s="116"/>
      <c r="G241" s="116"/>
      <c r="H241" s="116"/>
      <c r="I241" s="116" t="s">
        <v>146</v>
      </c>
      <c r="J241" s="116" t="s">
        <v>355</v>
      </c>
      <c r="K241" s="116"/>
      <c r="L241" s="116"/>
      <c r="M241" s="124">
        <f t="shared" ref="M241:N243" si="36">M242</f>
        <v>100000</v>
      </c>
      <c r="N241" s="124">
        <f t="shared" si="36"/>
        <v>85000</v>
      </c>
      <c r="O241" s="118">
        <f t="shared" si="25"/>
        <v>85</v>
      </c>
    </row>
    <row r="242" spans="1:15">
      <c r="A242" s="127" t="s">
        <v>360</v>
      </c>
      <c r="B242" s="62"/>
      <c r="C242" s="62"/>
      <c r="D242" s="62"/>
      <c r="E242" s="62"/>
      <c r="F242" s="62"/>
      <c r="G242" s="62"/>
      <c r="H242" s="62"/>
      <c r="I242" s="62" t="s">
        <v>146</v>
      </c>
      <c r="J242" s="62">
        <v>3</v>
      </c>
      <c r="K242" s="62" t="s">
        <v>15</v>
      </c>
      <c r="L242" s="62"/>
      <c r="M242" s="122">
        <f t="shared" si="36"/>
        <v>100000</v>
      </c>
      <c r="N242" s="122">
        <f t="shared" si="36"/>
        <v>85000</v>
      </c>
      <c r="O242" s="121">
        <f t="shared" si="25"/>
        <v>85</v>
      </c>
    </row>
    <row r="243" spans="1:15">
      <c r="A243" s="127" t="s">
        <v>360</v>
      </c>
      <c r="B243" s="62"/>
      <c r="C243" s="62"/>
      <c r="D243" s="62"/>
      <c r="E243" s="62"/>
      <c r="F243" s="62"/>
      <c r="G243" s="62"/>
      <c r="H243" s="62"/>
      <c r="I243" s="62" t="s">
        <v>146</v>
      </c>
      <c r="J243" s="62">
        <v>37</v>
      </c>
      <c r="K243" s="62" t="s">
        <v>136</v>
      </c>
      <c r="L243" s="62"/>
      <c r="M243" s="122">
        <f t="shared" si="36"/>
        <v>100000</v>
      </c>
      <c r="N243" s="122">
        <f t="shared" si="36"/>
        <v>85000</v>
      </c>
      <c r="O243" s="121">
        <f t="shared" si="25"/>
        <v>85</v>
      </c>
    </row>
    <row r="244" spans="1:15">
      <c r="A244" s="127" t="s">
        <v>360</v>
      </c>
      <c r="B244" s="62" t="s">
        <v>5</v>
      </c>
      <c r="C244" s="62"/>
      <c r="D244" s="62"/>
      <c r="E244" s="62" t="s">
        <v>10</v>
      </c>
      <c r="F244" s="62"/>
      <c r="G244" s="62"/>
      <c r="H244" s="62"/>
      <c r="I244" s="62" t="s">
        <v>146</v>
      </c>
      <c r="J244" s="62">
        <v>372</v>
      </c>
      <c r="K244" s="62" t="s">
        <v>66</v>
      </c>
      <c r="L244" s="62"/>
      <c r="M244" s="122">
        <v>100000</v>
      </c>
      <c r="N244" s="122">
        <v>85000</v>
      </c>
      <c r="O244" s="121">
        <f t="shared" si="25"/>
        <v>85</v>
      </c>
    </row>
    <row r="245" spans="1:15">
      <c r="A245" s="112" t="s">
        <v>351</v>
      </c>
      <c r="B245" s="113" t="s">
        <v>8</v>
      </c>
      <c r="C245" s="113"/>
      <c r="D245" s="113"/>
      <c r="E245" s="113" t="s">
        <v>10</v>
      </c>
      <c r="F245" s="113"/>
      <c r="G245" s="113"/>
      <c r="H245" s="113"/>
      <c r="I245" s="113"/>
      <c r="J245" s="113" t="s">
        <v>348</v>
      </c>
      <c r="K245" s="113"/>
      <c r="L245" s="113"/>
      <c r="M245" s="167">
        <f t="shared" ref="M245:N248" si="37">M246</f>
        <v>10000</v>
      </c>
      <c r="N245" s="167">
        <f t="shared" si="37"/>
        <v>4000</v>
      </c>
      <c r="O245" s="168">
        <f t="shared" si="25"/>
        <v>40</v>
      </c>
    </row>
    <row r="246" spans="1:15">
      <c r="A246" s="115" t="s">
        <v>361</v>
      </c>
      <c r="B246" s="116" t="s">
        <v>8</v>
      </c>
      <c r="C246" s="116"/>
      <c r="D246" s="116"/>
      <c r="E246" s="116" t="s">
        <v>10</v>
      </c>
      <c r="F246" s="116"/>
      <c r="G246" s="116"/>
      <c r="H246" s="116"/>
      <c r="I246" s="116">
        <v>1040</v>
      </c>
      <c r="J246" s="116" t="s">
        <v>356</v>
      </c>
      <c r="K246" s="116"/>
      <c r="L246" s="116"/>
      <c r="M246" s="124">
        <f t="shared" si="37"/>
        <v>10000</v>
      </c>
      <c r="N246" s="124">
        <f t="shared" si="37"/>
        <v>4000</v>
      </c>
      <c r="O246" s="118">
        <f t="shared" si="25"/>
        <v>40</v>
      </c>
    </row>
    <row r="247" spans="1:15">
      <c r="A247" s="123" t="s">
        <v>361</v>
      </c>
      <c r="B247" s="62"/>
      <c r="C247" s="62"/>
      <c r="D247" s="62"/>
      <c r="E247" s="62"/>
      <c r="F247" s="62"/>
      <c r="G247" s="62"/>
      <c r="H247" s="62"/>
      <c r="I247" s="62" t="s">
        <v>147</v>
      </c>
      <c r="J247" s="62">
        <v>3</v>
      </c>
      <c r="K247" s="62" t="s">
        <v>15</v>
      </c>
      <c r="L247" s="62"/>
      <c r="M247" s="122">
        <f t="shared" si="37"/>
        <v>10000</v>
      </c>
      <c r="N247" s="122">
        <f t="shared" si="37"/>
        <v>4000</v>
      </c>
      <c r="O247" s="121">
        <f t="shared" si="25"/>
        <v>40</v>
      </c>
    </row>
    <row r="248" spans="1:15">
      <c r="A248" s="123" t="s">
        <v>361</v>
      </c>
      <c r="B248" s="62"/>
      <c r="C248" s="62"/>
      <c r="D248" s="62"/>
      <c r="E248" s="62"/>
      <c r="F248" s="62"/>
      <c r="G248" s="62"/>
      <c r="H248" s="62"/>
      <c r="I248" s="62" t="s">
        <v>147</v>
      </c>
      <c r="J248" s="62">
        <v>37</v>
      </c>
      <c r="K248" s="62" t="s">
        <v>148</v>
      </c>
      <c r="L248" s="62"/>
      <c r="M248" s="122">
        <f t="shared" si="37"/>
        <v>10000</v>
      </c>
      <c r="N248" s="122">
        <f t="shared" si="37"/>
        <v>4000</v>
      </c>
      <c r="O248" s="121">
        <f t="shared" si="25"/>
        <v>40</v>
      </c>
    </row>
    <row r="249" spans="1:15">
      <c r="A249" s="123" t="s">
        <v>361</v>
      </c>
      <c r="B249" s="62" t="s">
        <v>8</v>
      </c>
      <c r="C249" s="62"/>
      <c r="D249" s="62"/>
      <c r="E249" s="62" t="s">
        <v>10</v>
      </c>
      <c r="F249" s="62"/>
      <c r="G249" s="62"/>
      <c r="H249" s="62"/>
      <c r="I249" s="62" t="s">
        <v>147</v>
      </c>
      <c r="J249" s="62">
        <v>372</v>
      </c>
      <c r="K249" s="62" t="s">
        <v>66</v>
      </c>
      <c r="L249" s="62"/>
      <c r="M249" s="122">
        <v>10000</v>
      </c>
      <c r="N249" s="122">
        <v>4000</v>
      </c>
      <c r="O249" s="121">
        <f t="shared" ref="O249:O254" si="38">N249/M249*100</f>
        <v>40</v>
      </c>
    </row>
    <row r="250" spans="1:15">
      <c r="A250" s="112" t="s">
        <v>352</v>
      </c>
      <c r="B250" s="113" t="s">
        <v>8</v>
      </c>
      <c r="C250" s="113"/>
      <c r="D250" s="113"/>
      <c r="E250" s="113" t="s">
        <v>10</v>
      </c>
      <c r="F250" s="113"/>
      <c r="G250" s="113"/>
      <c r="H250" s="113"/>
      <c r="I250" s="113"/>
      <c r="J250" s="113" t="s">
        <v>349</v>
      </c>
      <c r="K250" s="113"/>
      <c r="L250" s="113"/>
      <c r="M250" s="167">
        <f t="shared" ref="M250:N253" si="39">M251</f>
        <v>15000</v>
      </c>
      <c r="N250" s="167">
        <f t="shared" si="39"/>
        <v>10000</v>
      </c>
      <c r="O250" s="168">
        <f t="shared" si="38"/>
        <v>66.666666666666657</v>
      </c>
    </row>
    <row r="251" spans="1:15">
      <c r="A251" s="115" t="s">
        <v>362</v>
      </c>
      <c r="B251" s="116" t="s">
        <v>8</v>
      </c>
      <c r="C251" s="116"/>
      <c r="D251" s="116"/>
      <c r="E251" s="116" t="s">
        <v>10</v>
      </c>
      <c r="F251" s="116"/>
      <c r="G251" s="116"/>
      <c r="H251" s="116"/>
      <c r="I251" s="116">
        <v>1090</v>
      </c>
      <c r="J251" s="116" t="s">
        <v>357</v>
      </c>
      <c r="K251" s="116"/>
      <c r="L251" s="116"/>
      <c r="M251" s="124">
        <f t="shared" si="39"/>
        <v>15000</v>
      </c>
      <c r="N251" s="124">
        <f t="shared" si="39"/>
        <v>10000</v>
      </c>
      <c r="O251" s="118">
        <f t="shared" si="38"/>
        <v>66.666666666666657</v>
      </c>
    </row>
    <row r="252" spans="1:15">
      <c r="A252" s="127" t="s">
        <v>362</v>
      </c>
      <c r="B252" s="62"/>
      <c r="C252" s="62"/>
      <c r="D252" s="62"/>
      <c r="E252" s="62"/>
      <c r="F252" s="62"/>
      <c r="G252" s="62"/>
      <c r="H252" s="62"/>
      <c r="I252" s="62" t="s">
        <v>149</v>
      </c>
      <c r="J252" s="62">
        <v>3</v>
      </c>
      <c r="K252" s="62" t="s">
        <v>15</v>
      </c>
      <c r="L252" s="62"/>
      <c r="M252" s="122">
        <f t="shared" si="39"/>
        <v>15000</v>
      </c>
      <c r="N252" s="122">
        <f t="shared" si="39"/>
        <v>10000</v>
      </c>
      <c r="O252" s="121">
        <f t="shared" si="38"/>
        <v>66.666666666666657</v>
      </c>
    </row>
    <row r="253" spans="1:15">
      <c r="A253" s="127" t="s">
        <v>362</v>
      </c>
      <c r="B253" s="62"/>
      <c r="C253" s="62"/>
      <c r="D253" s="62"/>
      <c r="E253" s="62"/>
      <c r="F253" s="62"/>
      <c r="G253" s="62"/>
      <c r="H253" s="62"/>
      <c r="I253" s="62" t="s">
        <v>149</v>
      </c>
      <c r="J253" s="62">
        <v>38</v>
      </c>
      <c r="K253" s="62" t="s">
        <v>119</v>
      </c>
      <c r="L253" s="62"/>
      <c r="M253" s="122">
        <f t="shared" si="39"/>
        <v>15000</v>
      </c>
      <c r="N253" s="122">
        <f t="shared" si="39"/>
        <v>10000</v>
      </c>
      <c r="O253" s="121">
        <f t="shared" si="38"/>
        <v>66.666666666666657</v>
      </c>
    </row>
    <row r="254" spans="1:15">
      <c r="A254" s="191" t="s">
        <v>362</v>
      </c>
      <c r="B254" s="137" t="s">
        <v>8</v>
      </c>
      <c r="C254" s="137"/>
      <c r="D254" s="137"/>
      <c r="E254" s="137" t="s">
        <v>10</v>
      </c>
      <c r="F254" s="137"/>
      <c r="G254" s="137"/>
      <c r="H254" s="137"/>
      <c r="I254" s="137" t="s">
        <v>149</v>
      </c>
      <c r="J254" s="137">
        <v>381</v>
      </c>
      <c r="K254" s="137" t="s">
        <v>68</v>
      </c>
      <c r="L254" s="137"/>
      <c r="M254" s="138">
        <v>15000</v>
      </c>
      <c r="N254" s="138">
        <v>10000</v>
      </c>
      <c r="O254" s="139">
        <f t="shared" si="38"/>
        <v>66.666666666666657</v>
      </c>
    </row>
    <row r="255" spans="1:1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</row>
  </sheetData>
  <mergeCells count="14">
    <mergeCell ref="K226:L226"/>
    <mergeCell ref="K67:L67"/>
    <mergeCell ref="K69:L69"/>
    <mergeCell ref="A2:O2"/>
    <mergeCell ref="A4:O4"/>
    <mergeCell ref="K55:L55"/>
    <mergeCell ref="M17:M18"/>
    <mergeCell ref="N17:N18"/>
    <mergeCell ref="O17:O18"/>
    <mergeCell ref="A17:A18"/>
    <mergeCell ref="B17:B18"/>
    <mergeCell ref="D17:D18"/>
    <mergeCell ref="E17:E18"/>
    <mergeCell ref="K80:L80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52"/>
  <sheetViews>
    <sheetView tabSelected="1" topLeftCell="A30" workbookViewId="0">
      <selection activeCell="H52" sqref="H52"/>
    </sheetView>
  </sheetViews>
  <sheetFormatPr defaultRowHeight="14.4"/>
  <cols>
    <col min="1" max="1" width="5.6640625" customWidth="1"/>
    <col min="2" max="2" width="5.33203125" customWidth="1"/>
    <col min="3" max="3" width="1" customWidth="1"/>
    <col min="4" max="4" width="6.44140625" customWidth="1"/>
    <col min="5" max="5" width="5.21875" customWidth="1"/>
    <col min="6" max="6" width="19.6640625" customWidth="1"/>
    <col min="7" max="7" width="42.88671875" customWidth="1"/>
    <col min="8" max="9" width="9.77734375" customWidth="1"/>
    <col min="10" max="10" width="25.33203125" customWidth="1"/>
  </cols>
  <sheetData>
    <row r="1" spans="1:10" ht="17.399999999999999">
      <c r="A1" s="280" t="s">
        <v>207</v>
      </c>
      <c r="B1" s="280"/>
      <c r="C1" s="280"/>
      <c r="D1" s="280"/>
      <c r="E1" s="280"/>
      <c r="F1" s="280"/>
      <c r="G1" s="280"/>
      <c r="H1" s="280"/>
      <c r="I1" s="280"/>
      <c r="J1" s="280"/>
    </row>
    <row r="3" spans="1:10">
      <c r="A3" s="281" t="s">
        <v>157</v>
      </c>
      <c r="B3" s="281"/>
      <c r="C3" s="281"/>
      <c r="D3" s="281"/>
      <c r="E3" s="281"/>
      <c r="F3" s="281"/>
      <c r="G3" s="281"/>
      <c r="H3" s="281"/>
      <c r="I3" s="281"/>
      <c r="J3" s="281"/>
    </row>
    <row r="4" spans="1:10">
      <c r="A4" s="287" t="s">
        <v>205</v>
      </c>
      <c r="B4" s="287"/>
      <c r="C4" s="287"/>
      <c r="D4" s="287"/>
      <c r="E4" s="287"/>
      <c r="F4" s="287"/>
      <c r="G4" s="287"/>
      <c r="H4" s="287"/>
      <c r="I4" s="287"/>
      <c r="J4" s="287"/>
    </row>
    <row r="5" spans="1:10">
      <c r="A5" s="287" t="s">
        <v>206</v>
      </c>
      <c r="B5" s="287"/>
      <c r="C5" s="287"/>
      <c r="D5" s="287"/>
      <c r="E5" s="287"/>
      <c r="F5" s="287"/>
      <c r="G5" s="287"/>
      <c r="H5" s="287"/>
      <c r="I5" s="287"/>
      <c r="J5" s="287"/>
    </row>
    <row r="7" spans="1:10" ht="24" customHeight="1">
      <c r="A7" s="283" t="s">
        <v>158</v>
      </c>
      <c r="B7" s="283" t="s">
        <v>159</v>
      </c>
      <c r="C7" s="283"/>
      <c r="D7" s="284" t="s">
        <v>397</v>
      </c>
      <c r="E7" s="284"/>
      <c r="F7" s="171" t="s">
        <v>160</v>
      </c>
      <c r="G7" s="285" t="s">
        <v>363</v>
      </c>
      <c r="H7" s="283" t="s">
        <v>183</v>
      </c>
      <c r="I7" s="283" t="s">
        <v>193</v>
      </c>
      <c r="J7" s="289" t="s">
        <v>161</v>
      </c>
    </row>
    <row r="8" spans="1:10">
      <c r="A8" s="283"/>
      <c r="B8" s="283"/>
      <c r="C8" s="283"/>
      <c r="D8" s="171" t="s">
        <v>162</v>
      </c>
      <c r="E8" s="171" t="s">
        <v>163</v>
      </c>
      <c r="F8" s="171" t="s">
        <v>364</v>
      </c>
      <c r="G8" s="286"/>
      <c r="H8" s="283"/>
      <c r="I8" s="283"/>
      <c r="J8" s="289"/>
    </row>
    <row r="9" spans="1:10" ht="24" customHeight="1">
      <c r="A9" s="282" t="s">
        <v>164</v>
      </c>
      <c r="B9" s="288" t="s">
        <v>369</v>
      </c>
      <c r="C9" s="288"/>
      <c r="D9" s="225" t="s">
        <v>165</v>
      </c>
      <c r="E9" s="225" t="s">
        <v>166</v>
      </c>
      <c r="F9" s="226" t="s">
        <v>366</v>
      </c>
      <c r="G9" s="228" t="s">
        <v>395</v>
      </c>
      <c r="H9" s="227">
        <v>30000</v>
      </c>
      <c r="I9" s="227">
        <v>10000</v>
      </c>
      <c r="J9" s="232" t="s">
        <v>415</v>
      </c>
    </row>
    <row r="10" spans="1:10" ht="24" customHeight="1">
      <c r="A10" s="282"/>
      <c r="B10" s="288"/>
      <c r="C10" s="288"/>
      <c r="D10" s="225" t="s">
        <v>165</v>
      </c>
      <c r="E10" s="225" t="s">
        <v>166</v>
      </c>
      <c r="F10" s="238" t="s">
        <v>422</v>
      </c>
      <c r="G10" s="228" t="s">
        <v>394</v>
      </c>
      <c r="H10" s="227">
        <v>0</v>
      </c>
      <c r="I10" s="227">
        <v>1375</v>
      </c>
      <c r="J10" s="232" t="s">
        <v>421</v>
      </c>
    </row>
    <row r="11" spans="1:10" ht="24" customHeight="1">
      <c r="A11" s="282"/>
      <c r="B11" s="288"/>
      <c r="C11" s="288"/>
      <c r="D11" s="225" t="s">
        <v>165</v>
      </c>
      <c r="E11" s="225" t="s">
        <v>166</v>
      </c>
      <c r="F11" s="238" t="s">
        <v>424</v>
      </c>
      <c r="G11" s="228" t="s">
        <v>393</v>
      </c>
      <c r="H11" s="227">
        <v>0</v>
      </c>
      <c r="I11" s="227">
        <v>10625</v>
      </c>
      <c r="J11" s="232" t="s">
        <v>365</v>
      </c>
    </row>
    <row r="12" spans="1:10" ht="24" customHeight="1">
      <c r="A12" s="282"/>
      <c r="B12" s="288"/>
      <c r="C12" s="288"/>
      <c r="D12" s="225" t="s">
        <v>165</v>
      </c>
      <c r="E12" s="225" t="s">
        <v>166</v>
      </c>
      <c r="F12" s="238" t="s">
        <v>425</v>
      </c>
      <c r="G12" s="228" t="s">
        <v>392</v>
      </c>
      <c r="H12" s="227">
        <v>0</v>
      </c>
      <c r="I12" s="227">
        <v>5625</v>
      </c>
      <c r="J12" s="232" t="s">
        <v>365</v>
      </c>
    </row>
    <row r="13" spans="1:10" ht="24" customHeight="1">
      <c r="A13" s="282"/>
      <c r="B13" s="288"/>
      <c r="C13" s="288"/>
      <c r="D13" s="225" t="s">
        <v>165</v>
      </c>
      <c r="E13" s="225" t="s">
        <v>166</v>
      </c>
      <c r="F13" s="238" t="s">
        <v>426</v>
      </c>
      <c r="G13" s="228" t="s">
        <v>391</v>
      </c>
      <c r="H13" s="227">
        <v>0</v>
      </c>
      <c r="I13" s="227">
        <v>313500</v>
      </c>
      <c r="J13" s="232" t="s">
        <v>371</v>
      </c>
    </row>
    <row r="14" spans="1:10" ht="24" customHeight="1">
      <c r="A14" s="282"/>
      <c r="B14" s="288"/>
      <c r="C14" s="288"/>
      <c r="D14" s="225" t="s">
        <v>165</v>
      </c>
      <c r="E14" s="225" t="s">
        <v>166</v>
      </c>
      <c r="F14" s="226" t="s">
        <v>367</v>
      </c>
      <c r="G14" s="228" t="s">
        <v>398</v>
      </c>
      <c r="H14" s="227">
        <v>4000</v>
      </c>
      <c r="I14" s="227">
        <v>6250</v>
      </c>
      <c r="J14" s="232" t="s">
        <v>365</v>
      </c>
    </row>
    <row r="15" spans="1:10" ht="24" customHeight="1">
      <c r="A15" s="282" t="s">
        <v>167</v>
      </c>
      <c r="B15" s="288" t="s">
        <v>368</v>
      </c>
      <c r="C15" s="288"/>
      <c r="D15" s="225" t="s">
        <v>165</v>
      </c>
      <c r="E15" s="225" t="s">
        <v>168</v>
      </c>
      <c r="F15" s="238" t="s">
        <v>437</v>
      </c>
      <c r="G15" s="228" t="s">
        <v>373</v>
      </c>
      <c r="H15" s="227">
        <v>1700000</v>
      </c>
      <c r="I15" s="227">
        <v>2791500</v>
      </c>
      <c r="J15" s="232" t="s">
        <v>169</v>
      </c>
    </row>
    <row r="16" spans="1:10" ht="24" customHeight="1">
      <c r="A16" s="282"/>
      <c r="B16" s="288"/>
      <c r="C16" s="288"/>
      <c r="D16" s="225" t="s">
        <v>165</v>
      </c>
      <c r="E16" s="225" t="s">
        <v>168</v>
      </c>
      <c r="F16" s="238" t="s">
        <v>438</v>
      </c>
      <c r="G16" s="228" t="s">
        <v>374</v>
      </c>
      <c r="H16" s="227">
        <v>2601500</v>
      </c>
      <c r="I16" s="227">
        <v>5551250</v>
      </c>
      <c r="J16" s="232" t="s">
        <v>416</v>
      </c>
    </row>
    <row r="17" spans="1:10" ht="24" customHeight="1">
      <c r="A17" s="282"/>
      <c r="B17" s="288"/>
      <c r="C17" s="288"/>
      <c r="D17" s="225" t="s">
        <v>165</v>
      </c>
      <c r="E17" s="225" t="s">
        <v>168</v>
      </c>
      <c r="F17" s="238" t="s">
        <v>439</v>
      </c>
      <c r="G17" s="228" t="s">
        <v>375</v>
      </c>
      <c r="H17" s="227">
        <v>0</v>
      </c>
      <c r="I17" s="227">
        <v>480510</v>
      </c>
      <c r="J17" s="232" t="s">
        <v>419</v>
      </c>
    </row>
    <row r="18" spans="1:10" ht="24" customHeight="1">
      <c r="A18" s="282"/>
      <c r="B18" s="288"/>
      <c r="C18" s="288"/>
      <c r="D18" s="225" t="s">
        <v>165</v>
      </c>
      <c r="E18" s="225" t="s">
        <v>168</v>
      </c>
      <c r="F18" s="238" t="s">
        <v>440</v>
      </c>
      <c r="G18" s="228" t="s">
        <v>399</v>
      </c>
      <c r="H18" s="227">
        <v>150000</v>
      </c>
      <c r="I18" s="227">
        <v>100000</v>
      </c>
      <c r="J18" s="233" t="s">
        <v>417</v>
      </c>
    </row>
    <row r="19" spans="1:10" ht="24" customHeight="1">
      <c r="A19" s="282"/>
      <c r="B19" s="288"/>
      <c r="C19" s="288"/>
      <c r="D19" s="225" t="s">
        <v>165</v>
      </c>
      <c r="E19" s="225" t="s">
        <v>168</v>
      </c>
      <c r="F19" s="238" t="s">
        <v>441</v>
      </c>
      <c r="G19" s="228" t="s">
        <v>400</v>
      </c>
      <c r="H19" s="227">
        <v>50000</v>
      </c>
      <c r="I19" s="227">
        <v>0</v>
      </c>
      <c r="J19" s="233" t="s">
        <v>170</v>
      </c>
    </row>
    <row r="20" spans="1:10" ht="24" customHeight="1">
      <c r="A20" s="282"/>
      <c r="B20" s="288"/>
      <c r="C20" s="288"/>
      <c r="D20" s="225" t="s">
        <v>165</v>
      </c>
      <c r="E20" s="225" t="s">
        <v>168</v>
      </c>
      <c r="F20" s="238" t="s">
        <v>436</v>
      </c>
      <c r="G20" s="228" t="s">
        <v>401</v>
      </c>
      <c r="H20" s="227">
        <v>155000</v>
      </c>
      <c r="I20" s="227">
        <v>0</v>
      </c>
      <c r="J20" s="233" t="s">
        <v>170</v>
      </c>
    </row>
    <row r="21" spans="1:10" ht="24" customHeight="1">
      <c r="A21" s="282"/>
      <c r="B21" s="288"/>
      <c r="C21" s="288"/>
      <c r="D21" s="225" t="s">
        <v>165</v>
      </c>
      <c r="E21" s="225" t="s">
        <v>166</v>
      </c>
      <c r="F21" s="238" t="s">
        <v>423</v>
      </c>
      <c r="G21" s="228" t="s">
        <v>376</v>
      </c>
      <c r="H21" s="227">
        <v>0</v>
      </c>
      <c r="I21" s="227">
        <v>250000</v>
      </c>
      <c r="J21" s="232" t="s">
        <v>418</v>
      </c>
    </row>
    <row r="22" spans="1:10" ht="24" customHeight="1">
      <c r="A22" s="282"/>
      <c r="B22" s="288"/>
      <c r="C22" s="288"/>
      <c r="D22" s="225" t="s">
        <v>165</v>
      </c>
      <c r="E22" s="225" t="s">
        <v>168</v>
      </c>
      <c r="F22" s="238" t="s">
        <v>435</v>
      </c>
      <c r="G22" s="228" t="s">
        <v>377</v>
      </c>
      <c r="H22" s="227">
        <v>50000</v>
      </c>
      <c r="I22" s="227">
        <v>30000</v>
      </c>
      <c r="J22" s="233" t="s">
        <v>170</v>
      </c>
    </row>
    <row r="23" spans="1:10" ht="24" customHeight="1">
      <c r="A23" s="282" t="s">
        <v>171</v>
      </c>
      <c r="B23" s="288" t="s">
        <v>184</v>
      </c>
      <c r="C23" s="288"/>
      <c r="D23" s="225" t="s">
        <v>165</v>
      </c>
      <c r="E23" s="225" t="s">
        <v>172</v>
      </c>
      <c r="F23" s="239" t="s">
        <v>433</v>
      </c>
      <c r="G23" s="228" t="s">
        <v>429</v>
      </c>
      <c r="H23" s="227">
        <v>250000</v>
      </c>
      <c r="I23" s="227">
        <v>280000</v>
      </c>
      <c r="J23" s="235" t="s">
        <v>173</v>
      </c>
    </row>
    <row r="24" spans="1:10" ht="24" customHeight="1">
      <c r="A24" s="282"/>
      <c r="B24" s="288"/>
      <c r="C24" s="288"/>
      <c r="D24" s="225" t="s">
        <v>165</v>
      </c>
      <c r="E24" s="225" t="s">
        <v>172</v>
      </c>
      <c r="F24" s="239" t="s">
        <v>434</v>
      </c>
      <c r="G24" s="228" t="s">
        <v>430</v>
      </c>
      <c r="H24" s="227">
        <v>8000</v>
      </c>
      <c r="I24" s="227">
        <v>8000</v>
      </c>
      <c r="J24" s="235" t="s">
        <v>432</v>
      </c>
    </row>
    <row r="25" spans="1:10" ht="24" customHeight="1">
      <c r="A25" s="282"/>
      <c r="B25" s="288"/>
      <c r="C25" s="288"/>
      <c r="D25" s="225" t="s">
        <v>165</v>
      </c>
      <c r="E25" s="225" t="s">
        <v>166</v>
      </c>
      <c r="F25" s="240" t="s">
        <v>427</v>
      </c>
      <c r="G25" s="228" t="s">
        <v>402</v>
      </c>
      <c r="H25" s="227">
        <v>40000</v>
      </c>
      <c r="I25" s="227">
        <v>0</v>
      </c>
      <c r="J25" s="235" t="s">
        <v>414</v>
      </c>
    </row>
    <row r="26" spans="1:10" ht="24" customHeight="1">
      <c r="A26" s="282"/>
      <c r="B26" s="288" t="s">
        <v>186</v>
      </c>
      <c r="C26" s="288"/>
      <c r="D26" s="225" t="s">
        <v>174</v>
      </c>
      <c r="E26" s="225" t="s">
        <v>175</v>
      </c>
      <c r="F26" s="226" t="s">
        <v>428</v>
      </c>
      <c r="G26" s="228" t="s">
        <v>378</v>
      </c>
      <c r="H26" s="227">
        <v>130000</v>
      </c>
      <c r="I26" s="227">
        <v>166000</v>
      </c>
      <c r="J26" s="235" t="s">
        <v>413</v>
      </c>
    </row>
    <row r="27" spans="1:10" ht="24" customHeight="1">
      <c r="A27" s="282"/>
      <c r="B27" s="288"/>
      <c r="C27" s="288"/>
      <c r="D27" s="225" t="s">
        <v>165</v>
      </c>
      <c r="E27" s="225" t="s">
        <v>176</v>
      </c>
      <c r="F27" s="238" t="s">
        <v>442</v>
      </c>
      <c r="G27" s="228" t="s">
        <v>379</v>
      </c>
      <c r="H27" s="227">
        <v>10000</v>
      </c>
      <c r="I27" s="227">
        <v>7000</v>
      </c>
      <c r="J27" s="235" t="s">
        <v>411</v>
      </c>
    </row>
    <row r="28" spans="1:10" ht="24" customHeight="1">
      <c r="A28" s="282"/>
      <c r="B28" s="288"/>
      <c r="C28" s="288"/>
      <c r="D28" s="225" t="s">
        <v>165</v>
      </c>
      <c r="E28" s="225" t="s">
        <v>176</v>
      </c>
      <c r="F28" s="238" t="s">
        <v>443</v>
      </c>
      <c r="G28" s="228" t="s">
        <v>403</v>
      </c>
      <c r="H28" s="227">
        <v>10000</v>
      </c>
      <c r="I28" s="227">
        <v>5000</v>
      </c>
      <c r="J28" s="235" t="s">
        <v>412</v>
      </c>
    </row>
    <row r="29" spans="1:10" ht="24" customHeight="1">
      <c r="A29" s="282"/>
      <c r="B29" s="288"/>
      <c r="C29" s="288"/>
      <c r="D29" s="225" t="s">
        <v>165</v>
      </c>
      <c r="E29" s="225" t="s">
        <v>176</v>
      </c>
      <c r="F29" s="238" t="s">
        <v>444</v>
      </c>
      <c r="G29" s="228" t="s">
        <v>404</v>
      </c>
      <c r="H29" s="227">
        <v>40000</v>
      </c>
      <c r="I29" s="227">
        <v>37000</v>
      </c>
      <c r="J29" s="235" t="s">
        <v>420</v>
      </c>
    </row>
    <row r="30" spans="1:10" ht="24" customHeight="1">
      <c r="A30" s="282"/>
      <c r="B30" s="288"/>
      <c r="C30" s="288"/>
      <c r="D30" s="225" t="s">
        <v>165</v>
      </c>
      <c r="E30" s="225" t="s">
        <v>177</v>
      </c>
      <c r="F30" s="238" t="s">
        <v>445</v>
      </c>
      <c r="G30" s="228" t="s">
        <v>380</v>
      </c>
      <c r="H30" s="227">
        <v>20000</v>
      </c>
      <c r="I30" s="227">
        <v>28000</v>
      </c>
      <c r="J30" s="235" t="s">
        <v>372</v>
      </c>
    </row>
    <row r="31" spans="1:10" ht="24" customHeight="1">
      <c r="A31" s="282"/>
      <c r="B31" s="288" t="s">
        <v>185</v>
      </c>
      <c r="C31" s="288"/>
      <c r="D31" s="225" t="s">
        <v>165</v>
      </c>
      <c r="E31" s="225" t="s">
        <v>177</v>
      </c>
      <c r="F31" s="238" t="s">
        <v>446</v>
      </c>
      <c r="G31" s="228" t="s">
        <v>381</v>
      </c>
      <c r="H31" s="227">
        <v>0</v>
      </c>
      <c r="I31" s="227">
        <v>420500</v>
      </c>
      <c r="J31" s="232" t="s">
        <v>410</v>
      </c>
    </row>
    <row r="32" spans="1:10" ht="24" customHeight="1">
      <c r="A32" s="282"/>
      <c r="B32" s="288"/>
      <c r="C32" s="288"/>
      <c r="D32" s="225" t="s">
        <v>165</v>
      </c>
      <c r="E32" s="225" t="s">
        <v>176</v>
      </c>
      <c r="F32" s="226" t="s">
        <v>447</v>
      </c>
      <c r="G32" s="228" t="s">
        <v>382</v>
      </c>
      <c r="H32" s="227">
        <v>600000</v>
      </c>
      <c r="I32" s="227">
        <v>640375</v>
      </c>
      <c r="J32" s="232" t="s">
        <v>409</v>
      </c>
    </row>
    <row r="33" spans="1:10" ht="24" customHeight="1">
      <c r="A33" s="282" t="s">
        <v>179</v>
      </c>
      <c r="B33" s="288" t="s">
        <v>180</v>
      </c>
      <c r="C33" s="288"/>
      <c r="D33" s="229" t="s">
        <v>165</v>
      </c>
      <c r="E33" s="229" t="s">
        <v>181</v>
      </c>
      <c r="F33" s="238" t="s">
        <v>448</v>
      </c>
      <c r="G33" s="231" t="s">
        <v>383</v>
      </c>
      <c r="H33" s="230">
        <v>55000</v>
      </c>
      <c r="I33" s="230">
        <v>60000</v>
      </c>
      <c r="J33" s="232" t="s">
        <v>178</v>
      </c>
    </row>
    <row r="34" spans="1:10" ht="24" customHeight="1">
      <c r="A34" s="282"/>
      <c r="B34" s="288"/>
      <c r="C34" s="288"/>
      <c r="D34" s="229" t="s">
        <v>165</v>
      </c>
      <c r="E34" s="229" t="s">
        <v>181</v>
      </c>
      <c r="F34" s="238" t="s">
        <v>449</v>
      </c>
      <c r="G34" s="231" t="s">
        <v>384</v>
      </c>
      <c r="H34" s="230">
        <v>0</v>
      </c>
      <c r="I34" s="230">
        <v>237750</v>
      </c>
      <c r="J34" s="233" t="s">
        <v>408</v>
      </c>
    </row>
    <row r="35" spans="1:10" ht="24" customHeight="1">
      <c r="A35" s="282"/>
      <c r="B35" s="288"/>
      <c r="C35" s="288"/>
      <c r="D35" s="229" t="s">
        <v>165</v>
      </c>
      <c r="E35" s="229" t="s">
        <v>181</v>
      </c>
      <c r="F35" s="238" t="s">
        <v>450</v>
      </c>
      <c r="G35" s="231" t="s">
        <v>385</v>
      </c>
      <c r="H35" s="230">
        <v>90000</v>
      </c>
      <c r="I35" s="230">
        <v>43000</v>
      </c>
      <c r="J35" s="232" t="s">
        <v>405</v>
      </c>
    </row>
    <row r="36" spans="1:10" ht="24" customHeight="1">
      <c r="A36" s="282"/>
      <c r="B36" s="288"/>
      <c r="C36" s="288"/>
      <c r="D36" s="229" t="s">
        <v>165</v>
      </c>
      <c r="E36" s="229" t="s">
        <v>181</v>
      </c>
      <c r="F36" s="238" t="s">
        <v>451</v>
      </c>
      <c r="G36" s="231" t="s">
        <v>386</v>
      </c>
      <c r="H36" s="230">
        <v>15000</v>
      </c>
      <c r="I36" s="230">
        <v>0</v>
      </c>
      <c r="J36" s="232" t="s">
        <v>406</v>
      </c>
    </row>
    <row r="37" spans="1:10" ht="24" customHeight="1">
      <c r="A37" s="282"/>
      <c r="B37" s="288"/>
      <c r="C37" s="288"/>
      <c r="D37" s="229" t="s">
        <v>165</v>
      </c>
      <c r="E37" s="229" t="s">
        <v>182</v>
      </c>
      <c r="F37" s="238" t="s">
        <v>452</v>
      </c>
      <c r="G37" s="231" t="s">
        <v>387</v>
      </c>
      <c r="H37" s="230">
        <v>80000</v>
      </c>
      <c r="I37" s="230">
        <v>113000</v>
      </c>
      <c r="J37" s="232" t="s">
        <v>407</v>
      </c>
    </row>
    <row r="38" spans="1:10" ht="24" customHeight="1">
      <c r="A38" s="282"/>
      <c r="B38" s="288"/>
      <c r="C38" s="288"/>
      <c r="D38" s="229" t="s">
        <v>165</v>
      </c>
      <c r="E38" s="229" t="s">
        <v>182</v>
      </c>
      <c r="F38" s="238" t="s">
        <v>453</v>
      </c>
      <c r="G38" s="231" t="s">
        <v>388</v>
      </c>
      <c r="H38" s="230">
        <v>40000</v>
      </c>
      <c r="I38" s="230">
        <v>5000</v>
      </c>
      <c r="J38" s="232" t="s">
        <v>407</v>
      </c>
    </row>
    <row r="39" spans="1:10" ht="24" customHeight="1">
      <c r="A39" s="282"/>
      <c r="B39" s="288"/>
      <c r="C39" s="288"/>
      <c r="D39" s="229" t="s">
        <v>165</v>
      </c>
      <c r="E39" s="229" t="s">
        <v>182</v>
      </c>
      <c r="F39" s="239" t="s">
        <v>454</v>
      </c>
      <c r="G39" s="231" t="s">
        <v>389</v>
      </c>
      <c r="H39" s="230">
        <v>10000</v>
      </c>
      <c r="I39" s="230">
        <v>4000</v>
      </c>
      <c r="J39" s="232" t="s">
        <v>178</v>
      </c>
    </row>
    <row r="40" spans="1:10" ht="24" customHeight="1">
      <c r="A40" s="282"/>
      <c r="B40" s="288"/>
      <c r="C40" s="288"/>
      <c r="D40" s="229" t="s">
        <v>165</v>
      </c>
      <c r="E40" s="229" t="s">
        <v>182</v>
      </c>
      <c r="F40" s="238" t="s">
        <v>455</v>
      </c>
      <c r="G40" s="231" t="s">
        <v>396</v>
      </c>
      <c r="H40" s="230">
        <v>15000</v>
      </c>
      <c r="I40" s="230">
        <v>10000</v>
      </c>
      <c r="J40" s="234" t="s">
        <v>178</v>
      </c>
    </row>
    <row r="41" spans="1:10" ht="24" customHeight="1">
      <c r="A41" s="282"/>
      <c r="B41" s="288"/>
      <c r="C41" s="288"/>
      <c r="D41" s="229" t="s">
        <v>165</v>
      </c>
      <c r="E41" s="229" t="s">
        <v>182</v>
      </c>
      <c r="F41" s="238" t="s">
        <v>456</v>
      </c>
      <c r="G41" s="231" t="s">
        <v>390</v>
      </c>
      <c r="H41" s="230">
        <v>100000</v>
      </c>
      <c r="I41" s="230">
        <v>85000</v>
      </c>
      <c r="J41" s="232" t="s">
        <v>407</v>
      </c>
    </row>
    <row r="44" spans="1:10">
      <c r="A44" s="281" t="s">
        <v>431</v>
      </c>
      <c r="B44" s="281"/>
      <c r="C44" s="281"/>
      <c r="D44" s="281"/>
      <c r="E44" s="281"/>
      <c r="F44" s="281"/>
      <c r="G44" s="281"/>
      <c r="H44" s="281"/>
      <c r="I44" s="281"/>
      <c r="J44" s="281"/>
    </row>
    <row r="45" spans="1:10">
      <c r="A45" s="291" t="s">
        <v>204</v>
      </c>
      <c r="B45" s="291"/>
      <c r="C45" s="291"/>
      <c r="D45" s="291"/>
      <c r="E45" s="291"/>
      <c r="F45" s="291"/>
      <c r="G45" s="291"/>
      <c r="H45" s="291"/>
      <c r="I45" s="291"/>
      <c r="J45" s="291"/>
    </row>
    <row r="46" spans="1:10">
      <c r="A46" s="71"/>
      <c r="B46" s="72"/>
      <c r="C46" s="72"/>
      <c r="D46" s="72"/>
      <c r="E46" s="72"/>
      <c r="F46" s="72"/>
      <c r="G46" s="72"/>
      <c r="H46" s="72"/>
      <c r="I46" s="68"/>
      <c r="J46" s="68"/>
    </row>
    <row r="47" spans="1:10">
      <c r="A47" s="236" t="s">
        <v>457</v>
      </c>
      <c r="B47" s="237"/>
      <c r="C47" s="237"/>
      <c r="D47" s="237"/>
      <c r="E47" s="237"/>
      <c r="F47" s="68"/>
      <c r="G47" s="68" t="s">
        <v>5</v>
      </c>
      <c r="H47" s="73" t="s">
        <v>5</v>
      </c>
      <c r="I47" s="68"/>
      <c r="J47" s="68"/>
    </row>
    <row r="48" spans="1:10">
      <c r="A48" s="236" t="s">
        <v>458</v>
      </c>
      <c r="B48" s="237"/>
      <c r="C48" s="237"/>
      <c r="D48" s="237"/>
      <c r="E48" s="237"/>
      <c r="F48" s="68"/>
      <c r="G48" s="255" t="s">
        <v>187</v>
      </c>
      <c r="H48" s="255"/>
      <c r="I48" s="68"/>
      <c r="J48" s="68"/>
    </row>
    <row r="49" spans="1:10">
      <c r="A49" s="236"/>
      <c r="B49" s="237"/>
      <c r="C49" s="237"/>
      <c r="D49" s="237"/>
      <c r="E49" s="237"/>
      <c r="F49" s="255"/>
      <c r="G49" s="255" t="s">
        <v>460</v>
      </c>
      <c r="H49" s="290" t="s">
        <v>461</v>
      </c>
      <c r="I49" s="290"/>
      <c r="J49" s="290"/>
    </row>
    <row r="50" spans="1:10">
      <c r="A50" s="236" t="s">
        <v>459</v>
      </c>
      <c r="B50" s="237"/>
      <c r="C50" s="237"/>
      <c r="D50" s="237"/>
      <c r="E50" s="237"/>
      <c r="F50" s="255"/>
      <c r="G50" s="255"/>
      <c r="H50" s="237" t="s">
        <v>5</v>
      </c>
      <c r="I50" s="237"/>
      <c r="J50" s="237"/>
    </row>
    <row r="51" spans="1:10">
      <c r="A51" s="68"/>
      <c r="B51" s="68"/>
      <c r="C51" s="68"/>
      <c r="D51" s="68"/>
      <c r="E51" s="68"/>
      <c r="F51" s="68"/>
      <c r="G51" s="68"/>
      <c r="H51" s="290" t="s">
        <v>462</v>
      </c>
      <c r="I51" s="290"/>
      <c r="J51" s="290"/>
    </row>
    <row r="52" spans="1:10">
      <c r="A52" s="68"/>
      <c r="B52" s="68"/>
      <c r="C52" s="68"/>
      <c r="D52" s="68"/>
      <c r="E52" s="68"/>
      <c r="F52" s="68"/>
      <c r="G52" s="68"/>
      <c r="H52" s="68"/>
      <c r="I52" s="68"/>
      <c r="J52" s="68"/>
    </row>
  </sheetData>
  <mergeCells count="25">
    <mergeCell ref="B31:C32"/>
    <mergeCell ref="H51:J51"/>
    <mergeCell ref="B23:C25"/>
    <mergeCell ref="B26:C30"/>
    <mergeCell ref="B15:C22"/>
    <mergeCell ref="B33:C41"/>
    <mergeCell ref="A44:J44"/>
    <mergeCell ref="A45:J45"/>
    <mergeCell ref="H49:J49"/>
    <mergeCell ref="A23:A32"/>
    <mergeCell ref="A33:A41"/>
    <mergeCell ref="A1:J1"/>
    <mergeCell ref="A3:J3"/>
    <mergeCell ref="A15:A22"/>
    <mergeCell ref="A7:A8"/>
    <mergeCell ref="B7:C8"/>
    <mergeCell ref="D7:E7"/>
    <mergeCell ref="G7:G8"/>
    <mergeCell ref="A4:J4"/>
    <mergeCell ref="A5:J5"/>
    <mergeCell ref="B9:C14"/>
    <mergeCell ref="J7:J8"/>
    <mergeCell ref="A9:A14"/>
    <mergeCell ref="H7:H8"/>
    <mergeCell ref="I7:I8"/>
  </mergeCells>
  <pageMargins left="0.7" right="0.7" top="0.75" bottom="0.75" header="0.3" footer="0.3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BISKUPIJA</dc:creator>
  <cp:lastModifiedBy>Korisnik</cp:lastModifiedBy>
  <cp:lastPrinted>2019-09-30T05:47:15Z</cp:lastPrinted>
  <dcterms:created xsi:type="dcterms:W3CDTF">2018-11-09T08:18:00Z</dcterms:created>
  <dcterms:modified xsi:type="dcterms:W3CDTF">2019-10-15T06:42:41Z</dcterms:modified>
</cp:coreProperties>
</file>