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23256" windowHeight="97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65" i="2"/>
  <c r="P58"/>
  <c r="P52"/>
  <c r="P34"/>
  <c r="P23"/>
  <c r="N72" i="1"/>
  <c r="P144" i="2"/>
  <c r="R182" l="1"/>
  <c r="R161"/>
  <c r="R237"/>
  <c r="O236"/>
  <c r="R236" s="1"/>
  <c r="P236"/>
  <c r="P235" s="1"/>
  <c r="P234" s="1"/>
  <c r="N236"/>
  <c r="N235" s="1"/>
  <c r="N234" s="1"/>
  <c r="R208"/>
  <c r="P207"/>
  <c r="P206" s="1"/>
  <c r="P205" s="1"/>
  <c r="N207"/>
  <c r="N206" s="1"/>
  <c r="N205" s="1"/>
  <c r="O207"/>
  <c r="O206" s="1"/>
  <c r="O205" s="1"/>
  <c r="N181"/>
  <c r="N180" s="1"/>
  <c r="N179" s="1"/>
  <c r="P181"/>
  <c r="P180" s="1"/>
  <c r="P179" s="1"/>
  <c r="R179" s="1"/>
  <c r="O181"/>
  <c r="O180" s="1"/>
  <c r="O179" s="1"/>
  <c r="N160"/>
  <c r="N159" s="1"/>
  <c r="N158" s="1"/>
  <c r="P160"/>
  <c r="P159" s="1"/>
  <c r="P158" s="1"/>
  <c r="O160"/>
  <c r="O159" s="1"/>
  <c r="O158" s="1"/>
  <c r="P151"/>
  <c r="P150" s="1"/>
  <c r="O151"/>
  <c r="O150" s="1"/>
  <c r="N151"/>
  <c r="N150" s="1"/>
  <c r="O34"/>
  <c r="R159" l="1"/>
  <c r="R207"/>
  <c r="R160"/>
  <c r="R158"/>
  <c r="R205"/>
  <c r="R180"/>
  <c r="R181"/>
  <c r="R206"/>
  <c r="O235"/>
  <c r="O234" s="1"/>
  <c r="R234" s="1"/>
  <c r="M39" i="1"/>
  <c r="M36"/>
  <c r="L39"/>
  <c r="N27"/>
  <c r="N25"/>
  <c r="N24"/>
  <c r="P54"/>
  <c r="N53"/>
  <c r="M61"/>
  <c r="M58"/>
  <c r="M49"/>
  <c r="M53"/>
  <c r="M48" s="1"/>
  <c r="R235" i="2" l="1"/>
  <c r="L102" i="1"/>
  <c r="L103"/>
  <c r="N102"/>
  <c r="N103"/>
  <c r="N98"/>
  <c r="N99"/>
  <c r="M98"/>
  <c r="M99"/>
  <c r="M102"/>
  <c r="M103"/>
  <c r="L92"/>
  <c r="M86"/>
  <c r="M67"/>
  <c r="P57"/>
  <c r="L53"/>
  <c r="N33" l="1"/>
  <c r="M32"/>
  <c r="M31"/>
  <c r="L32"/>
  <c r="M33" l="1"/>
  <c r="P226" i="2"/>
  <c r="Q248"/>
  <c r="R227"/>
  <c r="R229"/>
  <c r="Q171"/>
  <c r="Q152"/>
  <c r="Q157"/>
  <c r="R95"/>
  <c r="R99"/>
  <c r="R103"/>
  <c r="R123"/>
  <c r="Q79"/>
  <c r="Q83"/>
  <c r="Q87"/>
  <c r="Q91"/>
  <c r="Q107"/>
  <c r="Q111"/>
  <c r="Q115"/>
  <c r="Q119"/>
  <c r="Q66"/>
  <c r="Q67"/>
  <c r="Q24"/>
  <c r="R35"/>
  <c r="R36"/>
  <c r="Q36"/>
  <c r="Q38"/>
  <c r="Q40"/>
  <c r="P37"/>
  <c r="P33" s="1"/>
  <c r="P39"/>
  <c r="P63"/>
  <c r="P51" s="1"/>
  <c r="P82"/>
  <c r="P81" s="1"/>
  <c r="P80" s="1"/>
  <c r="P94"/>
  <c r="P98"/>
  <c r="P102"/>
  <c r="P101" s="1"/>
  <c r="P100" s="1"/>
  <c r="P110"/>
  <c r="P109" s="1"/>
  <c r="P108" s="1"/>
  <c r="P114"/>
  <c r="P118"/>
  <c r="P122"/>
  <c r="P121" s="1"/>
  <c r="P120" s="1"/>
  <c r="P133"/>
  <c r="P132" s="1"/>
  <c r="P131" s="1"/>
  <c r="P155"/>
  <c r="P154" s="1"/>
  <c r="P170"/>
  <c r="P186"/>
  <c r="P185" s="1"/>
  <c r="P184" s="1"/>
  <c r="P183" s="1"/>
  <c r="P203"/>
  <c r="P202" s="1"/>
  <c r="P201" s="1"/>
  <c r="P211"/>
  <c r="P210" s="1"/>
  <c r="N247"/>
  <c r="N246" s="1"/>
  <c r="P247"/>
  <c r="P246" s="1"/>
  <c r="P245" s="1"/>
  <c r="P251"/>
  <c r="P250" s="1"/>
  <c r="P249" s="1"/>
  <c r="P261"/>
  <c r="P260" s="1"/>
  <c r="P259" s="1"/>
  <c r="P258" s="1"/>
  <c r="O94"/>
  <c r="O93" s="1"/>
  <c r="O92" s="1"/>
  <c r="O98"/>
  <c r="O97" s="1"/>
  <c r="O96" s="1"/>
  <c r="O102"/>
  <c r="O101" s="1"/>
  <c r="O100" s="1"/>
  <c r="N170"/>
  <c r="N169" s="1"/>
  <c r="N168" s="1"/>
  <c r="N155"/>
  <c r="N154" s="1"/>
  <c r="N153" s="1"/>
  <c r="N133"/>
  <c r="N132" s="1"/>
  <c r="N131" s="1"/>
  <c r="N106"/>
  <c r="N105" s="1"/>
  <c r="N104" s="1"/>
  <c r="N65"/>
  <c r="N90"/>
  <c r="N89" s="1"/>
  <c r="N88" s="1"/>
  <c r="N86"/>
  <c r="N85" s="1"/>
  <c r="N84" s="1"/>
  <c r="N78"/>
  <c r="N77" s="1"/>
  <c r="N76" s="1"/>
  <c r="M93" i="1"/>
  <c r="M92" s="1"/>
  <c r="O90"/>
  <c r="L86"/>
  <c r="O63"/>
  <c r="L61"/>
  <c r="Q262" i="2"/>
  <c r="Q252"/>
  <c r="Q204"/>
  <c r="Q187"/>
  <c r="Q167"/>
  <c r="R66"/>
  <c r="R67"/>
  <c r="Q55"/>
  <c r="R40"/>
  <c r="Q25"/>
  <c r="O94" i="1"/>
  <c r="O95"/>
  <c r="O96"/>
  <c r="P94"/>
  <c r="P95"/>
  <c r="P96"/>
  <c r="P74"/>
  <c r="P75"/>
  <c r="P76"/>
  <c r="P77"/>
  <c r="P78"/>
  <c r="P80"/>
  <c r="P81"/>
  <c r="P82"/>
  <c r="P83"/>
  <c r="P85"/>
  <c r="P87"/>
  <c r="P89"/>
  <c r="P90"/>
  <c r="P91"/>
  <c r="O74"/>
  <c r="O75"/>
  <c r="O76"/>
  <c r="O77"/>
  <c r="O78"/>
  <c r="O80"/>
  <c r="O81"/>
  <c r="O82"/>
  <c r="O83"/>
  <c r="O85"/>
  <c r="O87"/>
  <c r="O89"/>
  <c r="O91"/>
  <c r="P50"/>
  <c r="P51"/>
  <c r="P52"/>
  <c r="P55"/>
  <c r="P56"/>
  <c r="P59"/>
  <c r="P60"/>
  <c r="P62"/>
  <c r="P63"/>
  <c r="P64"/>
  <c r="P66"/>
  <c r="P68"/>
  <c r="O50"/>
  <c r="O51"/>
  <c r="O52"/>
  <c r="O55"/>
  <c r="O56"/>
  <c r="O59"/>
  <c r="O60"/>
  <c r="O62"/>
  <c r="O64"/>
  <c r="O66"/>
  <c r="O68"/>
  <c r="Q170" i="2" l="1"/>
  <c r="R102"/>
  <c r="R94"/>
  <c r="R100"/>
  <c r="R101"/>
  <c r="R98"/>
  <c r="N245"/>
  <c r="Q245" s="1"/>
  <c r="Q246"/>
  <c r="Q154"/>
  <c r="P153"/>
  <c r="Q153" s="1"/>
  <c r="Q247"/>
  <c r="P169"/>
  <c r="P117"/>
  <c r="P97"/>
  <c r="Q155"/>
  <c r="P209"/>
  <c r="P113"/>
  <c r="P93"/>
  <c r="O109" i="1"/>
  <c r="N108"/>
  <c r="R157" i="2"/>
  <c r="Q65"/>
  <c r="O122"/>
  <c r="O121" s="1"/>
  <c r="O120" s="1"/>
  <c r="R120" s="1"/>
  <c r="O215"/>
  <c r="O214" s="1"/>
  <c r="O213" s="1"/>
  <c r="O155"/>
  <c r="O110"/>
  <c r="O114"/>
  <c r="O118"/>
  <c r="N110"/>
  <c r="N109" s="1"/>
  <c r="N108" s="1"/>
  <c r="Q108" s="1"/>
  <c r="N114"/>
  <c r="N113" s="1"/>
  <c r="N112" s="1"/>
  <c r="N118"/>
  <c r="N117" s="1"/>
  <c r="N116" s="1"/>
  <c r="O106"/>
  <c r="O105" s="1"/>
  <c r="O104" s="1"/>
  <c r="O65"/>
  <c r="O37"/>
  <c r="Q118" l="1"/>
  <c r="Q110"/>
  <c r="P149"/>
  <c r="P148" s="1"/>
  <c r="P116"/>
  <c r="Q117"/>
  <c r="Q113"/>
  <c r="P112"/>
  <c r="R97"/>
  <c r="P96"/>
  <c r="Q114"/>
  <c r="R122"/>
  <c r="R93"/>
  <c r="P92"/>
  <c r="Q169"/>
  <c r="P168"/>
  <c r="Q168" s="1"/>
  <c r="Q109"/>
  <c r="R121"/>
  <c r="O109"/>
  <c r="O117"/>
  <c r="R65"/>
  <c r="O113"/>
  <c r="N107" i="1"/>
  <c r="N251" i="2"/>
  <c r="Q251" s="1"/>
  <c r="N261"/>
  <c r="Q261" s="1"/>
  <c r="O232"/>
  <c r="O231" s="1"/>
  <c r="O230" s="1"/>
  <c r="N203"/>
  <c r="Q203" s="1"/>
  <c r="N186"/>
  <c r="Q186" s="1"/>
  <c r="N166"/>
  <c r="N165" s="1"/>
  <c r="Q151"/>
  <c r="N63"/>
  <c r="N122"/>
  <c r="P147" l="1"/>
  <c r="R92"/>
  <c r="R96"/>
  <c r="Q116"/>
  <c r="Q112"/>
  <c r="O108"/>
  <c r="N202"/>
  <c r="N201" s="1"/>
  <c r="Q201" s="1"/>
  <c r="N149"/>
  <c r="N260"/>
  <c r="Q260" s="1"/>
  <c r="N121"/>
  <c r="O112"/>
  <c r="N185"/>
  <c r="O116"/>
  <c r="N250"/>
  <c r="N164"/>
  <c r="N163" s="1"/>
  <c r="N82"/>
  <c r="Q82" s="1"/>
  <c r="N37"/>
  <c r="Q37" s="1"/>
  <c r="N34"/>
  <c r="Q202" l="1"/>
  <c r="Q150"/>
  <c r="N259"/>
  <c r="Q259" s="1"/>
  <c r="N148"/>
  <c r="Q149"/>
  <c r="N81"/>
  <c r="Q81" s="1"/>
  <c r="N249"/>
  <c r="Q249" s="1"/>
  <c r="Q250"/>
  <c r="N184"/>
  <c r="Q185"/>
  <c r="N120"/>
  <c r="O261"/>
  <c r="O260" s="1"/>
  <c r="O259" s="1"/>
  <c r="O258" s="1"/>
  <c r="O256"/>
  <c r="O255" s="1"/>
  <c r="O254" s="1"/>
  <c r="O253" s="1"/>
  <c r="O251"/>
  <c r="O250" s="1"/>
  <c r="O249" s="1"/>
  <c r="O247"/>
  <c r="O246" s="1"/>
  <c r="O245" s="1"/>
  <c r="O243"/>
  <c r="O242" s="1"/>
  <c r="O241" s="1"/>
  <c r="O226"/>
  <c r="R226" s="1"/>
  <c r="O228"/>
  <c r="O219"/>
  <c r="O218" s="1"/>
  <c r="O217" s="1"/>
  <c r="O211"/>
  <c r="O210" s="1"/>
  <c r="O209" s="1"/>
  <c r="O203"/>
  <c r="O202" s="1"/>
  <c r="O201" s="1"/>
  <c r="O199"/>
  <c r="O198" s="1"/>
  <c r="O197" s="1"/>
  <c r="O192"/>
  <c r="O191" s="1"/>
  <c r="O190" s="1"/>
  <c r="O189" s="1"/>
  <c r="O188" s="1"/>
  <c r="O186"/>
  <c r="O185" s="1"/>
  <c r="O184" s="1"/>
  <c r="O183" s="1"/>
  <c r="O177"/>
  <c r="O176" s="1"/>
  <c r="O175" s="1"/>
  <c r="O174" s="1"/>
  <c r="O170"/>
  <c r="O169" s="1"/>
  <c r="O168" s="1"/>
  <c r="O166"/>
  <c r="O165" s="1"/>
  <c r="O164" s="1"/>
  <c r="O163" s="1"/>
  <c r="O154"/>
  <c r="O153" s="1"/>
  <c r="O149"/>
  <c r="O140"/>
  <c r="O139" s="1"/>
  <c r="O138" s="1"/>
  <c r="O133"/>
  <c r="O132" s="1"/>
  <c r="O131" s="1"/>
  <c r="O129"/>
  <c r="O128" s="1"/>
  <c r="O127" s="1"/>
  <c r="O90"/>
  <c r="O89" s="1"/>
  <c r="O88" s="1"/>
  <c r="O86"/>
  <c r="O85" s="1"/>
  <c r="O84" s="1"/>
  <c r="O82"/>
  <c r="O81" s="1"/>
  <c r="O80" s="1"/>
  <c r="O78"/>
  <c r="O77" s="1"/>
  <c r="O76" s="1"/>
  <c r="O74"/>
  <c r="O73" s="1"/>
  <c r="O72" s="1"/>
  <c r="O70"/>
  <c r="O69" s="1"/>
  <c r="O68" s="1"/>
  <c r="O63"/>
  <c r="O44"/>
  <c r="O43" s="1"/>
  <c r="O42" s="1"/>
  <c r="O41" s="1"/>
  <c r="O39"/>
  <c r="R39" s="1"/>
  <c r="O29"/>
  <c r="O28" s="1"/>
  <c r="O27" s="1"/>
  <c r="O26" s="1"/>
  <c r="O19"/>
  <c r="O18" s="1"/>
  <c r="N140"/>
  <c r="N139" s="1"/>
  <c r="N129"/>
  <c r="N128" s="1"/>
  <c r="N127" s="1"/>
  <c r="N102"/>
  <c r="N98"/>
  <c r="N94"/>
  <c r="N49" i="1"/>
  <c r="P109"/>
  <c r="P108"/>
  <c r="M108"/>
  <c r="M107" s="1"/>
  <c r="M65"/>
  <c r="M70"/>
  <c r="M69" s="1"/>
  <c r="M25" s="1"/>
  <c r="O196" i="2" l="1"/>
  <c r="Q148"/>
  <c r="N147"/>
  <c r="Q147" s="1"/>
  <c r="O240"/>
  <c r="Q184"/>
  <c r="N183"/>
  <c r="R149"/>
  <c r="O148"/>
  <c r="O147" s="1"/>
  <c r="R147" s="1"/>
  <c r="N258"/>
  <c r="Q258" s="1"/>
  <c r="N93"/>
  <c r="N97"/>
  <c r="N101"/>
  <c r="P107" i="1"/>
  <c r="O33" i="2"/>
  <c r="N80"/>
  <c r="Q80" s="1"/>
  <c r="L108" i="1"/>
  <c r="L99"/>
  <c r="L98" s="1"/>
  <c r="L31" s="1"/>
  <c r="L33" s="1"/>
  <c r="L93"/>
  <c r="L70"/>
  <c r="L69" s="1"/>
  <c r="L25" s="1"/>
  <c r="O25" s="1"/>
  <c r="L67"/>
  <c r="L65"/>
  <c r="R148" i="2" l="1"/>
  <c r="N100"/>
  <c r="N96"/>
  <c r="N92"/>
  <c r="L107" i="1"/>
  <c r="O107" s="1"/>
  <c r="O108"/>
  <c r="R20" i="2"/>
  <c r="R24"/>
  <c r="R25"/>
  <c r="R30"/>
  <c r="R45"/>
  <c r="R53"/>
  <c r="R54"/>
  <c r="R55"/>
  <c r="R56"/>
  <c r="R57"/>
  <c r="R59"/>
  <c r="R60"/>
  <c r="R61"/>
  <c r="R62"/>
  <c r="R64"/>
  <c r="R71"/>
  <c r="R75"/>
  <c r="R80"/>
  <c r="R81"/>
  <c r="R82"/>
  <c r="R83"/>
  <c r="R130"/>
  <c r="R131"/>
  <c r="R132"/>
  <c r="R133"/>
  <c r="R134"/>
  <c r="R141"/>
  <c r="R145"/>
  <c r="R146"/>
  <c r="R150"/>
  <c r="R151"/>
  <c r="R152"/>
  <c r="R153"/>
  <c r="R154"/>
  <c r="R155"/>
  <c r="R156"/>
  <c r="R167"/>
  <c r="R168"/>
  <c r="R169"/>
  <c r="R170"/>
  <c r="R171"/>
  <c r="R178"/>
  <c r="R184"/>
  <c r="R185"/>
  <c r="R186"/>
  <c r="R187"/>
  <c r="R193"/>
  <c r="R200"/>
  <c r="R201"/>
  <c r="R202"/>
  <c r="R203"/>
  <c r="R204"/>
  <c r="R209"/>
  <c r="R210"/>
  <c r="R211"/>
  <c r="R212"/>
  <c r="R220"/>
  <c r="R244"/>
  <c r="R245"/>
  <c r="R246"/>
  <c r="R247"/>
  <c r="R248"/>
  <c r="R249"/>
  <c r="R250"/>
  <c r="R251"/>
  <c r="R252"/>
  <c r="R257"/>
  <c r="R258"/>
  <c r="R259"/>
  <c r="R260"/>
  <c r="R261"/>
  <c r="R262"/>
  <c r="Q20"/>
  <c r="Q30"/>
  <c r="Q45"/>
  <c r="Q53"/>
  <c r="Q54"/>
  <c r="Q56"/>
  <c r="Q57"/>
  <c r="Q59"/>
  <c r="Q60"/>
  <c r="Q61"/>
  <c r="Q62"/>
  <c r="Q64"/>
  <c r="Q71"/>
  <c r="Q75"/>
  <c r="Q130"/>
  <c r="Q141"/>
  <c r="Q145"/>
  <c r="Q146"/>
  <c r="Q178"/>
  <c r="Q193"/>
  <c r="Q200"/>
  <c r="Q216"/>
  <c r="Q220"/>
  <c r="Q229"/>
  <c r="Q233"/>
  <c r="Q244"/>
  <c r="Q257"/>
  <c r="P32" l="1"/>
  <c r="P31" s="1"/>
  <c r="O162"/>
  <c r="P22"/>
  <c r="N93" i="1"/>
  <c r="N92" s="1"/>
  <c r="P106" i="2"/>
  <c r="P86"/>
  <c r="P90"/>
  <c r="P232"/>
  <c r="P215"/>
  <c r="P74"/>
  <c r="P73" s="1"/>
  <c r="P44"/>
  <c r="P166"/>
  <c r="P199"/>
  <c r="P198" s="1"/>
  <c r="P228"/>
  <c r="P219"/>
  <c r="P218" s="1"/>
  <c r="P217" s="1"/>
  <c r="P129"/>
  <c r="P128" s="1"/>
  <c r="P127" s="1"/>
  <c r="P29"/>
  <c r="P243"/>
  <c r="P242" s="1"/>
  <c r="P241" s="1"/>
  <c r="P240" s="1"/>
  <c r="P239" s="1"/>
  <c r="P177"/>
  <c r="P176" s="1"/>
  <c r="P175" s="1"/>
  <c r="P174" s="1"/>
  <c r="P173" s="1"/>
  <c r="P256"/>
  <c r="P255" s="1"/>
  <c r="P254" s="1"/>
  <c r="P253" s="1"/>
  <c r="P78"/>
  <c r="P192"/>
  <c r="P140"/>
  <c r="P139" s="1"/>
  <c r="P138" s="1"/>
  <c r="P143"/>
  <c r="P70"/>
  <c r="P19"/>
  <c r="P18" s="1"/>
  <c r="N88" i="1"/>
  <c r="N86"/>
  <c r="N84"/>
  <c r="N79"/>
  <c r="N73"/>
  <c r="N26" s="1"/>
  <c r="N28" s="1"/>
  <c r="N39" s="1"/>
  <c r="N67"/>
  <c r="N65"/>
  <c r="N61"/>
  <c r="O61" s="1"/>
  <c r="N58"/>
  <c r="N256" i="2"/>
  <c r="N255" s="1"/>
  <c r="N254" s="1"/>
  <c r="N253" s="1"/>
  <c r="N243"/>
  <c r="N242" s="1"/>
  <c r="N241" s="1"/>
  <c r="N240" s="1"/>
  <c r="N232"/>
  <c r="N231" s="1"/>
  <c r="N230" s="1"/>
  <c r="N226"/>
  <c r="N228"/>
  <c r="N215"/>
  <c r="N214" s="1"/>
  <c r="N213" s="1"/>
  <c r="N219"/>
  <c r="N218" s="1"/>
  <c r="N217" s="1"/>
  <c r="N199"/>
  <c r="N198" s="1"/>
  <c r="N197" s="1"/>
  <c r="N192"/>
  <c r="N191" s="1"/>
  <c r="N190" s="1"/>
  <c r="N189" s="1"/>
  <c r="N188" s="1"/>
  <c r="N177"/>
  <c r="N176" s="1"/>
  <c r="N175" s="1"/>
  <c r="N174" s="1"/>
  <c r="N173" s="1"/>
  <c r="Q183"/>
  <c r="N144"/>
  <c r="N143" s="1"/>
  <c r="N142" s="1"/>
  <c r="N138"/>
  <c r="N126"/>
  <c r="N125" s="1"/>
  <c r="N124" s="1"/>
  <c r="N74"/>
  <c r="N73" s="1"/>
  <c r="N72" s="1"/>
  <c r="N70"/>
  <c r="N69" s="1"/>
  <c r="N68" s="1"/>
  <c r="N58"/>
  <c r="N52"/>
  <c r="N44"/>
  <c r="N43" s="1"/>
  <c r="N42" s="1"/>
  <c r="N41" s="1"/>
  <c r="N39"/>
  <c r="N29"/>
  <c r="N28" s="1"/>
  <c r="N19"/>
  <c r="N18" s="1"/>
  <c r="R228" l="1"/>
  <c r="P225"/>
  <c r="P224" s="1"/>
  <c r="N196"/>
  <c r="N195" s="1"/>
  <c r="N194" s="1"/>
  <c r="N33"/>
  <c r="N32" s="1"/>
  <c r="N31" s="1"/>
  <c r="Q31" s="1"/>
  <c r="Q39"/>
  <c r="Q78"/>
  <c r="P105"/>
  <c r="Q106"/>
  <c r="Q86"/>
  <c r="Q90"/>
  <c r="P231"/>
  <c r="O93" i="1"/>
  <c r="P93"/>
  <c r="P65"/>
  <c r="O65"/>
  <c r="P67"/>
  <c r="O67"/>
  <c r="N172" i="2"/>
  <c r="N239"/>
  <c r="N238" s="1"/>
  <c r="R166"/>
  <c r="Q166"/>
  <c r="P214"/>
  <c r="N51"/>
  <c r="N50" s="1"/>
  <c r="N49" s="1"/>
  <c r="P50"/>
  <c r="P77"/>
  <c r="P85"/>
  <c r="P165"/>
  <c r="Q254"/>
  <c r="R254"/>
  <c r="R175"/>
  <c r="Q175"/>
  <c r="R241"/>
  <c r="Q241"/>
  <c r="R128"/>
  <c r="Q128"/>
  <c r="R217"/>
  <c r="Q217"/>
  <c r="R74"/>
  <c r="Q74"/>
  <c r="Q143"/>
  <c r="Q174"/>
  <c r="R174"/>
  <c r="R63"/>
  <c r="Q63"/>
  <c r="Q144"/>
  <c r="R138"/>
  <c r="Q138"/>
  <c r="Q18"/>
  <c r="R18"/>
  <c r="R139"/>
  <c r="Q139"/>
  <c r="Q255"/>
  <c r="R255"/>
  <c r="R176"/>
  <c r="Q176"/>
  <c r="Q242"/>
  <c r="R242"/>
  <c r="R129"/>
  <c r="Q129"/>
  <c r="Q218"/>
  <c r="R218"/>
  <c r="P197"/>
  <c r="Q198"/>
  <c r="R198"/>
  <c r="P43"/>
  <c r="Q44"/>
  <c r="R44"/>
  <c r="Q58"/>
  <c r="R34"/>
  <c r="Q34"/>
  <c r="Q215"/>
  <c r="Q231"/>
  <c r="R70"/>
  <c r="Q70"/>
  <c r="R192"/>
  <c r="Q192"/>
  <c r="R253"/>
  <c r="Q253"/>
  <c r="R29"/>
  <c r="Q29"/>
  <c r="R127"/>
  <c r="Q127"/>
  <c r="Q228"/>
  <c r="Q73"/>
  <c r="R73"/>
  <c r="Q52"/>
  <c r="Q19"/>
  <c r="R19"/>
  <c r="R140"/>
  <c r="Q140"/>
  <c r="R256"/>
  <c r="Q256"/>
  <c r="R177"/>
  <c r="Q177"/>
  <c r="R243"/>
  <c r="Q243"/>
  <c r="Q219"/>
  <c r="R219"/>
  <c r="Q199"/>
  <c r="R199"/>
  <c r="P69"/>
  <c r="P191"/>
  <c r="P28"/>
  <c r="P72"/>
  <c r="Q232"/>
  <c r="P89"/>
  <c r="Q89" s="1"/>
  <c r="N48" i="1"/>
  <c r="N225" i="2"/>
  <c r="N224" s="1"/>
  <c r="N137"/>
  <c r="N27"/>
  <c r="N26" s="1"/>
  <c r="N23"/>
  <c r="N22" s="1"/>
  <c r="N21" s="1"/>
  <c r="N17"/>
  <c r="L27" i="1"/>
  <c r="O27" s="1"/>
  <c r="L88"/>
  <c r="O88" s="1"/>
  <c r="O86"/>
  <c r="L84"/>
  <c r="O84" s="1"/>
  <c r="L79"/>
  <c r="O79" s="1"/>
  <c r="L73"/>
  <c r="O73" s="1"/>
  <c r="L58"/>
  <c r="O58" s="1"/>
  <c r="O53"/>
  <c r="L49"/>
  <c r="P126" i="2"/>
  <c r="P142"/>
  <c r="P137" s="1"/>
  <c r="P21"/>
  <c r="P17"/>
  <c r="O144"/>
  <c r="O143" s="1"/>
  <c r="O142" s="1"/>
  <c r="O137" s="1"/>
  <c r="M79" i="1"/>
  <c r="P79" s="1"/>
  <c r="O225" i="2"/>
  <c r="O224" s="1"/>
  <c r="O223" s="1"/>
  <c r="O195"/>
  <c r="O194" s="1"/>
  <c r="O126"/>
  <c r="O125" s="1"/>
  <c r="O124" s="1"/>
  <c r="O239"/>
  <c r="O238" s="1"/>
  <c r="O17"/>
  <c r="O23"/>
  <c r="O22" s="1"/>
  <c r="O21" s="1"/>
  <c r="O58"/>
  <c r="R58" s="1"/>
  <c r="O52"/>
  <c r="M27" i="1"/>
  <c r="P27" s="1"/>
  <c r="M88"/>
  <c r="P88" s="1"/>
  <c r="P86"/>
  <c r="M84"/>
  <c r="P84" s="1"/>
  <c r="M73"/>
  <c r="P73" s="1"/>
  <c r="P61"/>
  <c r="P58"/>
  <c r="P53"/>
  <c r="Q77" i="2" l="1"/>
  <c r="P104"/>
  <c r="Q105"/>
  <c r="Q85"/>
  <c r="P230"/>
  <c r="P223" s="1"/>
  <c r="P49" i="1"/>
  <c r="M24"/>
  <c r="O49"/>
  <c r="L48"/>
  <c r="R17" i="2"/>
  <c r="P16"/>
  <c r="P213"/>
  <c r="P196" s="1"/>
  <c r="R165"/>
  <c r="Q165"/>
  <c r="Q214"/>
  <c r="R52"/>
  <c r="O51"/>
  <c r="R33"/>
  <c r="O32"/>
  <c r="P76"/>
  <c r="P164"/>
  <c r="P84"/>
  <c r="R143"/>
  <c r="Q23"/>
  <c r="R144"/>
  <c r="R240"/>
  <c r="Q240"/>
  <c r="P88"/>
  <c r="R28"/>
  <c r="Q28"/>
  <c r="P27"/>
  <c r="P42"/>
  <c r="R43"/>
  <c r="Q43"/>
  <c r="R23"/>
  <c r="Q32"/>
  <c r="Q33"/>
  <c r="Q51"/>
  <c r="Q191"/>
  <c r="R191"/>
  <c r="P190"/>
  <c r="Q50"/>
  <c r="Q21"/>
  <c r="R21"/>
  <c r="R197"/>
  <c r="Q197"/>
  <c r="Q22"/>
  <c r="R142"/>
  <c r="Q142"/>
  <c r="R225"/>
  <c r="Q225"/>
  <c r="O173"/>
  <c r="O172" s="1"/>
  <c r="R183"/>
  <c r="Q17"/>
  <c r="Q173"/>
  <c r="P125"/>
  <c r="R126"/>
  <c r="Q126"/>
  <c r="N223"/>
  <c r="N222" s="1"/>
  <c r="N221" s="1"/>
  <c r="Q72"/>
  <c r="R72"/>
  <c r="Q69"/>
  <c r="R69"/>
  <c r="P68"/>
  <c r="P49" s="1"/>
  <c r="R22"/>
  <c r="P92" i="1"/>
  <c r="O92"/>
  <c r="N48" i="2"/>
  <c r="N47" s="1"/>
  <c r="O136"/>
  <c r="O135" s="1"/>
  <c r="N16"/>
  <c r="N14" s="1"/>
  <c r="N13" s="1"/>
  <c r="N12" s="1"/>
  <c r="L72" i="1"/>
  <c r="M72"/>
  <c r="O222" i="2"/>
  <c r="O221" s="1"/>
  <c r="O16"/>
  <c r="P48" l="1"/>
  <c r="P163"/>
  <c r="P136" s="1"/>
  <c r="Q230"/>
  <c r="Q76"/>
  <c r="Q88"/>
  <c r="Q84"/>
  <c r="Q104"/>
  <c r="Q223"/>
  <c r="P48" i="1"/>
  <c r="P72"/>
  <c r="M26"/>
  <c r="P26" s="1"/>
  <c r="P24"/>
  <c r="O48"/>
  <c r="L24"/>
  <c r="O24" s="1"/>
  <c r="O72"/>
  <c r="L26"/>
  <c r="Q164" i="2"/>
  <c r="R164"/>
  <c r="R16"/>
  <c r="Q213"/>
  <c r="R173"/>
  <c r="O31"/>
  <c r="R31" s="1"/>
  <c r="R32"/>
  <c r="P238"/>
  <c r="Q239"/>
  <c r="R239"/>
  <c r="N162"/>
  <c r="Q68"/>
  <c r="R68"/>
  <c r="R196"/>
  <c r="Q196"/>
  <c r="P195"/>
  <c r="P194" s="1"/>
  <c r="O50"/>
  <c r="O49" s="1"/>
  <c r="R51"/>
  <c r="P124"/>
  <c r="R125"/>
  <c r="Q125"/>
  <c r="R137"/>
  <c r="Q137"/>
  <c r="R224"/>
  <c r="Q224"/>
  <c r="P41"/>
  <c r="R42"/>
  <c r="Q42"/>
  <c r="Q16"/>
  <c r="Q190"/>
  <c r="R190"/>
  <c r="P189"/>
  <c r="R27"/>
  <c r="Q27"/>
  <c r="P26"/>
  <c r="P14" s="1"/>
  <c r="P162" l="1"/>
  <c r="R162" s="1"/>
  <c r="P222"/>
  <c r="Q222" s="1"/>
  <c r="R223"/>
  <c r="M28" i="1"/>
  <c r="O26"/>
  <c r="L28"/>
  <c r="R163" i="2"/>
  <c r="N136"/>
  <c r="N135" s="1"/>
  <c r="N46" s="1"/>
  <c r="N11" s="1"/>
  <c r="O14"/>
  <c r="O13" s="1"/>
  <c r="O12" s="1"/>
  <c r="Q163"/>
  <c r="R136"/>
  <c r="P135"/>
  <c r="Q238"/>
  <c r="R238"/>
  <c r="R26"/>
  <c r="Q26"/>
  <c r="R189"/>
  <c r="Q189"/>
  <c r="P188"/>
  <c r="P172" s="1"/>
  <c r="R124"/>
  <c r="Q124"/>
  <c r="Q49"/>
  <c r="Q195"/>
  <c r="R195"/>
  <c r="Q41"/>
  <c r="R41"/>
  <c r="O48"/>
  <c r="O47" s="1"/>
  <c r="O46" s="1"/>
  <c r="R50"/>
  <c r="P221"/>
  <c r="Q162" l="1"/>
  <c r="R222"/>
  <c r="R14"/>
  <c r="Q136"/>
  <c r="O11"/>
  <c r="R49"/>
  <c r="P47"/>
  <c r="P46" s="1"/>
  <c r="Q48"/>
  <c r="R48"/>
  <c r="R135"/>
  <c r="Q135"/>
  <c r="R188"/>
  <c r="Q188"/>
  <c r="Q14"/>
  <c r="P13"/>
  <c r="R221"/>
  <c r="Q221"/>
  <c r="Q194"/>
  <c r="R194"/>
  <c r="R13" l="1"/>
  <c r="P12"/>
  <c r="R12" s="1"/>
  <c r="R172"/>
  <c r="Q172"/>
  <c r="R47"/>
  <c r="Q47"/>
  <c r="Q13"/>
  <c r="P11" l="1"/>
  <c r="R46"/>
  <c r="Q46"/>
  <c r="Q12"/>
  <c r="R11" l="1"/>
  <c r="Q11"/>
</calcChain>
</file>

<file path=xl/sharedStrings.xml><?xml version="1.0" encoding="utf-8"?>
<sst xmlns="http://schemas.openxmlformats.org/spreadsheetml/2006/main" count="1557" uniqueCount="505">
  <si>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</si>
  <si>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</si>
  <si>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</si>
  <si>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</si>
  <si>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</si>
  <si>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</si>
  <si>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</si>
  <si>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</si>
  <si>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</si>
  <si>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</si>
  <si>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</si>
  <si>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</si>
  <si>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</si>
  <si>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</si>
  <si>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</si>
  <si>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</si>
  <si>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</si>
  <si>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</si>
  <si>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</si>
  <si>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</si>
  <si>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</si>
  <si>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</si>
  <si>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</si>
  <si>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</si>
  <si>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</si>
  <si>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</si>
  <si>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</si>
  <si>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</si>
  <si>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</si>
  <si>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</si>
  <si>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</si>
  <si>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</si>
  <si>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</si>
  <si>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</si>
  <si>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</si>
  <si>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</si>
  <si>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</si>
  <si>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</si>
  <si>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</si>
  <si>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</si>
  <si>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</si>
  <si>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</si>
  <si>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</si>
  <si>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</si>
  <si>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</si>
  <si>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</si>
  <si>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</si>
  <si>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</si>
  <si>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</si>
  <si>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</si>
  <si>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</si>
  <si>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</si>
  <si>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</si>
  <si>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</si>
  <si>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</si>
  <si>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</si>
  <si>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</si>
  <si>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</si>
  <si>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</si>
  <si>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</si>
  <si>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</si>
  <si>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</si>
  <si>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</si>
  <si>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</si>
  <si>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</si>
  <si>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</si>
  <si>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</si>
  <si>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</si>
  <si>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</si>
  <si>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</si>
  <si>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</si>
  <si>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</si>
  <si>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</si>
  <si>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</si>
  <si>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</si>
  <si>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</si>
  <si>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</si>
  <si>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</si>
  <si>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</si>
  <si>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</si>
  <si>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</si>
  <si>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</si>
  <si>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</si>
  <si>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</si>
  <si>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</si>
  <si>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</si>
  <si>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</si>
  <si>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</si>
  <si>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</si>
  <si>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</si>
  <si>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</si>
  <si>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</si>
  <si>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</si>
  <si>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</si>
  <si>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</si>
  <si>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</si>
  <si>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</si>
  <si>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</si>
  <si>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</si>
  <si>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</si>
  <si>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</si>
  <si>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</si>
  <si>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</si>
  <si>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</si>
  <si>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</si>
  <si>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</si>
  <si>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</si>
  <si>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</si>
  <si>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</si>
  <si>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</si>
  <si>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</si>
  <si>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</si>
  <si>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</si>
  <si>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</si>
  <si>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</si>
  <si>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</si>
  <si>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</si>
  <si>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</si>
  <si>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</si>
  <si>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</si>
  <si>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</si>
  <si>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</si>
  <si>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</si>
  <si>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</si>
  <si>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</si>
  <si>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</si>
  <si>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</si>
  <si>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</si>
  <si>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</si>
  <si>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</si>
  <si>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</si>
  <si>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</si>
  <si>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</si>
  <si>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</si>
  <si>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</si>
  <si>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</si>
  <si>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</si>
  <si>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</si>
  <si>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</si>
  <si>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</si>
  <si>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</si>
  <si>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</si>
  <si>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</si>
  <si>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</si>
  <si>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</si>
  <si>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</si>
  <si>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Ovaj Izvještaj o izvršenju Proračuna Općine Biskupija stupa na snagu osmog dana od dana objave u Službenom vjesniku Šibensko-kninske županije.</t>
  </si>
  <si>
    <t>Članak 3.</t>
  </si>
  <si>
    <t>Razdjel</t>
  </si>
  <si>
    <t>Glava</t>
  </si>
  <si>
    <t>Unapređenje rada općine</t>
  </si>
  <si>
    <t>Izrađeni Plan i Izvješća</t>
  </si>
  <si>
    <t>Razvoj konkurentnog i održivog gospodarstva</t>
  </si>
  <si>
    <t>Jačanje komunalne infrastrukture</t>
  </si>
  <si>
    <t>Kilometri asfaltiranih cesta</t>
  </si>
  <si>
    <t>Razvojno planiranje</t>
  </si>
  <si>
    <t>Razvoj društvenih djelatnosti</t>
  </si>
  <si>
    <t>Zadovoljavajuća opremljenost</t>
  </si>
  <si>
    <t>Broj korisnika</t>
  </si>
  <si>
    <t>Unapređenje kvalitete života</t>
  </si>
  <si>
    <t>dokumenata upravljanja imovinom</t>
  </si>
  <si>
    <t xml:space="preserve">Nabava uredske opreme i izrada 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</si>
  <si>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</si>
  <si>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</si>
  <si>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</si>
  <si>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</si>
  <si>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</si>
  <si>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Pokazatelj rezultata</t>
  </si>
  <si>
    <t>Članak 5.</t>
  </si>
  <si>
    <t>Naziv cilja</t>
  </si>
  <si>
    <t>Naziv mjere</t>
  </si>
  <si>
    <t>Izrađena procjena rizika</t>
  </si>
  <si>
    <t>Očuvanje okoliša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</si>
  <si>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</si>
  <si>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</si>
  <si>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</si>
  <si>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</si>
  <si>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</si>
  <si>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I-XII/2018</t>
  </si>
  <si>
    <t>34</t>
  </si>
  <si>
    <t>343</t>
  </si>
  <si>
    <t>37</t>
  </si>
  <si>
    <t>372</t>
  </si>
  <si>
    <t>381</t>
  </si>
  <si>
    <t>Rahodi za nabavu proizvedene dugotrajne imovine</t>
  </si>
  <si>
    <t>života</t>
  </si>
  <si>
    <t>Poboljšanje kvaletete</t>
  </si>
  <si>
    <t>GODIŠNJI IZVJEŠTAJ O IZVRŠENJU PRORAČUNA OPĆINE BISKUPIJA</t>
  </si>
  <si>
    <t>OPĆINA BISKUPIJA</t>
  </si>
  <si>
    <t>Izrađena projektna dokumentacija</t>
  </si>
  <si>
    <t>Izrađen program</t>
  </si>
  <si>
    <t>Izrađena dokumentacija</t>
  </si>
  <si>
    <t>Uređenje vjerskih objekata i obilježavanje vjerskih manifestacija</t>
  </si>
  <si>
    <t>ZA 2019. GODINU</t>
  </si>
  <si>
    <t>Izvještaj o izvršenju proračuna Općine Biskupija za razdoblje I-XII 2019. godine sadrži:</t>
  </si>
  <si>
    <t>Izvještaj o izvršenju proračuna za I-XII/2019. godine sastoji se od:</t>
  </si>
  <si>
    <t>2019.</t>
  </si>
  <si>
    <t>I-XII/2019</t>
  </si>
  <si>
    <t xml:space="preserve">Posebni dio Izvještaja o izvršenju proračuna za I-XII/2019. godinu sastoji se od plana rashoda i izdataka iskazanih po vrstama, raspoređenih u programe, koji se </t>
  </si>
  <si>
    <t>Plan 2019.</t>
  </si>
  <si>
    <t>Izvršenje proračuna        I-XII/2019.</t>
  </si>
  <si>
    <t>U Planu razvojnih programa za I-XII/2019. godine iskazani su ciljevi i prioriteti razvoja Općine Biskupija povezani s programskom i organizacijskom klasifikacijom</t>
  </si>
  <si>
    <t>proračuna Općine Biskupija za I-XII/2019. godine.</t>
  </si>
  <si>
    <t>IZVJEŠTAJ O IZVRŠENJU PLANA RAZVOJNIH PROGRAMA ZA I-XII/2019. GODINE</t>
  </si>
  <si>
    <t>Prihodi i rashodi, te primici i izdaci po ekonomskoj klasifikaciji utvrđuju se u Računu prihoda i rashoda i Računu financiranja za 2019. godinu, kako slijedi: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</si>
  <si>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</si>
  <si>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</si>
  <si>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</si>
  <si>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</si>
  <si>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</si>
  <si>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</si>
  <si>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</si>
  <si>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</si>
  <si>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</si>
  <si>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</si>
  <si>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</si>
  <si>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</si>
  <si>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</si>
  <si>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</si>
  <si>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</si>
  <si>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</si>
  <si>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</si>
  <si>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</si>
  <si>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</si>
  <si>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</si>
  <si>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</si>
  <si>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</si>
  <si>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</si>
  <si>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</si>
  <si>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</si>
  <si>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</si>
  <si>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</si>
  <si>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</si>
  <si>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</si>
  <si>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</si>
  <si>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</si>
  <si>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</si>
  <si>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</si>
  <si>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</si>
  <si>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</si>
  <si>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</si>
  <si>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Tekući projekt 01:  Nabava uredske opreme</t>
  </si>
  <si>
    <t>Kapitalni projekt 01:  Izrada projektne dokumentacije za biciklističke staze</t>
  </si>
  <si>
    <t>Kapitalni projekt 02:  Izrada Plana upravljanja imovinom</t>
  </si>
  <si>
    <t>Kapitalni projekt 03:  Izrada Procjene rizika od velikih nesreća</t>
  </si>
  <si>
    <t>Kapitalni projekt 06:  Izrada Plana djelovanja u području prirodnih nepogoda</t>
  </si>
  <si>
    <t>Kapitalni projekt 05:  Izrada Plana civilne zaštite</t>
  </si>
  <si>
    <t>Kapitalni projekt 04:  Izrada Izmjena i dopuna prostornog plana</t>
  </si>
  <si>
    <t>Kapitalni projekt 07:  Izrada projektne dokumentacije za "Multifunkcionalni centar"</t>
  </si>
  <si>
    <t>Kapitalni projekt 08:  Izrada Plana gospodarenja otpadom</t>
  </si>
  <si>
    <t>Kapitalni projekt 09:  Izrada Programa raspolaganja poljoprivrednim zemljištem</t>
  </si>
  <si>
    <t>Kapitalni projekt 10:  Izrada projektno tehničke dokumentacije za ostv.energ.učin.</t>
  </si>
  <si>
    <t>Kapitalni projekt 11:  Izrada projektne dokumentacije Dječji vrtić Biskupija</t>
  </si>
  <si>
    <t>Tekući projekt 02:  Nabava računalnih programa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</si>
  <si>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</si>
  <si>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</si>
  <si>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</si>
  <si>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</si>
  <si>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</si>
  <si>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</si>
  <si>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</si>
  <si>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</si>
  <si>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</si>
  <si>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</si>
  <si>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</si>
  <si>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Kapitalni projekt 02:  Izgradnja vodovoda Vrbnik</t>
  </si>
  <si>
    <t>Kapitalni projekt 03:  Modernizacija javne rasvjete</t>
  </si>
  <si>
    <t>Program 03:  Zaštita okoliša</t>
  </si>
  <si>
    <t>05</t>
  </si>
  <si>
    <t>Funkcijska klasifikacija:  Zaštita okoliša</t>
  </si>
  <si>
    <t>Funkcijska klasifikacija:  Ekonomski poslovi</t>
  </si>
  <si>
    <t>Kapitalni projekt 01:  Izgradnja reciklažnog dvorišta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</si>
  <si>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</si>
  <si>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</si>
  <si>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</si>
  <si>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</si>
  <si>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</si>
  <si>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</si>
  <si>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</si>
  <si>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</si>
  <si>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</si>
  <si>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</si>
  <si>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</si>
  <si>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</si>
  <si>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</si>
  <si>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</si>
  <si>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Kapitalni projekt 01:  Rekonstrukcija Doma omladine Biskupija</t>
  </si>
  <si>
    <t>Kapitalni projekt 02:  Konstruktivna sanacija Doma omladine Vrbnik - II. Faza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</si>
  <si>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</si>
  <si>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</si>
  <si>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</si>
  <si>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</si>
  <si>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</si>
  <si>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</si>
  <si>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Kapitalni projekt 01:  Sanacija Sportskog centra Zvjerinac</t>
  </si>
  <si>
    <t>Kapitalni projekt 02:  Sanacija sportske dvorane "Škola Kosovo"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</si>
  <si>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</si>
  <si>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</si>
  <si>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</si>
  <si>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</si>
  <si>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</si>
  <si>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</si>
  <si>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</si>
  <si>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</si>
  <si>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</si>
  <si>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</si>
  <si>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</si>
  <si>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</si>
  <si>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</si>
  <si>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</si>
  <si>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</si>
  <si>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</si>
  <si>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</si>
  <si>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</si>
  <si>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</si>
  <si>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</si>
  <si>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</si>
  <si>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</si>
  <si>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</si>
  <si>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</si>
  <si>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</si>
  <si>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</si>
  <si>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</si>
  <si>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</si>
  <si>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</si>
  <si>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</si>
  <si>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</si>
  <si>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</si>
  <si>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K200010103</t>
  </si>
  <si>
    <t>K200010104</t>
  </si>
  <si>
    <t>K200010105</t>
  </si>
  <si>
    <t>K200010106</t>
  </si>
  <si>
    <t>K200010107</t>
  </si>
  <si>
    <t>K200010108</t>
  </si>
  <si>
    <t>K200010109</t>
  </si>
  <si>
    <t>K200010110</t>
  </si>
  <si>
    <t>K200010111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</si>
  <si>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</si>
  <si>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</si>
  <si>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</si>
  <si>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</si>
  <si>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</si>
  <si>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</si>
  <si>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</si>
  <si>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</si>
  <si>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</si>
  <si>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</si>
  <si>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</si>
  <si>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</si>
  <si>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</si>
  <si>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</si>
  <si>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</si>
  <si>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</si>
  <si>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</si>
  <si>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</si>
  <si>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</si>
  <si>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</si>
  <si>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</si>
  <si>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</si>
  <si>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</si>
  <si>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</si>
  <si>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</si>
  <si>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</si>
  <si>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</si>
  <si>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K200060101</t>
  </si>
  <si>
    <t>K200060102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</si>
  <si>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</si>
  <si>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</si>
  <si>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</si>
  <si>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</si>
  <si>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</si>
  <si>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</si>
  <si>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</si>
  <si>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</si>
  <si>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100</t>
  </si>
  <si>
    <t xml:space="preserve">Izgradnja društvenih </t>
  </si>
  <si>
    <t>10001</t>
  </si>
  <si>
    <t>200</t>
  </si>
  <si>
    <t>Program / Aktivnost /       Kapitalni / Tekući projekt</t>
  </si>
  <si>
    <t>20002</t>
  </si>
  <si>
    <t>Organizacijska klasifikacija</t>
  </si>
  <si>
    <t>Naziv Programa /                                                                               Aktivnosti, Kapitalnog, Tekućeg projekta</t>
  </si>
  <si>
    <t>Izvršenje proračuna                I-XII/2018.</t>
  </si>
  <si>
    <t>20001</t>
  </si>
  <si>
    <t>Jednostavnije obavljanje administrativnih poslova</t>
  </si>
  <si>
    <t>Broj korisnika uključenih u aktivnosti sportskih klubova i postignuti rezultati</t>
  </si>
  <si>
    <t>Nabavljeni udžbenici za sve učenike osnovnih i srednjih škola</t>
  </si>
  <si>
    <t>Unapređenje vatrogastva</t>
  </si>
  <si>
    <t>Izrađen Plan</t>
  </si>
  <si>
    <t>Značajna ušteda tj.smanjenje rashoda za električnu energiju</t>
  </si>
  <si>
    <t>Uređenost objekta i opremljenost prostora</t>
  </si>
  <si>
    <t>Broj akcija i manifestacija</t>
  </si>
  <si>
    <t>Izrađene Izmjene i dopune prostornog plana</t>
  </si>
  <si>
    <t>Nabavljena oprema, efikasnije i brže obavljanje poslova</t>
  </si>
  <si>
    <t>Prostori opremljeni potrebnom opremom</t>
  </si>
  <si>
    <t>Pokriveni troškovi prijevoza</t>
  </si>
  <si>
    <t>Broj polaznika, pokriveni troškovi</t>
  </si>
  <si>
    <t>Broj korisnika, pokriveni troškovi</t>
  </si>
  <si>
    <t>Pokriven dio troškova aktivnosti</t>
  </si>
  <si>
    <t>Broj nastupa, pokriven dio troškova aktivnosti</t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</si>
  <si>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Nabava uredske opreme</t>
    </r>
  </si>
  <si>
    <r>
      <t xml:space="preserve">Javna Javna uprava i adminstracija </t>
    </r>
    <r>
      <rPr>
        <sz val="9"/>
        <color theme="1"/>
        <rFont val="Calibri"/>
        <family val="2"/>
        <charset val="238"/>
        <scheme val="minor"/>
      </rPr>
      <t>/ Izrada Programa raspolaganja poljoprivrednim zemljištem</t>
    </r>
  </si>
  <si>
    <r>
      <t xml:space="preserve">Izgradnja objekata i uređaja komunalne infrastrukture </t>
    </r>
    <r>
      <rPr>
        <sz val="9"/>
        <color theme="1"/>
        <rFont val="Calibri"/>
        <family val="2"/>
        <charset val="238"/>
        <scheme val="minor"/>
      </rPr>
      <t>/ Izgradnja i rekonstrukcija cesta</t>
    </r>
  </si>
  <si>
    <r>
      <t xml:space="preserve">Izgradnja objekata i uređaja komunalne infrastrukture </t>
    </r>
    <r>
      <rPr>
        <sz val="9"/>
        <color theme="1"/>
        <rFont val="Calibri"/>
        <family val="2"/>
        <charset val="238"/>
        <scheme val="minor"/>
      </rPr>
      <t>/ Izgradnja vodovoda Vrbnik</t>
    </r>
  </si>
  <si>
    <r>
      <t xml:space="preserve">Zaštita okoliša </t>
    </r>
    <r>
      <rPr>
        <sz val="9"/>
        <color theme="1"/>
        <rFont val="Calibri"/>
        <family val="2"/>
        <charset val="238"/>
        <scheme val="minor"/>
      </rPr>
      <t>/ Izgradnja reciklažnog dvorišta</t>
    </r>
  </si>
  <si>
    <r>
      <t xml:space="preserve">Izgradnja objekata i uređaja komunalne infrastrukture </t>
    </r>
    <r>
      <rPr>
        <sz val="9"/>
        <color theme="1"/>
        <rFont val="Calibri"/>
        <family val="2"/>
        <charset val="238"/>
        <scheme val="minor"/>
      </rPr>
      <t>/ Modernizacija javne rasvjete</t>
    </r>
  </si>
  <si>
    <r>
      <t>Razvoj civilnog društva</t>
    </r>
    <r>
      <rPr>
        <sz val="9"/>
        <color theme="1"/>
        <rFont val="Calibri"/>
        <family val="2"/>
        <charset val="238"/>
        <scheme val="minor"/>
      </rPr>
      <t xml:space="preserve"> / Osnovne funkcije udruga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</si>
  <si>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Akcije i manifestacije u kulturi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</si>
  <si>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Konstruktivna sanacija Doma omladine Vrbnik - II. faza</t>
    </r>
  </si>
  <si>
    <r>
      <t xml:space="preserve">Predškolsko, osnovnoškolsko i srednjoškolsko obrazovanje </t>
    </r>
    <r>
      <rPr>
        <sz val="9"/>
        <color theme="1"/>
        <rFont val="Calibri"/>
        <family val="2"/>
        <charset val="238"/>
        <scheme val="minor"/>
      </rPr>
      <t>/ Sufinciranje prijevoza učenika</t>
    </r>
  </si>
  <si>
    <r>
      <t xml:space="preserve">Javne potrebe u školstvu </t>
    </r>
    <r>
      <rPr>
        <sz val="9"/>
        <color theme="1"/>
        <rFont val="Calibri"/>
        <family val="2"/>
        <charset val="238"/>
        <scheme val="minor"/>
      </rPr>
      <t>/ Sufinanciranje nabave udžbenika za osnovne i srednje škole</t>
    </r>
  </si>
  <si>
    <r>
      <t xml:space="preserve">Predškolsko, osnovnoškolsko i srednjoškolsko obrazovanje </t>
    </r>
    <r>
      <rPr>
        <sz val="9"/>
        <color theme="1"/>
        <rFont val="Calibri"/>
        <family val="2"/>
        <charset val="238"/>
        <scheme val="minor"/>
      </rPr>
      <t>/ Financiranje dječjeg vrtića</t>
    </r>
  </si>
  <si>
    <r>
      <rPr>
        <b/>
        <sz val="9"/>
        <rFont val="Calibri"/>
        <family val="2"/>
        <charset val="238"/>
        <scheme val="minor"/>
      </rPr>
      <t xml:space="preserve">Poticajne mjere demografske obnove / </t>
    </r>
    <r>
      <rPr>
        <sz val="9"/>
        <rFont val="Calibri"/>
        <family val="2"/>
        <charset val="238"/>
        <scheme val="minor"/>
      </rPr>
      <t xml:space="preserve">                             Potpore za novorođeno dijete</t>
    </r>
  </si>
  <si>
    <r>
      <t>Javna uprava i administracija</t>
    </r>
    <r>
      <rPr>
        <sz val="9"/>
        <color theme="1"/>
        <rFont val="Calibri"/>
        <family val="2"/>
        <charset val="238"/>
        <scheme val="minor"/>
      </rPr>
      <t xml:space="preserve"> / Izrada projektne dokumentacije za "Multifunkcionalni centar"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</si>
  <si>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projektne dokumentacije za biciklističke staze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</si>
  <si>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Izrada projektno tehničke dokumentacije za ostvarenje energetske učinkovitosti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</si>
  <si>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Izrada Plana djelovanja u području prirodnih nepogoda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</si>
  <si>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Izrada Plana civilne zaštite</t>
    </r>
  </si>
  <si>
    <t>20003</t>
  </si>
  <si>
    <t>20004</t>
  </si>
  <si>
    <t>20005</t>
  </si>
  <si>
    <t>20006</t>
  </si>
  <si>
    <t>20007</t>
  </si>
  <si>
    <t xml:space="preserve">Uređenost objekta, opremljenost prostora, broj posjetitelja sportskih događ. </t>
  </si>
  <si>
    <r>
      <rPr>
        <b/>
        <sz val="9"/>
        <rFont val="Calibri"/>
        <family val="2"/>
        <charset val="238"/>
        <scheme val="minor"/>
      </rPr>
      <t>Humanitarna skrb kroz udruge građana /</t>
    </r>
    <r>
      <rPr>
        <sz val="9"/>
        <rFont val="Calibri"/>
        <family val="2"/>
        <charset val="238"/>
        <scheme val="minor"/>
      </rPr>
      <t xml:space="preserve"> Humanitarna djelatnost Crvenog križa i ost.humanitarnih organizacija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</si>
  <si>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Nabava računalnih programa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</si>
  <si>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Izrada Plana upravljanja imovinom</t>
    </r>
    <r>
      <rPr>
        <b/>
        <sz val="9"/>
        <color theme="1"/>
        <rFont val="Calibri"/>
        <family val="2"/>
        <charset val="238"/>
        <scheme val="minor"/>
      </rPr>
      <t xml:space="preserve"> 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</si>
  <si>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Procjene rizika od velikih nesreća</t>
    </r>
  </si>
  <si>
    <r>
      <t xml:space="preserve">Zaštita okoliša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                              Nabava opreme za Komunalno društvo Biskupija d.o.o.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</si>
  <si>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Izrada Plana gospodarenja otpadom</t>
    </r>
  </si>
  <si>
    <r>
      <rPr>
        <b/>
        <sz val="9"/>
        <rFont val="Calibri"/>
        <family val="2"/>
        <charset val="238"/>
        <scheme val="minor"/>
      </rPr>
      <t>P2000101 /</t>
    </r>
    <r>
      <rPr>
        <sz val="9"/>
        <rFont val="Calibri"/>
        <family val="2"/>
        <charset val="238"/>
        <scheme val="minor"/>
      </rPr>
      <t xml:space="preserve"> T200010101</t>
    </r>
  </si>
  <si>
    <r>
      <t xml:space="preserve">P1000104 / </t>
    </r>
    <r>
      <rPr>
        <sz val="9"/>
        <rFont val="Calibri"/>
        <family val="2"/>
        <charset val="238"/>
        <scheme val="minor"/>
      </rPr>
      <t>A100010401</t>
    </r>
  </si>
  <si>
    <r>
      <t xml:space="preserve">P2000101 / </t>
    </r>
    <r>
      <rPr>
        <sz val="9"/>
        <rFont val="Calibri"/>
        <family val="2"/>
        <charset val="238"/>
        <scheme val="minor"/>
      </rPr>
      <t xml:space="preserve">T200010102 </t>
    </r>
  </si>
  <si>
    <t>A200040101</t>
  </si>
  <si>
    <t>A200040102</t>
  </si>
  <si>
    <r>
      <t xml:space="preserve">P2000101 / </t>
    </r>
    <r>
      <rPr>
        <sz val="9"/>
        <rFont val="Calibri"/>
        <family val="2"/>
        <charset val="238"/>
        <scheme val="minor"/>
      </rPr>
      <t>K200010109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</si>
  <si>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K200010102</t>
    </r>
  </si>
  <si>
    <r>
      <t xml:space="preserve">P2000101 / </t>
    </r>
    <r>
      <rPr>
        <sz val="9"/>
        <rFont val="Calibri"/>
        <family val="2"/>
        <charset val="238"/>
        <scheme val="minor"/>
      </rPr>
      <t xml:space="preserve">K200010103 </t>
    </r>
  </si>
  <si>
    <r>
      <t xml:space="preserve">P2000302 / </t>
    </r>
    <r>
      <rPr>
        <sz val="9"/>
        <rFont val="Calibri"/>
        <family val="2"/>
        <charset val="238"/>
        <scheme val="minor"/>
      </rPr>
      <t>K200030201</t>
    </r>
  </si>
  <si>
    <r>
      <t xml:space="preserve">P2000302 / </t>
    </r>
    <r>
      <rPr>
        <sz val="9"/>
        <rFont val="Calibri"/>
        <family val="2"/>
        <charset val="238"/>
        <scheme val="minor"/>
      </rPr>
      <t>K200030202</t>
    </r>
  </si>
  <si>
    <r>
      <t>P2000303 /</t>
    </r>
    <r>
      <rPr>
        <sz val="9"/>
        <rFont val="Calibri"/>
        <family val="2"/>
        <charset val="238"/>
        <scheme val="minor"/>
      </rPr>
      <t xml:space="preserve"> K200030301</t>
    </r>
  </si>
  <si>
    <r>
      <t xml:space="preserve">P2000302 / </t>
    </r>
    <r>
      <rPr>
        <sz val="9"/>
        <rFont val="Calibri"/>
        <family val="2"/>
        <charset val="238"/>
        <scheme val="minor"/>
      </rPr>
      <t>K200030203</t>
    </r>
    <r>
      <rPr>
        <b/>
        <sz val="9"/>
        <rFont val="Calibri"/>
        <family val="2"/>
        <charset val="238"/>
        <scheme val="minor"/>
      </rPr>
      <t xml:space="preserve"> 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</si>
  <si>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K200010107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</si>
  <si>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K200010101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</si>
  <si>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K200010110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</si>
  <si>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K200010106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</si>
  <si>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K200010104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</si>
  <si>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K200010108</t>
    </r>
  </si>
  <si>
    <r>
      <t xml:space="preserve">P2000201 / </t>
    </r>
    <r>
      <rPr>
        <sz val="9"/>
        <rFont val="Calibri"/>
        <family val="2"/>
        <charset val="238"/>
        <scheme val="minor"/>
      </rPr>
      <t>A200020101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</si>
  <si>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K200010105</t>
    </r>
  </si>
  <si>
    <r>
      <t xml:space="preserve">P2000201 / </t>
    </r>
    <r>
      <rPr>
        <sz val="9"/>
        <rFont val="Calibri"/>
        <family val="2"/>
        <charset val="238"/>
        <scheme val="minor"/>
      </rPr>
      <t>A200020102</t>
    </r>
  </si>
  <si>
    <r>
      <t xml:space="preserve">P2000501 / </t>
    </r>
    <r>
      <rPr>
        <sz val="9"/>
        <rFont val="Calibri"/>
        <family val="2"/>
        <charset val="238"/>
        <scheme val="minor"/>
      </rPr>
      <t>A200050103</t>
    </r>
  </si>
  <si>
    <r>
      <t xml:space="preserve">P2000501 / </t>
    </r>
    <r>
      <rPr>
        <sz val="9"/>
        <rFont val="Calibri"/>
        <family val="2"/>
        <charset val="238"/>
        <scheme val="minor"/>
      </rPr>
      <t>A200050101</t>
    </r>
  </si>
  <si>
    <r>
      <t xml:space="preserve">P2000501/ </t>
    </r>
    <r>
      <rPr>
        <sz val="9"/>
        <rFont val="Calibri"/>
        <family val="2"/>
        <charset val="238"/>
        <scheme val="minor"/>
      </rPr>
      <t>A200050104</t>
    </r>
  </si>
  <si>
    <r>
      <t xml:space="preserve">P2000601 / </t>
    </r>
    <r>
      <rPr>
        <sz val="9"/>
        <rFont val="Calibri"/>
        <family val="2"/>
        <charset val="238"/>
        <scheme val="minor"/>
      </rPr>
      <t>A200060101</t>
    </r>
  </si>
  <si>
    <r>
      <t xml:space="preserve">P2000501 / </t>
    </r>
    <r>
      <rPr>
        <sz val="9"/>
        <rFont val="Calibri"/>
        <family val="2"/>
        <charset val="238"/>
        <scheme val="minor"/>
      </rPr>
      <t>K200050102</t>
    </r>
  </si>
  <si>
    <r>
      <t xml:space="preserve">P2000501 / </t>
    </r>
    <r>
      <rPr>
        <sz val="9"/>
        <rFont val="Calibri"/>
        <family val="2"/>
        <charset val="238"/>
        <scheme val="minor"/>
      </rPr>
      <t>K200050101</t>
    </r>
  </si>
  <si>
    <r>
      <t xml:space="preserve">P2000601 / </t>
    </r>
    <r>
      <rPr>
        <sz val="9"/>
        <rFont val="Calibri"/>
        <family val="2"/>
        <charset val="238"/>
        <scheme val="minor"/>
      </rPr>
      <t>K200060102</t>
    </r>
  </si>
  <si>
    <r>
      <t xml:space="preserve">P2000601 / </t>
    </r>
    <r>
      <rPr>
        <sz val="9"/>
        <rFont val="Calibri"/>
        <family val="2"/>
        <charset val="238"/>
        <scheme val="minor"/>
      </rPr>
      <t>K200060101</t>
    </r>
  </si>
  <si>
    <r>
      <t xml:space="preserve">P2000401 / </t>
    </r>
    <r>
      <rPr>
        <sz val="9"/>
        <rFont val="Calibri"/>
        <family val="2"/>
        <charset val="238"/>
        <scheme val="minor"/>
      </rPr>
      <t>A200040101</t>
    </r>
  </si>
  <si>
    <r>
      <t xml:space="preserve">P2000402 / </t>
    </r>
    <r>
      <rPr>
        <sz val="9"/>
        <rFont val="Calibri"/>
        <family val="2"/>
        <charset val="238"/>
        <scheme val="minor"/>
      </rPr>
      <t>A200040201</t>
    </r>
  </si>
  <si>
    <r>
      <t xml:space="preserve">P2000401 / </t>
    </r>
    <r>
      <rPr>
        <sz val="9"/>
        <rFont val="Calibri"/>
        <family val="2"/>
        <charset val="238"/>
        <scheme val="minor"/>
      </rPr>
      <t>A200040102</t>
    </r>
  </si>
  <si>
    <r>
      <t xml:space="preserve">P2000101 / </t>
    </r>
    <r>
      <rPr>
        <sz val="9"/>
        <rFont val="Calibri"/>
        <family val="2"/>
        <charset val="238"/>
        <scheme val="minor"/>
      </rPr>
      <t>K200010111</t>
    </r>
  </si>
  <si>
    <r>
      <t xml:space="preserve">P2000701 / </t>
    </r>
    <r>
      <rPr>
        <sz val="9"/>
        <rFont val="Calibri"/>
        <family val="2"/>
        <charset val="238"/>
        <scheme val="minor"/>
      </rPr>
      <t>A200070101</t>
    </r>
  </si>
  <si>
    <r>
      <t xml:space="preserve">P2000701 / </t>
    </r>
    <r>
      <rPr>
        <sz val="9"/>
        <rFont val="Calibri"/>
        <family val="2"/>
        <charset val="238"/>
        <scheme val="minor"/>
      </rPr>
      <t>A200070103</t>
    </r>
  </si>
  <si>
    <r>
      <t>P2000702 /</t>
    </r>
    <r>
      <rPr>
        <sz val="9"/>
        <rFont val="Calibri"/>
        <family val="2"/>
        <charset val="238"/>
        <scheme val="minor"/>
      </rPr>
      <t xml:space="preserve"> A200070201</t>
    </r>
  </si>
  <si>
    <r>
      <t xml:space="preserve">P2000703 / </t>
    </r>
    <r>
      <rPr>
        <sz val="9"/>
        <rFont val="Calibri"/>
        <family val="2"/>
        <charset val="238"/>
        <scheme val="minor"/>
      </rPr>
      <t>A200070301</t>
    </r>
  </si>
  <si>
    <t>Tekući projekt 01:  Nabava opreme za Komunalno društvo Biskupija d.o.o.</t>
  </si>
  <si>
    <t>T200030301</t>
  </si>
  <si>
    <r>
      <t xml:space="preserve">P2000303 / </t>
    </r>
    <r>
      <rPr>
        <sz val="9"/>
        <rFont val="Calibri"/>
        <family val="2"/>
        <charset val="238"/>
        <scheme val="minor"/>
      </rPr>
      <t>T200030301</t>
    </r>
  </si>
  <si>
    <t>Izvor</t>
  </si>
  <si>
    <t>Program/Aktivnost/Projekt</t>
  </si>
  <si>
    <t>Funkcijska klasifikacija:  Javni red i sigurnost</t>
  </si>
  <si>
    <t>Funkcijska klasifikacija:  Razvoj stanovanja</t>
  </si>
  <si>
    <t xml:space="preserve">Ostali prihodi </t>
  </si>
  <si>
    <t>KLASA: 400-06/20-01/1</t>
  </si>
  <si>
    <t>URBROJ: 2182/17-01-20-03</t>
  </si>
  <si>
    <t>Orlić, 08. lipnja 2020. godine</t>
  </si>
  <si>
    <t>OPĆINSKO VIJEĆE</t>
  </si>
  <si>
    <t>Predsjednik:</t>
  </si>
  <si>
    <t>Damjan Berić</t>
  </si>
  <si>
    <t>Članak 6.</t>
  </si>
  <si>
    <t>Na temelju odredbi članka 110. stavka 2. Zakona o proračunu ("Narodne novine", br. 87/08, 36/09, 46/09, 136/12 i 15/15) Općinsko vijeće Općine Biskupija dana</t>
  </si>
  <si>
    <t>08. lipnja 2020. godine donosi</t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</si>
  <si>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Izrada Izmjena i dopuna prostornog plana</t>
    </r>
  </si>
  <si>
    <r>
      <t xml:space="preserve">Organiziranje i provođenje zaštite i spašavanja </t>
    </r>
    <r>
      <rPr>
        <sz val="9"/>
        <color theme="1"/>
        <rFont val="Calibri"/>
        <family val="2"/>
        <charset val="238"/>
        <scheme val="minor"/>
      </rPr>
      <t>/                                                 Osnovna djelatnost DVD-a</t>
    </r>
  </si>
  <si>
    <r>
      <t xml:space="preserve">Organiziranje i provođenje zaštite i spašavanja </t>
    </r>
    <r>
      <rPr>
        <sz val="9"/>
        <color theme="1"/>
        <rFont val="Calibri"/>
        <family val="2"/>
        <charset val="238"/>
        <scheme val="minor"/>
      </rPr>
      <t>/                   Civilna zaštita i HGSS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</si>
  <si>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                    Djelatnost kulturno umjetničkih društava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</si>
  <si>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Pomoć za funkcioniranje vjerskih ustanova</t>
    </r>
  </si>
  <si>
    <r>
      <t xml:space="preserve">Organizacija, rekreacija i sportske aktivnosti </t>
    </r>
    <r>
      <rPr>
        <sz val="9"/>
        <color theme="1"/>
        <rFont val="Calibri"/>
        <family val="2"/>
        <charset val="238"/>
        <scheme val="minor"/>
      </rPr>
      <t>/                         Osnovna djelatnost sportskih udruga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</si>
  <si>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Rekonstrukcija Doma omladine Biskupija</t>
    </r>
  </si>
  <si>
    <r>
      <t xml:space="preserve">Organizacija, rekreacija i sportske aktivnosti </t>
    </r>
    <r>
      <rPr>
        <sz val="9"/>
        <color theme="1"/>
        <rFont val="Calibri"/>
        <family val="2"/>
        <charset val="238"/>
        <scheme val="minor"/>
      </rPr>
      <t>/                                                       Sanacija sportske dvorane "Škola Kosovo"</t>
    </r>
  </si>
  <si>
    <r>
      <t xml:space="preserve">Organizacija, rekreacija i sportske aktivnosti </t>
    </r>
    <r>
      <rPr>
        <sz val="9"/>
        <color theme="1"/>
        <rFont val="Calibri"/>
        <family val="2"/>
        <charset val="238"/>
        <scheme val="minor"/>
      </rPr>
      <t>/                                                       Sanacija sportskog centra Zvjerinac</t>
    </r>
  </si>
  <si>
    <r>
      <t xml:space="preserve">Javna uprava i administracija /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Izrada projektne dokumentacije Dječji vrtić Biskupija</t>
    </r>
  </si>
  <si>
    <r>
      <t>Socijalna skrb /</t>
    </r>
    <r>
      <rPr>
        <sz val="9"/>
        <color theme="1"/>
        <rFont val="Calibri"/>
        <family val="2"/>
        <charset val="238"/>
        <scheme val="minor"/>
      </rPr>
      <t xml:space="preserve"> Jednokratna naknada</t>
    </r>
  </si>
  <si>
    <r>
      <t>Socijalna skrb /</t>
    </r>
    <r>
      <rPr>
        <sz val="9"/>
        <color theme="1"/>
        <rFont val="Calibri"/>
        <family val="2"/>
        <charset val="238"/>
        <scheme val="minor"/>
      </rPr>
      <t xml:space="preserve"> Pomoć u novcu (ogrjev)</t>
    </r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</si>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</sst>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20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164" fontId="5" fillId="0" borderId="9" xfId="1" applyNumberFormat="1" applyFont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5" fillId="0" borderId="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0" xfId="2" applyNumberFormat="1" applyFont="1"/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7" fillId="0" borderId="0" xfId="0" applyFont="1"/>
    <xf numFmtId="43" fontId="27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13" fillId="0" borderId="9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29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28" fillId="0" borderId="9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5" borderId="14" xfId="0" applyNumberFormat="1" applyFont="1" applyFill="1" applyBorder="1" applyAlignment="1">
      <alignment vertical="center"/>
    </xf>
    <xf numFmtId="49" fontId="11" fillId="15" borderId="5" xfId="0" applyNumberFormat="1" applyFont="1" applyFill="1" applyBorder="1" applyAlignment="1">
      <alignment vertical="center"/>
    </xf>
    <xf numFmtId="49" fontId="11" fillId="15" borderId="0" xfId="0" applyNumberFormat="1" applyFont="1" applyFill="1" applyBorder="1" applyAlignment="1">
      <alignment vertical="center"/>
    </xf>
    <xf numFmtId="49" fontId="11" fillId="15" borderId="6" xfId="0" applyNumberFormat="1" applyFont="1" applyFill="1" applyBorder="1" applyAlignment="1">
      <alignment vertical="center"/>
    </xf>
    <xf numFmtId="164" fontId="11" fillId="15" borderId="5" xfId="1" applyNumberFormat="1" applyFont="1" applyFill="1" applyBorder="1" applyAlignment="1">
      <alignment vertical="center"/>
    </xf>
    <xf numFmtId="164" fontId="11" fillId="15" borderId="0" xfId="0" applyNumberFormat="1" applyFont="1" applyFill="1" applyBorder="1" applyAlignment="1">
      <alignment vertical="center"/>
    </xf>
    <xf numFmtId="164" fontId="11" fillId="15" borderId="6" xfId="0" applyNumberFormat="1" applyFont="1" applyFill="1" applyBorder="1" applyAlignment="1">
      <alignment vertical="center"/>
    </xf>
    <xf numFmtId="164" fontId="24" fillId="15" borderId="0" xfId="1" applyNumberFormat="1" applyFont="1" applyFill="1" applyBorder="1" applyAlignment="1">
      <alignment vertical="center"/>
    </xf>
    <xf numFmtId="164" fontId="24" fillId="15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2" borderId="11" xfId="0" applyNumberFormat="1" applyFont="1" applyFill="1" applyBorder="1"/>
    <xf numFmtId="49" fontId="11" fillId="13" borderId="2" xfId="0" applyNumberFormat="1" applyFont="1" applyFill="1" applyBorder="1" applyAlignment="1">
      <alignment horizontal="center" vertical="center"/>
    </xf>
    <xf numFmtId="49" fontId="11" fillId="13" borderId="8" xfId="0" applyNumberFormat="1" applyFont="1" applyFill="1" applyBorder="1" applyAlignment="1">
      <alignment horizontal="center" vertical="center"/>
    </xf>
    <xf numFmtId="49" fontId="11" fillId="13" borderId="4" xfId="0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horizontal="center" vertical="center"/>
    </xf>
    <xf numFmtId="49" fontId="11" fillId="13" borderId="15" xfId="0" applyNumberFormat="1" applyFont="1" applyFill="1" applyBorder="1" applyAlignment="1">
      <alignment horizontal="center" vertical="center"/>
    </xf>
    <xf numFmtId="49" fontId="11" fillId="13" borderId="13" xfId="0" applyNumberFormat="1" applyFont="1" applyFill="1" applyBorder="1" applyAlignment="1">
      <alignment horizontal="center" vertical="center"/>
    </xf>
    <xf numFmtId="49" fontId="11" fillId="17" borderId="1" xfId="0" applyNumberFormat="1" applyFont="1" applyFill="1" applyBorder="1" applyAlignment="1">
      <alignment horizontal="center" vertical="center"/>
    </xf>
    <xf numFmtId="49" fontId="11" fillId="17" borderId="7" xfId="0" applyNumberFormat="1" applyFont="1" applyFill="1" applyBorder="1" applyAlignment="1">
      <alignment horizontal="center" vertical="center"/>
    </xf>
    <xf numFmtId="49" fontId="11" fillId="17" borderId="3" xfId="0" applyNumberFormat="1" applyFont="1" applyFill="1" applyBorder="1" applyAlignment="1">
      <alignment horizontal="center" vertical="center"/>
    </xf>
    <xf numFmtId="49" fontId="6" fillId="14" borderId="5" xfId="0" applyNumberFormat="1" applyFont="1" applyFill="1" applyBorder="1" applyAlignment="1">
      <alignment horizontal="center" vertical="center"/>
    </xf>
    <xf numFmtId="49" fontId="6" fillId="14" borderId="0" xfId="0" applyNumberFormat="1" applyFont="1" applyFill="1" applyBorder="1" applyAlignment="1">
      <alignment horizontal="center" vertical="center"/>
    </xf>
    <xf numFmtId="49" fontId="6" fillId="14" borderId="6" xfId="0" applyNumberFormat="1" applyFont="1" applyFill="1" applyBorder="1" applyAlignment="1">
      <alignment horizontal="center" vertical="center"/>
    </xf>
    <xf numFmtId="49" fontId="6" fillId="14" borderId="1" xfId="0" applyNumberFormat="1" applyFont="1" applyFill="1" applyBorder="1" applyAlignment="1">
      <alignment horizontal="center" vertical="center"/>
    </xf>
    <xf numFmtId="49" fontId="6" fillId="14" borderId="7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/>
    </xf>
    <xf numFmtId="49" fontId="6" fillId="14" borderId="2" xfId="0" applyNumberFormat="1" applyFont="1" applyFill="1" applyBorder="1" applyAlignment="1">
      <alignment horizontal="center" vertical="center"/>
    </xf>
    <xf numFmtId="49" fontId="6" fillId="14" borderId="8" xfId="0" applyNumberFormat="1" applyFont="1" applyFill="1" applyBorder="1" applyAlignment="1">
      <alignment horizontal="center" vertical="center"/>
    </xf>
    <xf numFmtId="49" fontId="6" fillId="14" borderId="4" xfId="0" applyNumberFormat="1" applyFont="1" applyFill="1" applyBorder="1" applyAlignment="1">
      <alignment horizontal="center" vertical="center"/>
    </xf>
    <xf numFmtId="43" fontId="27" fillId="0" borderId="0" xfId="1" applyFont="1" applyAlignment="1">
      <alignment vertical="center"/>
    </xf>
    <xf numFmtId="49" fontId="11" fillId="17" borderId="10" xfId="0" applyNumberFormat="1" applyFont="1" applyFill="1" applyBorder="1" applyAlignment="1">
      <alignment vertical="center"/>
    </xf>
    <xf numFmtId="49" fontId="11" fillId="17" borderId="7" xfId="0" applyNumberFormat="1" applyFont="1" applyFill="1" applyBorder="1" applyAlignment="1">
      <alignment vertical="center"/>
    </xf>
    <xf numFmtId="49" fontId="11" fillId="17" borderId="3" xfId="0" applyNumberFormat="1" applyFont="1" applyFill="1" applyBorder="1" applyAlignment="1">
      <alignment vertical="center"/>
    </xf>
    <xf numFmtId="164" fontId="11" fillId="17" borderId="7" xfId="0" applyNumberFormat="1" applyFont="1" applyFill="1" applyBorder="1" applyAlignment="1">
      <alignment vertical="center"/>
    </xf>
    <xf numFmtId="164" fontId="11" fillId="17" borderId="3" xfId="0" applyNumberFormat="1" applyFont="1" applyFill="1" applyBorder="1" applyAlignment="1">
      <alignment vertical="center"/>
    </xf>
    <xf numFmtId="164" fontId="24" fillId="17" borderId="7" xfId="1" applyNumberFormat="1" applyFont="1" applyFill="1" applyBorder="1" applyAlignment="1">
      <alignment vertical="center"/>
    </xf>
    <xf numFmtId="164" fontId="24" fillId="17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11" fillId="9" borderId="4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3" borderId="1" xfId="0" applyNumberFormat="1" applyFont="1" applyFill="1" applyBorder="1" applyAlignment="1">
      <alignment vertical="center"/>
    </xf>
    <xf numFmtId="49" fontId="11" fillId="13" borderId="7" xfId="0" applyNumberFormat="1" applyFont="1" applyFill="1" applyBorder="1" applyAlignment="1">
      <alignment vertical="center"/>
    </xf>
    <xf numFmtId="49" fontId="11" fillId="13" borderId="3" xfId="0" applyNumberFormat="1" applyFont="1" applyFill="1" applyBorder="1" applyAlignment="1">
      <alignment vertical="center"/>
    </xf>
    <xf numFmtId="49" fontId="11" fillId="13" borderId="10" xfId="0" applyNumberFormat="1" applyFont="1" applyFill="1" applyBorder="1" applyAlignment="1">
      <alignment vertical="center"/>
    </xf>
    <xf numFmtId="164" fontId="11" fillId="13" borderId="1" xfId="1" applyNumberFormat="1" applyFont="1" applyFill="1" applyBorder="1" applyAlignment="1">
      <alignment vertical="center"/>
    </xf>
    <xf numFmtId="49" fontId="12" fillId="13" borderId="7" xfId="0" applyNumberFormat="1" applyFont="1" applyFill="1" applyBorder="1" applyAlignment="1">
      <alignment vertical="center"/>
    </xf>
    <xf numFmtId="49" fontId="12" fillId="13" borderId="3" xfId="0" applyNumberFormat="1" applyFont="1" applyFill="1" applyBorder="1" applyAlignment="1">
      <alignment vertical="center"/>
    </xf>
    <xf numFmtId="164" fontId="24" fillId="13" borderId="7" xfId="1" applyNumberFormat="1" applyFont="1" applyFill="1" applyBorder="1" applyAlignment="1">
      <alignment vertical="center"/>
    </xf>
    <xf numFmtId="164" fontId="24" fillId="13" borderId="3" xfId="1" applyNumberFormat="1" applyFont="1" applyFill="1" applyBorder="1" applyAlignment="1">
      <alignment vertical="center"/>
    </xf>
    <xf numFmtId="49" fontId="11" fillId="13" borderId="11" xfId="0" applyNumberFormat="1" applyFont="1" applyFill="1" applyBorder="1" applyAlignment="1">
      <alignment vertical="center"/>
    </xf>
    <xf numFmtId="49" fontId="11" fillId="13" borderId="8" xfId="0" applyNumberFormat="1" applyFont="1" applyFill="1" applyBorder="1" applyAlignment="1">
      <alignment vertical="center"/>
    </xf>
    <xf numFmtId="49" fontId="11" fillId="13" borderId="4" xfId="0" applyNumberFormat="1" applyFont="1" applyFill="1" applyBorder="1" applyAlignment="1">
      <alignment vertical="center"/>
    </xf>
    <xf numFmtId="164" fontId="11" fillId="13" borderId="2" xfId="1" applyNumberFormat="1" applyFont="1" applyFill="1" applyBorder="1" applyAlignment="1">
      <alignment vertical="center"/>
    </xf>
    <xf numFmtId="164" fontId="11" fillId="13" borderId="8" xfId="0" applyNumberFormat="1" applyFont="1" applyFill="1" applyBorder="1" applyAlignment="1">
      <alignment vertical="center"/>
    </xf>
    <xf numFmtId="164" fontId="11" fillId="13" borderId="4" xfId="0" applyNumberFormat="1" applyFont="1" applyFill="1" applyBorder="1" applyAlignment="1">
      <alignment vertical="center"/>
    </xf>
    <xf numFmtId="164" fontId="24" fillId="13" borderId="8" xfId="1" applyNumberFormat="1" applyFont="1" applyFill="1" applyBorder="1" applyAlignment="1">
      <alignment vertical="center"/>
    </xf>
    <xf numFmtId="164" fontId="24" fillId="13" borderId="4" xfId="1" applyNumberFormat="1" applyFont="1" applyFill="1" applyBorder="1" applyAlignment="1">
      <alignment vertical="center"/>
    </xf>
    <xf numFmtId="49" fontId="6" fillId="14" borderId="14" xfId="0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vertical="center"/>
    </xf>
    <xf numFmtId="49" fontId="6" fillId="14" borderId="6" xfId="0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vertical="center"/>
    </xf>
    <xf numFmtId="164" fontId="6" fillId="14" borderId="6" xfId="1" applyNumberFormat="1" applyFont="1" applyFill="1" applyBorder="1" applyAlignment="1">
      <alignment vertical="center"/>
    </xf>
    <xf numFmtId="164" fontId="8" fillId="14" borderId="0" xfId="1" applyNumberFormat="1" applyFont="1" applyFill="1" applyBorder="1" applyAlignment="1">
      <alignment vertical="center"/>
    </xf>
    <xf numFmtId="164" fontId="8" fillId="14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3" borderId="9" xfId="0" applyNumberFormat="1" applyFont="1" applyFill="1" applyBorder="1" applyAlignment="1">
      <alignment vertical="center"/>
    </xf>
    <xf numFmtId="49" fontId="11" fillId="13" borderId="15" xfId="0" applyNumberFormat="1" applyFont="1" applyFill="1" applyBorder="1" applyAlignment="1">
      <alignment vertical="center"/>
    </xf>
    <xf numFmtId="49" fontId="11" fillId="13" borderId="13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horizontal="center" vertical="center"/>
    </xf>
    <xf numFmtId="164" fontId="11" fillId="13" borderId="15" xfId="1" applyNumberFormat="1" applyFont="1" applyFill="1" applyBorder="1" applyAlignment="1">
      <alignment horizontal="center" vertical="center"/>
    </xf>
    <xf numFmtId="164" fontId="11" fillId="13" borderId="13" xfId="1" applyNumberFormat="1" applyFont="1" applyFill="1" applyBorder="1" applyAlignment="1">
      <alignment horizontal="center" vertical="center"/>
    </xf>
    <xf numFmtId="164" fontId="24" fillId="13" borderId="15" xfId="1" applyNumberFormat="1" applyFont="1" applyFill="1" applyBorder="1" applyAlignment="1">
      <alignment vertical="center"/>
    </xf>
    <xf numFmtId="164" fontId="24" fillId="13" borderId="13" xfId="1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horizontal="center" vertical="center"/>
    </xf>
    <xf numFmtId="164" fontId="6" fillId="14" borderId="0" xfId="1" applyNumberFormat="1" applyFont="1" applyFill="1" applyBorder="1" applyAlignment="1">
      <alignment horizontal="center" vertical="center"/>
    </xf>
    <xf numFmtId="164" fontId="6" fillId="14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4" borderId="10" xfId="0" applyNumberFormat="1" applyFont="1" applyFill="1" applyBorder="1" applyAlignment="1">
      <alignment vertical="center"/>
    </xf>
    <xf numFmtId="49" fontId="6" fillId="14" borderId="7" xfId="0" applyNumberFormat="1" applyFont="1" applyFill="1" applyBorder="1" applyAlignment="1">
      <alignment vertical="center"/>
    </xf>
    <xf numFmtId="49" fontId="6" fillId="14" borderId="3" xfId="0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horizontal="center" vertical="center"/>
    </xf>
    <xf numFmtId="164" fontId="6" fillId="14" borderId="7" xfId="1" applyNumberFormat="1" applyFont="1" applyFill="1" applyBorder="1" applyAlignment="1">
      <alignment horizontal="center" vertical="center"/>
    </xf>
    <xf numFmtId="164" fontId="6" fillId="14" borderId="3" xfId="1" applyNumberFormat="1" applyFont="1" applyFill="1" applyBorder="1" applyAlignment="1">
      <alignment horizontal="center" vertical="center"/>
    </xf>
    <xf numFmtId="164" fontId="8" fillId="14" borderId="7" xfId="1" applyNumberFormat="1" applyFont="1" applyFill="1" applyBorder="1" applyAlignment="1">
      <alignment vertical="center"/>
    </xf>
    <xf numFmtId="164" fontId="8" fillId="14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14" xfId="0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7" borderId="1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vertical="center"/>
    </xf>
    <xf numFmtId="164" fontId="11" fillId="13" borderId="13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vertical="center"/>
    </xf>
    <xf numFmtId="164" fontId="6" fillId="14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horizontal="left" vertical="center"/>
    </xf>
    <xf numFmtId="164" fontId="11" fillId="13" borderId="12" xfId="1" applyNumberFormat="1" applyFont="1" applyFill="1" applyBorder="1" applyAlignment="1">
      <alignment horizontal="left" vertical="center"/>
    </xf>
    <xf numFmtId="164" fontId="11" fillId="13" borderId="15" xfId="1" applyNumberFormat="1" applyFont="1" applyFill="1" applyBorder="1" applyAlignment="1">
      <alignment horizontal="left" vertical="center"/>
    </xf>
    <xf numFmtId="164" fontId="11" fillId="13" borderId="13" xfId="1" applyNumberFormat="1" applyFont="1" applyFill="1" applyBorder="1" applyAlignment="1">
      <alignment horizontal="left" vertical="center"/>
    </xf>
    <xf numFmtId="164" fontId="6" fillId="14" borderId="1" xfId="1" applyNumberFormat="1" applyFont="1" applyFill="1" applyBorder="1" applyAlignment="1">
      <alignment horizontal="left" vertical="center"/>
    </xf>
    <xf numFmtId="164" fontId="6" fillId="14" borderId="7" xfId="1" applyNumberFormat="1" applyFont="1" applyFill="1" applyBorder="1" applyAlignment="1">
      <alignment horizontal="left" vertical="center"/>
    </xf>
    <xf numFmtId="164" fontId="6" fillId="14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164" fontId="6" fillId="0" borderId="8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6" fillId="0" borderId="7" xfId="1" applyNumberFormat="1" applyFont="1" applyBorder="1" applyAlignment="1">
      <alignment horizontal="left" vertical="center"/>
    </xf>
    <xf numFmtId="164" fontId="8" fillId="9" borderId="15" xfId="1" applyNumberFormat="1" applyFont="1" applyFill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3" borderId="8" xfId="1" applyNumberFormat="1" applyFont="1" applyFill="1" applyBorder="1" applyAlignment="1">
      <alignment vertical="center"/>
    </xf>
    <xf numFmtId="164" fontId="11" fillId="13" borderId="4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49" fontId="6" fillId="14" borderId="11" xfId="0" applyNumberFormat="1" applyFont="1" applyFill="1" applyBorder="1" applyAlignment="1">
      <alignment vertical="center"/>
    </xf>
    <xf numFmtId="49" fontId="6" fillId="14" borderId="8" xfId="0" applyNumberFormat="1" applyFont="1" applyFill="1" applyBorder="1" applyAlignment="1">
      <alignment vertical="center"/>
    </xf>
    <xf numFmtId="49" fontId="6" fillId="14" borderId="4" xfId="0" applyNumberFormat="1" applyFont="1" applyFill="1" applyBorder="1" applyAlignment="1">
      <alignment vertical="center"/>
    </xf>
    <xf numFmtId="164" fontId="6" fillId="14" borderId="2" xfId="1" applyNumberFormat="1" applyFont="1" applyFill="1" applyBorder="1" applyAlignment="1">
      <alignment vertical="center"/>
    </xf>
    <xf numFmtId="164" fontId="6" fillId="14" borderId="8" xfId="1" applyNumberFormat="1" applyFont="1" applyFill="1" applyBorder="1" applyAlignment="1">
      <alignment horizontal="center" vertical="center"/>
    </xf>
    <xf numFmtId="164" fontId="6" fillId="14" borderId="4" xfId="1" applyNumberFormat="1" applyFont="1" applyFill="1" applyBorder="1" applyAlignment="1">
      <alignment horizontal="center" vertical="center"/>
    </xf>
    <xf numFmtId="164" fontId="8" fillId="14" borderId="8" xfId="1" applyNumberFormat="1" applyFont="1" applyFill="1" applyBorder="1" applyAlignment="1">
      <alignment vertical="center"/>
    </xf>
    <xf numFmtId="164" fontId="8" fillId="14" borderId="4" xfId="1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horizontal="left"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2" xfId="0" applyNumberFormat="1" applyFont="1" applyFill="1" applyBorder="1" applyAlignment="1">
      <alignment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4" borderId="9" xfId="0" applyNumberFormat="1" applyFont="1" applyFill="1" applyBorder="1" applyAlignment="1">
      <alignment vertical="center"/>
    </xf>
    <xf numFmtId="49" fontId="6" fillId="14" borderId="12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/>
    </xf>
    <xf numFmtId="49" fontId="6" fillId="14" borderId="13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vertical="center"/>
    </xf>
    <xf numFmtId="49" fontId="6" fillId="14" borderId="13" xfId="0" applyNumberFormat="1" applyFont="1" applyFill="1" applyBorder="1" applyAlignment="1">
      <alignment vertical="center"/>
    </xf>
    <xf numFmtId="164" fontId="6" fillId="14" borderId="12" xfId="1" applyNumberFormat="1" applyFont="1" applyFill="1" applyBorder="1" applyAlignment="1">
      <alignment horizontal="center" vertical="center"/>
    </xf>
    <xf numFmtId="164" fontId="6" fillId="14" borderId="15" xfId="1" applyNumberFormat="1" applyFont="1" applyFill="1" applyBorder="1" applyAlignment="1">
      <alignment horizontal="center" vertical="center"/>
    </xf>
    <xf numFmtId="164" fontId="6" fillId="14" borderId="13" xfId="1" applyNumberFormat="1" applyFont="1" applyFill="1" applyBorder="1" applyAlignment="1">
      <alignment horizontal="center" vertical="center"/>
    </xf>
    <xf numFmtId="164" fontId="8" fillId="14" borderId="15" xfId="1" applyNumberFormat="1" applyFont="1" applyFill="1" applyBorder="1" applyAlignment="1">
      <alignment vertical="center"/>
    </xf>
    <xf numFmtId="164" fontId="8" fillId="14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9" fontId="6" fillId="0" borderId="7" xfId="0" applyNumberFormat="1" applyFont="1" applyBorder="1" applyAlignment="1">
      <alignment horizontal="left"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4" borderId="5" xfId="1" applyNumberFormat="1" applyFont="1" applyFill="1" applyBorder="1" applyAlignment="1">
      <alignment vertical="center"/>
    </xf>
    <xf numFmtId="164" fontId="6" fillId="0" borderId="5" xfId="1" applyNumberFormat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7" borderId="9" xfId="0" applyNumberFormat="1" applyFont="1" applyFill="1" applyBorder="1" applyAlignment="1">
      <alignment vertical="center"/>
    </xf>
    <xf numFmtId="49" fontId="11" fillId="17" borderId="12" xfId="0" applyNumberFormat="1" applyFont="1" applyFill="1" applyBorder="1" applyAlignment="1">
      <alignment vertical="center"/>
    </xf>
    <xf numFmtId="49" fontId="11" fillId="17" borderId="15" xfId="0" applyNumberFormat="1" applyFont="1" applyFill="1" applyBorder="1" applyAlignment="1">
      <alignment vertical="center"/>
    </xf>
    <xf numFmtId="49" fontId="11" fillId="17" borderId="13" xfId="0" applyNumberFormat="1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164" fontId="11" fillId="17" borderId="15" xfId="0" applyNumberFormat="1" applyFont="1" applyFill="1" applyBorder="1" applyAlignment="1">
      <alignment vertical="center"/>
    </xf>
    <xf numFmtId="164" fontId="11" fillId="17" borderId="13" xfId="0" applyNumberFormat="1" applyFont="1" applyFill="1" applyBorder="1" applyAlignment="1">
      <alignment vertical="center"/>
    </xf>
    <xf numFmtId="164" fontId="24" fillId="17" borderId="15" xfId="1" applyNumberFormat="1" applyFont="1" applyFill="1" applyBorder="1" applyAlignment="1">
      <alignment vertical="center"/>
    </xf>
    <xf numFmtId="164" fontId="24" fillId="17" borderId="13" xfId="1" applyNumberFormat="1" applyFont="1" applyFill="1" applyBorder="1" applyAlignment="1">
      <alignment vertical="center"/>
    </xf>
    <xf numFmtId="49" fontId="11" fillId="18" borderId="9" xfId="0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vertical="center"/>
    </xf>
    <xf numFmtId="49" fontId="11" fillId="18" borderId="15" xfId="0" applyNumberFormat="1" applyFont="1" applyFill="1" applyBorder="1" applyAlignment="1">
      <alignment vertical="center"/>
    </xf>
    <xf numFmtId="49" fontId="11" fillId="18" borderId="13" xfId="0" applyNumberFormat="1" applyFont="1" applyFill="1" applyBorder="1" applyAlignment="1">
      <alignment vertical="center"/>
    </xf>
    <xf numFmtId="164" fontId="11" fillId="18" borderId="12" xfId="1" applyNumberFormat="1" applyFont="1" applyFill="1" applyBorder="1" applyAlignment="1">
      <alignment vertical="center"/>
    </xf>
    <xf numFmtId="164" fontId="11" fillId="18" borderId="15" xfId="0" applyNumberFormat="1" applyFont="1" applyFill="1" applyBorder="1" applyAlignment="1">
      <alignment vertical="center"/>
    </xf>
    <xf numFmtId="164" fontId="11" fillId="18" borderId="13" xfId="0" applyNumberFormat="1" applyFont="1" applyFill="1" applyBorder="1" applyAlignment="1">
      <alignment vertical="center"/>
    </xf>
    <xf numFmtId="164" fontId="24" fillId="18" borderId="15" xfId="1" applyNumberFormat="1" applyFont="1" applyFill="1" applyBorder="1" applyAlignment="1">
      <alignment vertical="center"/>
    </xf>
    <xf numFmtId="164" fontId="24" fillId="18" borderId="13" xfId="1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horizontal="center" vertical="center"/>
    </xf>
    <xf numFmtId="49" fontId="11" fillId="18" borderId="15" xfId="0" applyNumberFormat="1" applyFont="1" applyFill="1" applyBorder="1" applyAlignment="1">
      <alignment horizontal="center" vertical="center"/>
    </xf>
    <xf numFmtId="49" fontId="11" fillId="18" borderId="13" xfId="0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vertical="center"/>
    </xf>
    <xf numFmtId="164" fontId="11" fillId="18" borderId="13" xfId="1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vertical="center"/>
    </xf>
    <xf numFmtId="164" fontId="6" fillId="0" borderId="7" xfId="1" applyNumberFormat="1" applyFont="1" applyFill="1" applyBorder="1" applyAlignment="1">
      <alignment vertical="center"/>
    </xf>
    <xf numFmtId="164" fontId="6" fillId="14" borderId="8" xfId="1" applyNumberFormat="1" applyFont="1" applyFill="1" applyBorder="1" applyAlignment="1">
      <alignment horizontal="left" vertical="center"/>
    </xf>
    <xf numFmtId="164" fontId="6" fillId="14" borderId="4" xfId="1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164" fontId="6" fillId="14" borderId="12" xfId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164" fontId="6" fillId="0" borderId="7" xfId="1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center" vertical="center"/>
    </xf>
    <xf numFmtId="164" fontId="11" fillId="18" borderId="13" xfId="1" applyNumberFormat="1" applyFont="1" applyFill="1" applyBorder="1" applyAlignment="1">
      <alignment horizontal="center" vertical="center"/>
    </xf>
    <xf numFmtId="164" fontId="11" fillId="18" borderId="12" xfId="1" applyNumberFormat="1" applyFont="1" applyFill="1" applyBorder="1" applyAlignment="1">
      <alignment horizontal="left" vertical="center"/>
    </xf>
    <xf numFmtId="164" fontId="11" fillId="18" borderId="15" xfId="1" applyNumberFormat="1" applyFont="1" applyFill="1" applyBorder="1" applyAlignment="1">
      <alignment horizontal="left" vertical="center"/>
    </xf>
    <xf numFmtId="164" fontId="11" fillId="18" borderId="13" xfId="1" applyNumberFormat="1" applyFont="1" applyFill="1" applyBorder="1" applyAlignment="1">
      <alignment horizontal="left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 wrapText="1"/>
    </xf>
    <xf numFmtId="0" fontId="12" fillId="16" borderId="3" xfId="0" applyFont="1" applyFill="1" applyBorder="1" applyAlignment="1">
      <alignment horizontal="center" vertical="center" textRotation="90"/>
    </xf>
    <xf numFmtId="0" fontId="12" fillId="16" borderId="6" xfId="0" applyFont="1" applyFill="1" applyBorder="1" applyAlignment="1">
      <alignment horizontal="center" vertical="center" textRotation="90"/>
    </xf>
    <xf numFmtId="0" fontId="12" fillId="16" borderId="4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11" fillId="13" borderId="10" xfId="0" applyNumberFormat="1" applyFont="1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49" fontId="31" fillId="2" borderId="14" xfId="0" applyNumberFormat="1" applyFont="1" applyFill="1" applyBorder="1" applyAlignment="1">
      <alignment horizontal="center" vertical="center" wrapText="1"/>
    </xf>
    <xf numFmtId="49" fontId="31" fillId="2" borderId="11" xfId="0" applyNumberFormat="1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textRotation="90"/>
    </xf>
    <xf numFmtId="0" fontId="13" fillId="16" borderId="5" xfId="0" applyFont="1" applyFill="1" applyBorder="1" applyAlignment="1">
      <alignment horizontal="center" vertical="center" textRotation="90"/>
    </xf>
    <xf numFmtId="0" fontId="13" fillId="16" borderId="2" xfId="0" applyFont="1" applyFill="1" applyBorder="1" applyAlignment="1">
      <alignment horizontal="center" vertical="center" textRotation="90"/>
    </xf>
    <xf numFmtId="0" fontId="0" fillId="16" borderId="3" xfId="0" applyFill="1" applyBorder="1" applyAlignment="1">
      <alignment horizontal="center" vertical="center" textRotation="90"/>
    </xf>
    <xf numFmtId="0" fontId="0" fillId="16" borderId="6" xfId="0" applyFill="1" applyBorder="1" applyAlignment="1">
      <alignment horizontal="center" vertical="center" textRotation="90"/>
    </xf>
    <xf numFmtId="0" fontId="13" fillId="16" borderId="3" xfId="0" applyFont="1" applyFill="1" applyBorder="1" applyAlignment="1">
      <alignment horizontal="center" vertical="center" textRotation="90"/>
    </xf>
    <xf numFmtId="0" fontId="13" fillId="16" borderId="6" xfId="0" applyFont="1" applyFill="1" applyBorder="1" applyAlignment="1">
      <alignment horizontal="center" vertical="center" textRotation="90"/>
    </xf>
    <xf numFmtId="0" fontId="13" fillId="16" borderId="4" xfId="0" applyFont="1" applyFill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12" borderId="10" xfId="0" applyFont="1" applyFill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10" xfId="0" applyFont="1" applyFill="1" applyBorder="1" applyAlignment="1">
      <alignment horizontal="center" vertical="center"/>
    </xf>
    <xf numFmtId="0" fontId="13" fillId="12" borderId="11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/>
    </xf>
    <xf numFmtId="0" fontId="12" fillId="16" borderId="10" xfId="0" applyFont="1" applyFill="1" applyBorder="1" applyAlignment="1">
      <alignment horizontal="center" vertical="center" textRotation="90"/>
    </xf>
    <xf numFmtId="0" fontId="12" fillId="16" borderId="14" xfId="0" applyFont="1" applyFill="1" applyBorder="1" applyAlignment="1">
      <alignment horizontal="center" vertical="center" textRotation="90"/>
    </xf>
    <xf numFmtId="0" fontId="12" fillId="16" borderId="11" xfId="0" applyFont="1" applyFill="1" applyBorder="1" applyAlignment="1">
      <alignment horizontal="center" vertical="center" textRotation="90"/>
    </xf>
    <xf numFmtId="0" fontId="13" fillId="16" borderId="3" xfId="0" applyFont="1" applyFill="1" applyBorder="1" applyAlignment="1">
      <alignment horizontal="left" vertical="center" textRotation="90"/>
    </xf>
    <xf numFmtId="0" fontId="13" fillId="16" borderId="6" xfId="0" applyFont="1" applyFill="1" applyBorder="1" applyAlignment="1">
      <alignment horizontal="left" vertical="center" textRotation="90"/>
    </xf>
    <xf numFmtId="0" fontId="13" fillId="16" borderId="4" xfId="0" applyFont="1" applyFill="1" applyBorder="1" applyAlignment="1">
      <alignment horizontal="left" vertical="center" textRotation="90"/>
    </xf>
    <xf numFmtId="0" fontId="13" fillId="12" borderId="9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textRotation="90" wrapText="1"/>
    </xf>
    <xf numFmtId="0" fontId="13" fillId="16" borderId="5" xfId="0" applyFont="1" applyFill="1" applyBorder="1" applyAlignment="1">
      <alignment horizontal="center" vertical="center" textRotation="90" wrapText="1"/>
    </xf>
    <xf numFmtId="0" fontId="13" fillId="16" borderId="2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6" xfId="0" applyFont="1" applyFill="1" applyBorder="1" applyAlignment="1">
      <alignment horizontal="center" vertical="center" textRotation="90" wrapText="1"/>
    </xf>
    <xf numFmtId="0" fontId="13" fillId="16" borderId="4" xfId="0" applyFont="1" applyFill="1" applyBorder="1" applyAlignment="1">
      <alignment horizontal="center" vertical="center" textRotation="90" wrapText="1"/>
    </xf>
    <xf numFmtId="0" fontId="12" fillId="16" borderId="12" xfId="0" applyFont="1" applyFill="1" applyBorder="1" applyAlignment="1">
      <alignment horizontal="center" vertical="center" textRotation="90"/>
    </xf>
    <xf numFmtId="0" fontId="12" fillId="16" borderId="1" xfId="0" applyFont="1" applyFill="1" applyBorder="1" applyAlignment="1">
      <alignment horizontal="center" vertical="center" textRotation="90" wrapText="1"/>
    </xf>
    <xf numFmtId="0" fontId="12" fillId="16" borderId="5" xfId="0" applyFont="1" applyFill="1" applyBorder="1" applyAlignment="1">
      <alignment horizontal="center" vertical="center" textRotation="90" wrapText="1"/>
    </xf>
    <xf numFmtId="0" fontId="12" fillId="16" borderId="2" xfId="0" applyFont="1" applyFill="1" applyBorder="1" applyAlignment="1">
      <alignment horizontal="center" vertical="center" textRotation="90" wrapText="1"/>
    </xf>
    <xf numFmtId="0" fontId="13" fillId="16" borderId="7" xfId="0" applyFont="1" applyFill="1" applyBorder="1" applyAlignment="1">
      <alignment horizontal="center" vertical="center" textRotation="90"/>
    </xf>
    <xf numFmtId="0" fontId="13" fillId="16" borderId="0" xfId="0" applyFont="1" applyFill="1" applyBorder="1" applyAlignment="1">
      <alignment horizontal="center" vertical="center" textRotation="90"/>
    </xf>
    <xf numFmtId="0" fontId="13" fillId="16" borderId="8" xfId="0" applyFont="1" applyFill="1" applyBorder="1" applyAlignment="1">
      <alignment horizontal="center" vertical="center" textRotation="90"/>
    </xf>
    <xf numFmtId="0" fontId="16" fillId="0" borderId="0" xfId="2" applyFont="1"/>
    <xf numFmtId="0" fontId="16" fillId="0" borderId="0" xfId="0" applyFont="1"/>
    <xf numFmtId="0" fontId="27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9" borderId="12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vertical="center"/>
    </xf>
    <xf numFmtId="164" fontId="11" fillId="19" borderId="15" xfId="1" applyNumberFormat="1" applyFont="1" applyFill="1" applyBorder="1" applyAlignment="1">
      <alignment vertical="center"/>
    </xf>
    <xf numFmtId="164" fontId="11" fillId="19" borderId="13" xfId="1" applyNumberFormat="1" applyFont="1" applyFill="1" applyBorder="1" applyAlignment="1">
      <alignment vertical="center"/>
    </xf>
    <xf numFmtId="49" fontId="11" fillId="19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9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9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8" fillId="0" borderId="5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164" fontId="24" fillId="19" borderId="12" xfId="1" applyNumberFormat="1" applyFont="1" applyFill="1" applyBorder="1" applyAlignment="1">
      <alignment horizontal="center" vertical="center"/>
    </xf>
    <xf numFmtId="164" fontId="24" fillId="19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164" fontId="24" fillId="0" borderId="4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43" fontId="8" fillId="0" borderId="5" xfId="1" applyFont="1" applyFill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43" fontId="8" fillId="0" borderId="6" xfId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2" xfId="0" applyNumberFormat="1" applyFont="1" applyFill="1" applyBorder="1" applyAlignment="1">
      <alignment horizontal="center"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3" fontId="24" fillId="8" borderId="12" xfId="1" applyFont="1" applyFill="1" applyBorder="1" applyAlignment="1">
      <alignment horizontal="center" vertical="center"/>
    </xf>
    <xf numFmtId="43" fontId="24" fillId="11" borderId="13" xfId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64" fontId="11" fillId="8" borderId="15" xfId="1" applyNumberFormat="1" applyFont="1" applyFill="1" applyBorder="1" applyAlignment="1">
      <alignment vertical="center"/>
    </xf>
    <xf numFmtId="164" fontId="11" fillId="8" borderId="13" xfId="1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vertical="center"/>
    </xf>
    <xf numFmtId="1" fontId="24" fillId="10" borderId="13" xfId="0" applyNumberFormat="1" applyFont="1" applyFill="1" applyBorder="1" applyAlignment="1">
      <alignment horizontal="center"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43" fontId="6" fillId="0" borderId="2" xfId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0" fontId="12" fillId="10" borderId="12" xfId="0" applyFont="1" applyFill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3" fontId="26" fillId="8" borderId="12" xfId="1" applyFont="1" applyFill="1" applyBorder="1" applyAlignment="1">
      <alignment horizontal="center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horizontal="center"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164" fontId="6" fillId="0" borderId="3" xfId="1" applyNumberFormat="1" applyFont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" fontId="8" fillId="0" borderId="2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FF99"/>
      <color rgb="FF7CC3D6"/>
      <color rgb="FF64A46F"/>
      <color rgb="FFFF99CC"/>
      <color rgb="FFA5C26A"/>
      <color rgb="FF9EE5EC"/>
      <color rgb="FF75DAE5"/>
      <color rgb="FF88DFE8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tabSelected="1" topLeftCell="A93" workbookViewId="0">
      <selection activeCell="I107" sqref="I107"/>
    </sheetView>
  </sheetViews>
  <sheetFormatPr defaultRowHeight="14.4"/>
  <cols>
    <col min="1" max="7" width="2.21875" customWidth="1"/>
    <col min="8" max="8" width="2.21875" style="9" customWidth="1"/>
    <col min="9" max="9" width="4.6640625" customWidth="1"/>
    <col min="11" max="11" width="49.6640625" customWidth="1"/>
    <col min="12" max="12" width="12.5546875" style="9" customWidth="1"/>
    <col min="13" max="13" width="10.88671875" customWidth="1"/>
    <col min="14" max="14" width="11.6640625" customWidth="1"/>
    <col min="15" max="16" width="7.109375" customWidth="1"/>
  </cols>
  <sheetData>
    <row r="1" spans="1:17">
      <c r="A1" s="448" t="s">
        <v>482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34"/>
    </row>
    <row r="2" spans="1:17">
      <c r="A2" s="449" t="s">
        <v>483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34"/>
    </row>
    <row r="3" spans="1:17" ht="12" customHeight="1">
      <c r="A3" s="378"/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12"/>
      <c r="M3" s="1"/>
      <c r="N3" s="1"/>
    </row>
    <row r="4" spans="1:17" ht="18" customHeight="1">
      <c r="A4" s="450" t="s">
        <v>187</v>
      </c>
      <c r="B4" s="450"/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</row>
    <row r="5" spans="1:17" ht="18" customHeight="1">
      <c r="A5" s="450" t="s">
        <v>193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</row>
    <row r="6" spans="1:17" ht="12.75" customHeight="1">
      <c r="A6" s="2"/>
      <c r="B6" s="2"/>
      <c r="C6" s="2"/>
      <c r="D6" s="2"/>
      <c r="E6" s="2"/>
      <c r="F6" s="2"/>
      <c r="G6" s="2"/>
      <c r="H6" s="35"/>
      <c r="I6" s="2"/>
      <c r="J6" s="2"/>
      <c r="K6" s="2"/>
      <c r="L6" s="13"/>
      <c r="M6" s="1"/>
      <c r="N6" s="1"/>
    </row>
    <row r="7" spans="1:17" ht="18">
      <c r="A7" s="451" t="s">
        <v>118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</row>
    <row r="8" spans="1:17" s="9" customFormat="1" ht="12" customHeight="1">
      <c r="A8" s="16"/>
      <c r="B8" s="16"/>
      <c r="C8" s="16"/>
      <c r="D8" s="16"/>
      <c r="E8" s="16"/>
      <c r="F8" s="16"/>
      <c r="G8" s="16"/>
      <c r="H8" s="36"/>
      <c r="I8" s="16"/>
      <c r="J8" s="16"/>
      <c r="K8" s="16"/>
      <c r="L8" s="16"/>
      <c r="M8" s="16"/>
      <c r="N8" s="6"/>
    </row>
    <row r="9" spans="1:17" s="9" customFormat="1">
      <c r="A9" s="448" t="s">
        <v>194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52"/>
      <c r="M9" s="452"/>
      <c r="N9" s="452"/>
      <c r="O9" s="453"/>
      <c r="P9" s="453"/>
    </row>
    <row r="10" spans="1:17" s="9" customFormat="1">
      <c r="A10" s="454" t="s">
        <v>141</v>
      </c>
      <c r="B10" s="454"/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3"/>
      <c r="P10" s="453"/>
    </row>
    <row r="11" spans="1:17" s="9" customFormat="1">
      <c r="A11" s="454" t="s">
        <v>142</v>
      </c>
      <c r="B11" s="454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3"/>
      <c r="P11" s="453"/>
    </row>
    <row r="12" spans="1:17" s="9" customFormat="1">
      <c r="A12" s="454" t="s">
        <v>143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3"/>
      <c r="P12" s="453"/>
    </row>
    <row r="13" spans="1:17" s="9" customFormat="1">
      <c r="A13" s="454" t="s">
        <v>144</v>
      </c>
      <c r="B13" s="454"/>
      <c r="C13" s="454"/>
      <c r="D13" s="454"/>
      <c r="E13" s="454"/>
      <c r="F13" s="454"/>
      <c r="G13" s="454"/>
      <c r="H13" s="454"/>
      <c r="I13" s="454"/>
      <c r="J13" s="454"/>
      <c r="K13" s="454"/>
      <c r="L13" s="454"/>
      <c r="M13" s="454"/>
      <c r="N13" s="454"/>
      <c r="O13" s="453"/>
      <c r="P13" s="453"/>
    </row>
    <row r="14" spans="1:17" s="9" customFormat="1">
      <c r="A14" s="454" t="s">
        <v>145</v>
      </c>
      <c r="B14" s="454"/>
      <c r="C14" s="454"/>
      <c r="D14" s="454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3"/>
      <c r="P14" s="453"/>
    </row>
    <row r="15" spans="1:17" s="9" customFormat="1">
      <c r="A15" s="454" t="s">
        <v>176</v>
      </c>
      <c r="B15" s="454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  <c r="O15" s="453"/>
      <c r="P15" s="453"/>
    </row>
    <row r="16" spans="1:17" ht="13.5" customHeight="1">
      <c r="A16" s="455"/>
      <c r="B16" s="455"/>
      <c r="C16" s="455"/>
      <c r="D16" s="455"/>
      <c r="E16" s="455"/>
      <c r="F16" s="455"/>
      <c r="G16" s="455"/>
      <c r="H16" s="455"/>
      <c r="I16" s="455"/>
      <c r="J16" s="455"/>
      <c r="K16" s="456"/>
      <c r="L16" s="456"/>
      <c r="M16" s="44"/>
      <c r="N16" s="44"/>
      <c r="O16" s="22"/>
      <c r="P16" s="22"/>
    </row>
    <row r="17" spans="1:16" ht="15" customHeight="1">
      <c r="A17" s="385" t="s">
        <v>119</v>
      </c>
      <c r="B17" s="385"/>
      <c r="C17" s="385"/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</row>
    <row r="18" spans="1:16" ht="15" customHeight="1">
      <c r="A18" s="380" t="s">
        <v>195</v>
      </c>
      <c r="B18" s="380"/>
      <c r="C18" s="380"/>
      <c r="D18" s="380"/>
      <c r="E18" s="380"/>
      <c r="F18" s="380"/>
      <c r="G18" s="380"/>
      <c r="H18" s="380"/>
      <c r="I18" s="380"/>
      <c r="J18" s="380"/>
      <c r="K18" s="380"/>
      <c r="L18" s="380"/>
      <c r="M18" s="380"/>
      <c r="N18" s="380"/>
      <c r="O18" s="22"/>
      <c r="P18" s="22"/>
    </row>
    <row r="19" spans="1:16" ht="15" customHeight="1">
      <c r="A19" s="457"/>
      <c r="B19" s="458"/>
      <c r="C19" s="458"/>
      <c r="D19" s="458"/>
      <c r="E19" s="458"/>
      <c r="F19" s="458"/>
      <c r="G19" s="458"/>
      <c r="H19" s="478"/>
      <c r="I19" s="459" t="s">
        <v>0</v>
      </c>
      <c r="J19" s="458"/>
      <c r="K19" s="458"/>
      <c r="L19" s="489" t="s">
        <v>120</v>
      </c>
      <c r="M19" s="460" t="s">
        <v>1</v>
      </c>
      <c r="N19" s="461" t="s">
        <v>122</v>
      </c>
      <c r="O19" s="493" t="s">
        <v>2</v>
      </c>
      <c r="P19" s="461" t="s">
        <v>2</v>
      </c>
    </row>
    <row r="20" spans="1:16" ht="15" customHeight="1">
      <c r="A20" s="462"/>
      <c r="B20" s="463"/>
      <c r="C20" s="463"/>
      <c r="D20" s="463"/>
      <c r="E20" s="463"/>
      <c r="F20" s="463"/>
      <c r="G20" s="463"/>
      <c r="H20" s="479"/>
      <c r="I20" s="464"/>
      <c r="J20" s="463"/>
      <c r="K20" s="463"/>
      <c r="L20" s="490" t="s">
        <v>121</v>
      </c>
      <c r="M20" s="465" t="s">
        <v>196</v>
      </c>
      <c r="N20" s="466" t="s">
        <v>123</v>
      </c>
      <c r="O20" s="494" t="s">
        <v>136</v>
      </c>
      <c r="P20" s="466" t="s">
        <v>137</v>
      </c>
    </row>
    <row r="21" spans="1:16" ht="15" customHeight="1">
      <c r="A21" s="467" t="s">
        <v>3</v>
      </c>
      <c r="B21" s="464"/>
      <c r="C21" s="464"/>
      <c r="D21" s="464"/>
      <c r="E21" s="464"/>
      <c r="F21" s="463"/>
      <c r="G21" s="463"/>
      <c r="H21" s="479"/>
      <c r="I21" s="463"/>
      <c r="J21" s="463"/>
      <c r="K21" s="463"/>
      <c r="L21" s="490" t="s">
        <v>178</v>
      </c>
      <c r="M21" s="465"/>
      <c r="N21" s="491" t="s">
        <v>197</v>
      </c>
      <c r="O21" s="495" t="s">
        <v>4</v>
      </c>
      <c r="P21" s="468"/>
    </row>
    <row r="22" spans="1:16">
      <c r="A22" s="494">
        <v>1</v>
      </c>
      <c r="B22" s="465">
        <v>2</v>
      </c>
      <c r="C22" s="465">
        <v>3</v>
      </c>
      <c r="D22" s="465">
        <v>4</v>
      </c>
      <c r="E22" s="465">
        <v>5</v>
      </c>
      <c r="F22" s="465">
        <v>6</v>
      </c>
      <c r="G22" s="465">
        <v>7</v>
      </c>
      <c r="H22" s="466" t="s">
        <v>211</v>
      </c>
      <c r="I22" s="463"/>
      <c r="J22" s="463"/>
      <c r="K22" s="463"/>
      <c r="L22" s="490" t="s">
        <v>91</v>
      </c>
      <c r="M22" s="465" t="s">
        <v>132</v>
      </c>
      <c r="N22" s="491" t="s">
        <v>100</v>
      </c>
      <c r="O22" s="495"/>
      <c r="P22" s="468"/>
    </row>
    <row r="23" spans="1:16">
      <c r="A23" s="469"/>
      <c r="B23" s="470"/>
      <c r="C23" s="470"/>
      <c r="D23" s="470"/>
      <c r="E23" s="470"/>
      <c r="F23" s="470"/>
      <c r="G23" s="470"/>
      <c r="H23" s="470"/>
      <c r="I23" s="471" t="s">
        <v>498</v>
      </c>
      <c r="J23" s="471"/>
      <c r="K23" s="471"/>
      <c r="L23" s="471"/>
      <c r="M23" s="471"/>
      <c r="N23" s="472"/>
      <c r="O23" s="473"/>
      <c r="P23" s="474"/>
    </row>
    <row r="24" spans="1:16">
      <c r="A24" s="59" t="s">
        <v>91</v>
      </c>
      <c r="B24" s="60"/>
      <c r="C24" s="60" t="s">
        <v>100</v>
      </c>
      <c r="D24" s="60" t="s">
        <v>11</v>
      </c>
      <c r="E24" s="60" t="s">
        <v>207</v>
      </c>
      <c r="F24" s="60" t="s">
        <v>208</v>
      </c>
      <c r="G24" s="60"/>
      <c r="H24" s="61"/>
      <c r="I24" s="37">
        <v>6</v>
      </c>
      <c r="J24" s="37" t="s">
        <v>7</v>
      </c>
      <c r="K24" s="37"/>
      <c r="L24" s="185">
        <f>L48</f>
        <v>9786970</v>
      </c>
      <c r="M24" s="186">
        <f>M48</f>
        <v>13140500</v>
      </c>
      <c r="N24" s="187">
        <f>N48</f>
        <v>13048973</v>
      </c>
      <c r="O24" s="185">
        <f>N24/L24*100</f>
        <v>133.3300602740174</v>
      </c>
      <c r="P24" s="187">
        <f>N24/M24*100</f>
        <v>99.303473992618237</v>
      </c>
    </row>
    <row r="25" spans="1:16">
      <c r="A25" s="59"/>
      <c r="B25" s="60"/>
      <c r="C25" s="60"/>
      <c r="D25" s="60"/>
      <c r="E25" s="60"/>
      <c r="F25" s="60"/>
      <c r="G25" s="60" t="s">
        <v>209</v>
      </c>
      <c r="H25" s="61"/>
      <c r="I25" s="37">
        <v>7</v>
      </c>
      <c r="J25" s="37" t="s">
        <v>9</v>
      </c>
      <c r="K25" s="37"/>
      <c r="L25" s="185">
        <f>L69</f>
        <v>90</v>
      </c>
      <c r="M25" s="186">
        <f>M69</f>
        <v>0</v>
      </c>
      <c r="N25" s="187">
        <f>N69</f>
        <v>0</v>
      </c>
      <c r="O25" s="185">
        <f>N25/L25*100</f>
        <v>0</v>
      </c>
      <c r="P25" s="187">
        <v>0</v>
      </c>
    </row>
    <row r="26" spans="1:16">
      <c r="A26" s="59" t="s">
        <v>91</v>
      </c>
      <c r="B26" s="60"/>
      <c r="C26" s="60" t="s">
        <v>100</v>
      </c>
      <c r="D26" s="60" t="s">
        <v>11</v>
      </c>
      <c r="E26" s="60" t="s">
        <v>207</v>
      </c>
      <c r="F26" s="60" t="s">
        <v>4</v>
      </c>
      <c r="G26" s="60" t="s">
        <v>209</v>
      </c>
      <c r="H26" s="61"/>
      <c r="I26" s="37">
        <v>3</v>
      </c>
      <c r="J26" s="37" t="s">
        <v>10</v>
      </c>
      <c r="K26" s="37"/>
      <c r="L26" s="185">
        <f>L72</f>
        <v>5999090</v>
      </c>
      <c r="M26" s="186">
        <f>M72</f>
        <v>6338330</v>
      </c>
      <c r="N26" s="187">
        <f>N72</f>
        <v>6416900</v>
      </c>
      <c r="O26" s="185">
        <f t="shared" ref="O26:O27" si="0">N26/L26*100</f>
        <v>106.96455629103747</v>
      </c>
      <c r="P26" s="187">
        <f t="shared" ref="P26:P27" si="1">N26/M26*100</f>
        <v>101.23960096744726</v>
      </c>
    </row>
    <row r="27" spans="1:16">
      <c r="A27" s="65"/>
      <c r="B27" s="66"/>
      <c r="C27" s="66"/>
      <c r="D27" s="66"/>
      <c r="E27" s="66"/>
      <c r="F27" s="66" t="s">
        <v>208</v>
      </c>
      <c r="G27" s="66" t="s">
        <v>209</v>
      </c>
      <c r="H27" s="67"/>
      <c r="I27" s="43" t="s">
        <v>11</v>
      </c>
      <c r="J27" s="37" t="s">
        <v>12</v>
      </c>
      <c r="K27" s="37"/>
      <c r="L27" s="185">
        <f>L92</f>
        <v>2474038</v>
      </c>
      <c r="M27" s="186">
        <f>M92</f>
        <v>10276328</v>
      </c>
      <c r="N27" s="187">
        <f>N92</f>
        <v>4813994</v>
      </c>
      <c r="O27" s="185">
        <f t="shared" si="0"/>
        <v>194.58043894232827</v>
      </c>
      <c r="P27" s="187">
        <f t="shared" si="1"/>
        <v>46.845468537010497</v>
      </c>
    </row>
    <row r="28" spans="1:16">
      <c r="A28" s="483"/>
      <c r="B28" s="484"/>
      <c r="C28" s="484"/>
      <c r="D28" s="484"/>
      <c r="E28" s="484"/>
      <c r="F28" s="484"/>
      <c r="G28" s="484"/>
      <c r="H28" s="488"/>
      <c r="I28" s="485" t="s">
        <v>497</v>
      </c>
      <c r="J28" s="485"/>
      <c r="K28" s="485"/>
      <c r="L28" s="492">
        <f>L24+L25-L26-L27</f>
        <v>1313932</v>
      </c>
      <c r="M28" s="486">
        <f>M24+M25-M26-M27</f>
        <v>-3474158</v>
      </c>
      <c r="N28" s="487">
        <f>N24+N25-N26-N27</f>
        <v>1818079</v>
      </c>
      <c r="O28" s="496"/>
      <c r="P28" s="487"/>
    </row>
    <row r="29" spans="1:16">
      <c r="A29" s="42"/>
      <c r="B29" s="42"/>
      <c r="C29" s="42"/>
      <c r="D29" s="42"/>
      <c r="E29" s="42"/>
      <c r="F29" s="42"/>
      <c r="G29" s="42"/>
      <c r="H29" s="42"/>
      <c r="I29" s="37"/>
      <c r="J29" s="37"/>
      <c r="K29" s="37"/>
      <c r="L29" s="37"/>
      <c r="M29" s="37"/>
      <c r="N29" s="44"/>
      <c r="O29" s="22"/>
      <c r="P29" s="22"/>
    </row>
    <row r="30" spans="1:16">
      <c r="A30" s="469"/>
      <c r="B30" s="470"/>
      <c r="C30" s="470"/>
      <c r="D30" s="470"/>
      <c r="E30" s="470"/>
      <c r="F30" s="470"/>
      <c r="G30" s="470"/>
      <c r="H30" s="470"/>
      <c r="I30" s="471" t="s">
        <v>499</v>
      </c>
      <c r="J30" s="471"/>
      <c r="K30" s="471"/>
      <c r="L30" s="471"/>
      <c r="M30" s="471"/>
      <c r="N30" s="475"/>
      <c r="O30" s="476"/>
      <c r="P30" s="477"/>
    </row>
    <row r="31" spans="1:16">
      <c r="A31" s="59"/>
      <c r="B31" s="60"/>
      <c r="C31" s="60"/>
      <c r="D31" s="60"/>
      <c r="E31" s="60"/>
      <c r="F31" s="60"/>
      <c r="G31" s="60" t="s">
        <v>4</v>
      </c>
      <c r="H31" s="61" t="s">
        <v>211</v>
      </c>
      <c r="I31" s="37">
        <v>8</v>
      </c>
      <c r="J31" s="37" t="s">
        <v>13</v>
      </c>
      <c r="K31" s="37"/>
      <c r="L31" s="185">
        <f>L98</f>
        <v>0</v>
      </c>
      <c r="M31" s="186">
        <f>M98</f>
        <v>0</v>
      </c>
      <c r="N31" s="187">
        <v>0</v>
      </c>
      <c r="O31" s="498">
        <v>0</v>
      </c>
      <c r="P31" s="499">
        <v>0</v>
      </c>
    </row>
    <row r="32" spans="1:16">
      <c r="A32" s="59"/>
      <c r="B32" s="60"/>
      <c r="C32" s="60"/>
      <c r="D32" s="60"/>
      <c r="E32" s="60"/>
      <c r="F32" s="60"/>
      <c r="G32" s="60" t="s">
        <v>4</v>
      </c>
      <c r="H32" s="61" t="s">
        <v>211</v>
      </c>
      <c r="I32" s="37">
        <v>5</v>
      </c>
      <c r="J32" s="37" t="s">
        <v>14</v>
      </c>
      <c r="K32" s="37"/>
      <c r="L32" s="497">
        <f>L102</f>
        <v>0</v>
      </c>
      <c r="M32" s="186">
        <f>M102</f>
        <v>0</v>
      </c>
      <c r="N32" s="187">
        <v>0</v>
      </c>
      <c r="O32" s="498">
        <v>0</v>
      </c>
      <c r="P32" s="499">
        <v>0</v>
      </c>
    </row>
    <row r="33" spans="1:16">
      <c r="A33" s="483"/>
      <c r="B33" s="484"/>
      <c r="C33" s="484"/>
      <c r="D33" s="484"/>
      <c r="E33" s="484"/>
      <c r="F33" s="484"/>
      <c r="G33" s="484"/>
      <c r="H33" s="488"/>
      <c r="I33" s="485" t="s">
        <v>496</v>
      </c>
      <c r="J33" s="485"/>
      <c r="K33" s="485"/>
      <c r="L33" s="496">
        <f>L31-L32</f>
        <v>0</v>
      </c>
      <c r="M33" s="486">
        <f t="shared" ref="M33:N33" si="2">M31-M32</f>
        <v>0</v>
      </c>
      <c r="N33" s="487">
        <f t="shared" si="2"/>
        <v>0</v>
      </c>
      <c r="O33" s="500"/>
      <c r="P33" s="501"/>
    </row>
    <row r="34" spans="1:16">
      <c r="A34" s="42"/>
      <c r="B34" s="42"/>
      <c r="C34" s="42"/>
      <c r="D34" s="42"/>
      <c r="E34" s="42"/>
      <c r="F34" s="42"/>
      <c r="G34" s="42"/>
      <c r="H34" s="42"/>
      <c r="I34" s="37"/>
      <c r="J34" s="37"/>
      <c r="K34" s="37"/>
      <c r="L34" s="37"/>
      <c r="M34" s="37"/>
      <c r="N34" s="44"/>
      <c r="O34" s="22"/>
      <c r="P34" s="22"/>
    </row>
    <row r="35" spans="1:16">
      <c r="A35" s="469"/>
      <c r="B35" s="470"/>
      <c r="C35" s="470"/>
      <c r="D35" s="470"/>
      <c r="E35" s="470"/>
      <c r="F35" s="470"/>
      <c r="G35" s="470"/>
      <c r="H35" s="470"/>
      <c r="I35" s="471" t="s">
        <v>500</v>
      </c>
      <c r="J35" s="471"/>
      <c r="K35" s="471"/>
      <c r="L35" s="471"/>
      <c r="M35" s="471"/>
      <c r="N35" s="475"/>
      <c r="O35" s="476"/>
      <c r="P35" s="477"/>
    </row>
    <row r="36" spans="1:16">
      <c r="A36" s="65"/>
      <c r="B36" s="66"/>
      <c r="C36" s="66"/>
      <c r="D36" s="66"/>
      <c r="E36" s="66"/>
      <c r="F36" s="66"/>
      <c r="G36" s="66"/>
      <c r="H36" s="67"/>
      <c r="I36" s="355" t="s">
        <v>15</v>
      </c>
      <c r="J36" s="227"/>
      <c r="K36" s="227"/>
      <c r="L36" s="506">
        <v>4043939</v>
      </c>
      <c r="M36" s="213">
        <f>M107</f>
        <v>5357871</v>
      </c>
      <c r="N36" s="214">
        <v>5357871</v>
      </c>
      <c r="O36" s="507"/>
      <c r="P36" s="508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44"/>
      <c r="O37" s="45"/>
      <c r="P37" s="45"/>
    </row>
    <row r="38" spans="1:16">
      <c r="A38" s="502"/>
      <c r="B38" s="482"/>
      <c r="C38" s="482"/>
      <c r="D38" s="482"/>
      <c r="E38" s="482"/>
      <c r="F38" s="482"/>
      <c r="G38" s="482"/>
      <c r="H38" s="482"/>
      <c r="I38" s="482" t="s">
        <v>501</v>
      </c>
      <c r="J38" s="482"/>
      <c r="K38" s="482"/>
      <c r="L38" s="482"/>
      <c r="M38" s="482"/>
      <c r="N38" s="503"/>
      <c r="O38" s="504"/>
      <c r="P38" s="505"/>
    </row>
    <row r="39" spans="1:16">
      <c r="A39" s="509"/>
      <c r="B39" s="510"/>
      <c r="C39" s="510"/>
      <c r="D39" s="510"/>
      <c r="E39" s="510"/>
      <c r="F39" s="510"/>
      <c r="G39" s="510"/>
      <c r="H39" s="511"/>
      <c r="I39" s="510"/>
      <c r="J39" s="510"/>
      <c r="K39" s="510"/>
      <c r="L39" s="512">
        <f>L28+L33+L36</f>
        <v>5357871</v>
      </c>
      <c r="M39" s="513">
        <f>M28+M33+M36</f>
        <v>1883713</v>
      </c>
      <c r="N39" s="513">
        <f>N28+N33+N36</f>
        <v>7175950</v>
      </c>
      <c r="O39" s="514"/>
      <c r="P39" s="515"/>
    </row>
    <row r="40" spans="1:16" s="9" customFormat="1" ht="7.8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49"/>
      <c r="O40" s="22"/>
      <c r="P40" s="22"/>
    </row>
    <row r="41" spans="1:16" ht="13.8" customHeight="1">
      <c r="A41" s="384" t="s">
        <v>175</v>
      </c>
      <c r="B41" s="384"/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</row>
    <row r="42" spans="1:16">
      <c r="A42" s="382" t="s">
        <v>204</v>
      </c>
      <c r="B42" s="382"/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</row>
    <row r="43" spans="1:16" ht="4.8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2"/>
      <c r="P43" s="52"/>
    </row>
    <row r="44" spans="1:16" ht="12.6" customHeight="1">
      <c r="A44" s="516"/>
      <c r="B44" s="517"/>
      <c r="C44" s="517"/>
      <c r="D44" s="517"/>
      <c r="E44" s="517"/>
      <c r="F44" s="517"/>
      <c r="G44" s="517"/>
      <c r="H44" s="518"/>
      <c r="I44" s="522" t="s">
        <v>0</v>
      </c>
      <c r="J44" s="517"/>
      <c r="K44" s="517"/>
      <c r="L44" s="489" t="s">
        <v>120</v>
      </c>
      <c r="M44" s="523" t="s">
        <v>1</v>
      </c>
      <c r="N44" s="461" t="s">
        <v>122</v>
      </c>
      <c r="O44" s="533" t="s">
        <v>2</v>
      </c>
      <c r="P44" s="524" t="s">
        <v>2</v>
      </c>
    </row>
    <row r="45" spans="1:16" ht="12.6" customHeight="1">
      <c r="A45" s="519"/>
      <c r="B45" s="520"/>
      <c r="C45" s="520"/>
      <c r="D45" s="520"/>
      <c r="E45" s="520"/>
      <c r="F45" s="520"/>
      <c r="G45" s="520"/>
      <c r="H45" s="521"/>
      <c r="I45" s="525"/>
      <c r="J45" s="520"/>
      <c r="K45" s="520"/>
      <c r="L45" s="490" t="s">
        <v>121</v>
      </c>
      <c r="M45" s="526" t="s">
        <v>196</v>
      </c>
      <c r="N45" s="466" t="s">
        <v>123</v>
      </c>
      <c r="O45" s="490" t="s">
        <v>136</v>
      </c>
      <c r="P45" s="491" t="s">
        <v>137</v>
      </c>
    </row>
    <row r="46" spans="1:16" ht="12" customHeight="1">
      <c r="A46" s="467" t="s">
        <v>3</v>
      </c>
      <c r="B46" s="464"/>
      <c r="C46" s="464"/>
      <c r="D46" s="464"/>
      <c r="E46" s="464"/>
      <c r="F46" s="463"/>
      <c r="G46" s="463"/>
      <c r="H46" s="479"/>
      <c r="I46" s="527"/>
      <c r="J46" s="520" t="s">
        <v>214</v>
      </c>
      <c r="K46" s="520"/>
      <c r="L46" s="490" t="s">
        <v>178</v>
      </c>
      <c r="M46" s="526"/>
      <c r="N46" s="491" t="s">
        <v>197</v>
      </c>
      <c r="O46" s="495"/>
      <c r="P46" s="468"/>
    </row>
    <row r="47" spans="1:16">
      <c r="A47" s="480">
        <v>1</v>
      </c>
      <c r="B47" s="481">
        <v>2</v>
      </c>
      <c r="C47" s="481">
        <v>3</v>
      </c>
      <c r="D47" s="481">
        <v>4</v>
      </c>
      <c r="E47" s="481">
        <v>5</v>
      </c>
      <c r="F47" s="481">
        <v>6</v>
      </c>
      <c r="G47" s="481">
        <v>7</v>
      </c>
      <c r="H47" s="529" t="s">
        <v>211</v>
      </c>
      <c r="I47" s="502" t="s">
        <v>502</v>
      </c>
      <c r="J47" s="482"/>
      <c r="K47" s="544"/>
      <c r="L47" s="480" t="s">
        <v>91</v>
      </c>
      <c r="M47" s="481" t="s">
        <v>132</v>
      </c>
      <c r="N47" s="530" t="s">
        <v>100</v>
      </c>
      <c r="O47" s="534"/>
      <c r="P47" s="528"/>
    </row>
    <row r="48" spans="1:16">
      <c r="A48" s="545" t="s">
        <v>91</v>
      </c>
      <c r="B48" s="546"/>
      <c r="C48" s="546" t="s">
        <v>100</v>
      </c>
      <c r="D48" s="546" t="s">
        <v>11</v>
      </c>
      <c r="E48" s="546" t="s">
        <v>207</v>
      </c>
      <c r="F48" s="546" t="s">
        <v>208</v>
      </c>
      <c r="G48" s="546"/>
      <c r="H48" s="547"/>
      <c r="I48" s="548">
        <v>6</v>
      </c>
      <c r="J48" s="549" t="s">
        <v>7</v>
      </c>
      <c r="K48" s="550"/>
      <c r="L48" s="551">
        <f>L49+L53+L58+L61+L65+L67</f>
        <v>9786970</v>
      </c>
      <c r="M48" s="552">
        <f>M49+M53+M58+M61+M65+M67</f>
        <v>13140500</v>
      </c>
      <c r="N48" s="553">
        <f>N49+N53+N58+N61+N65+N67</f>
        <v>13048973</v>
      </c>
      <c r="O48" s="554">
        <f>N48/L48*100</f>
        <v>133.3300602740174</v>
      </c>
      <c r="P48" s="555">
        <f>N48/M48*100</f>
        <v>99.303473992618237</v>
      </c>
    </row>
    <row r="49" spans="1:16">
      <c r="A49" s="90"/>
      <c r="B49" s="91"/>
      <c r="C49" s="91"/>
      <c r="D49" s="91"/>
      <c r="E49" s="91"/>
      <c r="F49" s="91"/>
      <c r="G49" s="91"/>
      <c r="H49" s="92"/>
      <c r="I49" s="353">
        <v>61</v>
      </c>
      <c r="J49" s="240" t="s">
        <v>16</v>
      </c>
      <c r="K49" s="255"/>
      <c r="L49" s="241">
        <f>SUM(L50:L52)</f>
        <v>3081735</v>
      </c>
      <c r="M49" s="313">
        <f>SUM(M50:M52)</f>
        <v>3342300</v>
      </c>
      <c r="N49" s="610">
        <f>SUM(N50:N52)</f>
        <v>3409169</v>
      </c>
      <c r="O49" s="611">
        <f t="shared" ref="O49:O68" si="3">N49/L49*100</f>
        <v>110.62498884556913</v>
      </c>
      <c r="P49" s="612">
        <f t="shared" ref="P49:P68" si="4">N49/M49*100</f>
        <v>102.0006881488795</v>
      </c>
    </row>
    <row r="50" spans="1:16">
      <c r="A50" s="59" t="s">
        <v>91</v>
      </c>
      <c r="B50" s="60"/>
      <c r="C50" s="60"/>
      <c r="D50" s="60"/>
      <c r="E50" s="60"/>
      <c r="F50" s="60"/>
      <c r="G50" s="60"/>
      <c r="H50" s="61"/>
      <c r="I50" s="354">
        <v>611</v>
      </c>
      <c r="J50" s="183" t="s">
        <v>17</v>
      </c>
      <c r="K50" s="184"/>
      <c r="L50" s="185">
        <v>3033771</v>
      </c>
      <c r="M50" s="186">
        <v>3300000</v>
      </c>
      <c r="N50" s="237">
        <v>3368592</v>
      </c>
      <c r="O50" s="535">
        <f t="shared" si="3"/>
        <v>111.036462541174</v>
      </c>
      <c r="P50" s="536">
        <f t="shared" si="4"/>
        <v>102.07854545454545</v>
      </c>
    </row>
    <row r="51" spans="1:16">
      <c r="A51" s="59" t="s">
        <v>91</v>
      </c>
      <c r="B51" s="60"/>
      <c r="C51" s="60"/>
      <c r="D51" s="60"/>
      <c r="E51" s="60"/>
      <c r="F51" s="60"/>
      <c r="G51" s="60"/>
      <c r="H51" s="61"/>
      <c r="I51" s="354">
        <v>613</v>
      </c>
      <c r="J51" s="183" t="s">
        <v>18</v>
      </c>
      <c r="K51" s="184"/>
      <c r="L51" s="185">
        <v>43766</v>
      </c>
      <c r="M51" s="186">
        <v>40000</v>
      </c>
      <c r="N51" s="237">
        <v>38484</v>
      </c>
      <c r="O51" s="535">
        <f t="shared" si="3"/>
        <v>87.931270849517901</v>
      </c>
      <c r="P51" s="536">
        <f t="shared" si="4"/>
        <v>96.21</v>
      </c>
    </row>
    <row r="52" spans="1:16">
      <c r="A52" s="59" t="s">
        <v>91</v>
      </c>
      <c r="B52" s="60"/>
      <c r="C52" s="60"/>
      <c r="D52" s="60"/>
      <c r="E52" s="60"/>
      <c r="F52" s="60"/>
      <c r="G52" s="60"/>
      <c r="H52" s="61"/>
      <c r="I52" s="354">
        <v>614</v>
      </c>
      <c r="J52" s="183" t="s">
        <v>19</v>
      </c>
      <c r="K52" s="184"/>
      <c r="L52" s="185">
        <v>4198</v>
      </c>
      <c r="M52" s="186">
        <v>2300</v>
      </c>
      <c r="N52" s="237">
        <v>2093</v>
      </c>
      <c r="O52" s="535">
        <f t="shared" si="3"/>
        <v>49.857074797522635</v>
      </c>
      <c r="P52" s="536">
        <f t="shared" si="4"/>
        <v>91</v>
      </c>
    </row>
    <row r="53" spans="1:16">
      <c r="A53" s="59"/>
      <c r="B53" s="60"/>
      <c r="C53" s="60"/>
      <c r="D53" s="60"/>
      <c r="E53" s="60"/>
      <c r="F53" s="60"/>
      <c r="G53" s="60"/>
      <c r="H53" s="61"/>
      <c r="I53" s="354">
        <v>63</v>
      </c>
      <c r="J53" s="183" t="s">
        <v>20</v>
      </c>
      <c r="K53" s="184"/>
      <c r="L53" s="185">
        <f>SUM(L54:L57)</f>
        <v>5403160</v>
      </c>
      <c r="M53" s="186">
        <f>SUM(M54:M57)</f>
        <v>7962500</v>
      </c>
      <c r="N53" s="187">
        <f>SUM(N54:N57)</f>
        <v>7956497</v>
      </c>
      <c r="O53" s="535">
        <f t="shared" si="3"/>
        <v>147.2563647939354</v>
      </c>
      <c r="P53" s="536">
        <f t="shared" si="4"/>
        <v>99.924609105180522</v>
      </c>
    </row>
    <row r="54" spans="1:16" s="9" customFormat="1">
      <c r="A54" s="59"/>
      <c r="B54" s="60"/>
      <c r="C54" s="60"/>
      <c r="D54" s="60"/>
      <c r="E54" s="60" t="s">
        <v>207</v>
      </c>
      <c r="F54" s="60"/>
      <c r="G54" s="60"/>
      <c r="H54" s="61"/>
      <c r="I54" s="354" t="s">
        <v>215</v>
      </c>
      <c r="J54" s="388" t="s">
        <v>216</v>
      </c>
      <c r="K54" s="389"/>
      <c r="L54" s="185">
        <v>0</v>
      </c>
      <c r="M54" s="186">
        <v>6200000</v>
      </c>
      <c r="N54" s="187">
        <v>6240780</v>
      </c>
      <c r="O54" s="537">
        <v>0</v>
      </c>
      <c r="P54" s="536">
        <f t="shared" si="4"/>
        <v>100.65774193548387</v>
      </c>
    </row>
    <row r="55" spans="1:16">
      <c r="A55" s="59"/>
      <c r="B55" s="60"/>
      <c r="C55" s="60"/>
      <c r="D55" s="60"/>
      <c r="E55" s="60" t="s">
        <v>207</v>
      </c>
      <c r="F55" s="60"/>
      <c r="G55" s="60"/>
      <c r="H55" s="61"/>
      <c r="I55" s="354">
        <v>633</v>
      </c>
      <c r="J55" s="183" t="s">
        <v>21</v>
      </c>
      <c r="K55" s="184"/>
      <c r="L55" s="185">
        <v>4610019</v>
      </c>
      <c r="M55" s="100">
        <v>1500000</v>
      </c>
      <c r="N55" s="237">
        <v>1453750</v>
      </c>
      <c r="O55" s="535">
        <f t="shared" si="3"/>
        <v>31.534577189378176</v>
      </c>
      <c r="P55" s="536">
        <f t="shared" si="4"/>
        <v>96.916666666666657</v>
      </c>
    </row>
    <row r="56" spans="1:16">
      <c r="A56" s="59"/>
      <c r="B56" s="60"/>
      <c r="C56" s="60"/>
      <c r="D56" s="60"/>
      <c r="E56" s="60" t="s">
        <v>207</v>
      </c>
      <c r="F56" s="60"/>
      <c r="G56" s="60"/>
      <c r="H56" s="61"/>
      <c r="I56" s="354" t="s">
        <v>22</v>
      </c>
      <c r="J56" s="183" t="s">
        <v>23</v>
      </c>
      <c r="K56" s="184"/>
      <c r="L56" s="185">
        <v>793141</v>
      </c>
      <c r="M56" s="100">
        <v>140000</v>
      </c>
      <c r="N56" s="237">
        <v>139467</v>
      </c>
      <c r="O56" s="535">
        <f t="shared" si="3"/>
        <v>17.584136994557085</v>
      </c>
      <c r="P56" s="536">
        <f t="shared" si="4"/>
        <v>99.619285714285709</v>
      </c>
    </row>
    <row r="57" spans="1:16" s="9" customFormat="1">
      <c r="A57" s="59"/>
      <c r="B57" s="60"/>
      <c r="C57" s="60"/>
      <c r="D57" s="60"/>
      <c r="E57" s="60" t="s">
        <v>207</v>
      </c>
      <c r="F57" s="60"/>
      <c r="G57" s="60"/>
      <c r="H57" s="61"/>
      <c r="I57" s="354" t="s">
        <v>217</v>
      </c>
      <c r="J57" s="388" t="s">
        <v>218</v>
      </c>
      <c r="K57" s="389"/>
      <c r="L57" s="185">
        <v>0</v>
      </c>
      <c r="M57" s="100">
        <v>122500</v>
      </c>
      <c r="N57" s="237">
        <v>122500</v>
      </c>
      <c r="O57" s="535">
        <v>0</v>
      </c>
      <c r="P57" s="536">
        <f t="shared" si="4"/>
        <v>100</v>
      </c>
    </row>
    <row r="58" spans="1:16">
      <c r="A58" s="59"/>
      <c r="B58" s="60"/>
      <c r="C58" s="60"/>
      <c r="D58" s="60"/>
      <c r="E58" s="60"/>
      <c r="F58" s="60"/>
      <c r="G58" s="60"/>
      <c r="H58" s="61"/>
      <c r="I58" s="354">
        <v>64</v>
      </c>
      <c r="J58" s="183" t="s">
        <v>24</v>
      </c>
      <c r="K58" s="184"/>
      <c r="L58" s="185">
        <f>SUM(L59:L60)</f>
        <v>560548</v>
      </c>
      <c r="M58" s="186">
        <f>SUM(M59:M60)</f>
        <v>620400</v>
      </c>
      <c r="N58" s="187">
        <f>SUM(N59:N60)</f>
        <v>603273</v>
      </c>
      <c r="O58" s="535">
        <f t="shared" si="3"/>
        <v>107.62200560879711</v>
      </c>
      <c r="P58" s="536">
        <f t="shared" si="4"/>
        <v>97.239361702127653</v>
      </c>
    </row>
    <row r="59" spans="1:16">
      <c r="A59" s="59" t="s">
        <v>91</v>
      </c>
      <c r="B59" s="60"/>
      <c r="C59" s="60"/>
      <c r="D59" s="60" t="s">
        <v>11</v>
      </c>
      <c r="E59" s="60"/>
      <c r="F59" s="60"/>
      <c r="G59" s="60"/>
      <c r="H59" s="61"/>
      <c r="I59" s="354">
        <v>641</v>
      </c>
      <c r="J59" s="183" t="s">
        <v>25</v>
      </c>
      <c r="K59" s="184"/>
      <c r="L59" s="185">
        <v>237</v>
      </c>
      <c r="M59" s="100">
        <v>400</v>
      </c>
      <c r="N59" s="237">
        <v>297</v>
      </c>
      <c r="O59" s="535">
        <f t="shared" si="3"/>
        <v>125.31645569620254</v>
      </c>
      <c r="P59" s="536">
        <f t="shared" si="4"/>
        <v>74.25</v>
      </c>
    </row>
    <row r="60" spans="1:16">
      <c r="A60" s="59" t="s">
        <v>91</v>
      </c>
      <c r="B60" s="60"/>
      <c r="C60" s="60" t="s">
        <v>100</v>
      </c>
      <c r="D60" s="60" t="s">
        <v>11</v>
      </c>
      <c r="E60" s="60"/>
      <c r="F60" s="60"/>
      <c r="G60" s="60"/>
      <c r="H60" s="61"/>
      <c r="I60" s="354">
        <v>642</v>
      </c>
      <c r="J60" s="183" t="s">
        <v>26</v>
      </c>
      <c r="K60" s="184"/>
      <c r="L60" s="185">
        <v>560311</v>
      </c>
      <c r="M60" s="100">
        <v>620000</v>
      </c>
      <c r="N60" s="237">
        <v>602976</v>
      </c>
      <c r="O60" s="535">
        <f t="shared" si="3"/>
        <v>107.61452122125034</v>
      </c>
      <c r="P60" s="536">
        <f t="shared" si="4"/>
        <v>97.254193548387107</v>
      </c>
    </row>
    <row r="61" spans="1:16">
      <c r="A61" s="59"/>
      <c r="B61" s="60"/>
      <c r="C61" s="60"/>
      <c r="D61" s="60"/>
      <c r="E61" s="60"/>
      <c r="F61" s="60"/>
      <c r="G61" s="60"/>
      <c r="H61" s="61"/>
      <c r="I61" s="354">
        <v>65</v>
      </c>
      <c r="J61" s="183" t="s">
        <v>27</v>
      </c>
      <c r="K61" s="184"/>
      <c r="L61" s="185">
        <f>SUM(L62:L64)</f>
        <v>603677</v>
      </c>
      <c r="M61" s="186">
        <f>SUM(M62:M64)</f>
        <v>810000</v>
      </c>
      <c r="N61" s="187">
        <f>SUM(N62:N64)</f>
        <v>677090</v>
      </c>
      <c r="O61" s="535">
        <f t="shared" si="3"/>
        <v>112.16097350072968</v>
      </c>
      <c r="P61" s="536">
        <f t="shared" si="4"/>
        <v>83.59135802469136</v>
      </c>
    </row>
    <row r="62" spans="1:16">
      <c r="A62" s="59" t="s">
        <v>91</v>
      </c>
      <c r="B62" s="60"/>
      <c r="C62" s="60"/>
      <c r="D62" s="60"/>
      <c r="E62" s="60"/>
      <c r="F62" s="60"/>
      <c r="G62" s="60"/>
      <c r="H62" s="61"/>
      <c r="I62" s="354">
        <v>651</v>
      </c>
      <c r="J62" s="183" t="s">
        <v>28</v>
      </c>
      <c r="K62" s="184"/>
      <c r="L62" s="185">
        <v>8972</v>
      </c>
      <c r="M62" s="100">
        <v>6500</v>
      </c>
      <c r="N62" s="237">
        <v>2749</v>
      </c>
      <c r="O62" s="535">
        <f t="shared" si="3"/>
        <v>30.639768167632635</v>
      </c>
      <c r="P62" s="536">
        <f t="shared" si="4"/>
        <v>42.292307692307688</v>
      </c>
    </row>
    <row r="63" spans="1:16" s="9" customFormat="1">
      <c r="A63" s="59"/>
      <c r="B63" s="60"/>
      <c r="C63" s="60"/>
      <c r="D63" s="60" t="s">
        <v>11</v>
      </c>
      <c r="E63" s="60"/>
      <c r="F63" s="60"/>
      <c r="G63" s="60"/>
      <c r="H63" s="61"/>
      <c r="I63" s="354" t="s">
        <v>124</v>
      </c>
      <c r="J63" s="388" t="s">
        <v>138</v>
      </c>
      <c r="K63" s="389"/>
      <c r="L63" s="185">
        <v>10244</v>
      </c>
      <c r="M63" s="100">
        <v>3500</v>
      </c>
      <c r="N63" s="237">
        <v>3567</v>
      </c>
      <c r="O63" s="535">
        <f t="shared" si="3"/>
        <v>34.820382663022258</v>
      </c>
      <c r="P63" s="536">
        <f t="shared" si="4"/>
        <v>101.91428571428571</v>
      </c>
    </row>
    <row r="64" spans="1:16">
      <c r="A64" s="59" t="s">
        <v>91</v>
      </c>
      <c r="B64" s="60"/>
      <c r="C64" s="60"/>
      <c r="D64" s="60" t="s">
        <v>11</v>
      </c>
      <c r="E64" s="60"/>
      <c r="F64" s="60"/>
      <c r="G64" s="60"/>
      <c r="H64" s="61"/>
      <c r="I64" s="354">
        <v>653</v>
      </c>
      <c r="J64" s="183" t="s">
        <v>29</v>
      </c>
      <c r="K64" s="184"/>
      <c r="L64" s="185">
        <v>584461</v>
      </c>
      <c r="M64" s="100">
        <v>800000</v>
      </c>
      <c r="N64" s="237">
        <v>670774</v>
      </c>
      <c r="O64" s="535">
        <f t="shared" si="3"/>
        <v>114.76796569831006</v>
      </c>
      <c r="P64" s="536">
        <f t="shared" si="4"/>
        <v>83.84675</v>
      </c>
    </row>
    <row r="65" spans="1:16" s="9" customFormat="1">
      <c r="A65" s="59"/>
      <c r="B65" s="60"/>
      <c r="C65" s="60"/>
      <c r="D65" s="60"/>
      <c r="E65" s="60"/>
      <c r="F65" s="60"/>
      <c r="G65" s="60"/>
      <c r="H65" s="61"/>
      <c r="I65" s="354" t="s">
        <v>125</v>
      </c>
      <c r="J65" s="388" t="s">
        <v>140</v>
      </c>
      <c r="K65" s="389"/>
      <c r="L65" s="185">
        <f>L66</f>
        <v>40000</v>
      </c>
      <c r="M65" s="100">
        <f>M66</f>
        <v>300000</v>
      </c>
      <c r="N65" s="237">
        <f>N66</f>
        <v>300000</v>
      </c>
      <c r="O65" s="535">
        <f t="shared" si="3"/>
        <v>750</v>
      </c>
      <c r="P65" s="536">
        <f t="shared" si="4"/>
        <v>100</v>
      </c>
    </row>
    <row r="66" spans="1:16" s="9" customFormat="1">
      <c r="A66" s="59"/>
      <c r="B66" s="60"/>
      <c r="C66" s="60"/>
      <c r="D66" s="60"/>
      <c r="E66" s="60"/>
      <c r="F66" s="60" t="s">
        <v>208</v>
      </c>
      <c r="G66" s="60"/>
      <c r="H66" s="61"/>
      <c r="I66" s="354" t="s">
        <v>126</v>
      </c>
      <c r="J66" s="388" t="s">
        <v>139</v>
      </c>
      <c r="K66" s="389"/>
      <c r="L66" s="185">
        <v>40000</v>
      </c>
      <c r="M66" s="100">
        <v>300000</v>
      </c>
      <c r="N66" s="237">
        <v>300000</v>
      </c>
      <c r="O66" s="535">
        <f t="shared" si="3"/>
        <v>750</v>
      </c>
      <c r="P66" s="536">
        <f t="shared" si="4"/>
        <v>100</v>
      </c>
    </row>
    <row r="67" spans="1:16">
      <c r="A67" s="59"/>
      <c r="B67" s="60"/>
      <c r="C67" s="60"/>
      <c r="D67" s="60"/>
      <c r="E67" s="60"/>
      <c r="F67" s="60"/>
      <c r="G67" s="60"/>
      <c r="H67" s="61"/>
      <c r="I67" s="354" t="s">
        <v>30</v>
      </c>
      <c r="J67" s="183" t="s">
        <v>31</v>
      </c>
      <c r="K67" s="184"/>
      <c r="L67" s="203">
        <f>L68</f>
        <v>97850</v>
      </c>
      <c r="M67" s="100">
        <f>M68</f>
        <v>105300</v>
      </c>
      <c r="N67" s="190">
        <f>N68</f>
        <v>102944</v>
      </c>
      <c r="O67" s="535">
        <f t="shared" si="3"/>
        <v>105.20592743995911</v>
      </c>
      <c r="P67" s="536">
        <f t="shared" si="4"/>
        <v>97.762583095916426</v>
      </c>
    </row>
    <row r="68" spans="1:16">
      <c r="A68" s="65" t="s">
        <v>91</v>
      </c>
      <c r="B68" s="66"/>
      <c r="C68" s="66"/>
      <c r="D68" s="66"/>
      <c r="E68" s="66"/>
      <c r="F68" s="66"/>
      <c r="G68" s="66"/>
      <c r="H68" s="67"/>
      <c r="I68" s="355" t="s">
        <v>32</v>
      </c>
      <c r="J68" s="227" t="s">
        <v>474</v>
      </c>
      <c r="K68" s="228"/>
      <c r="L68" s="229">
        <v>97850</v>
      </c>
      <c r="M68" s="213">
        <v>105300</v>
      </c>
      <c r="N68" s="613">
        <v>102944</v>
      </c>
      <c r="O68" s="614">
        <f t="shared" si="3"/>
        <v>105.20592743995911</v>
      </c>
      <c r="P68" s="543">
        <f t="shared" si="4"/>
        <v>97.762583095916426</v>
      </c>
    </row>
    <row r="69" spans="1:16">
      <c r="A69" s="556"/>
      <c r="B69" s="557"/>
      <c r="C69" s="557"/>
      <c r="D69" s="557"/>
      <c r="E69" s="557"/>
      <c r="F69" s="557"/>
      <c r="G69" s="557" t="s">
        <v>209</v>
      </c>
      <c r="H69" s="558"/>
      <c r="I69" s="548">
        <v>7</v>
      </c>
      <c r="J69" s="549" t="s">
        <v>9</v>
      </c>
      <c r="K69" s="550"/>
      <c r="L69" s="551">
        <f>L70</f>
        <v>90</v>
      </c>
      <c r="M69" s="552">
        <f>M70</f>
        <v>0</v>
      </c>
      <c r="N69" s="553">
        <v>0</v>
      </c>
      <c r="O69" s="559">
        <v>0</v>
      </c>
      <c r="P69" s="560">
        <v>0</v>
      </c>
    </row>
    <row r="70" spans="1:16">
      <c r="A70" s="59"/>
      <c r="B70" s="60"/>
      <c r="C70" s="60" t="s">
        <v>4</v>
      </c>
      <c r="D70" s="60"/>
      <c r="E70" s="60"/>
      <c r="F70" s="60"/>
      <c r="G70" s="60"/>
      <c r="H70" s="61"/>
      <c r="I70" s="354">
        <v>72</v>
      </c>
      <c r="J70" s="183" t="s">
        <v>33</v>
      </c>
      <c r="K70" s="184"/>
      <c r="L70" s="185">
        <f>L71</f>
        <v>90</v>
      </c>
      <c r="M70" s="186">
        <f>M71</f>
        <v>0</v>
      </c>
      <c r="N70" s="187">
        <v>0</v>
      </c>
      <c r="O70" s="538">
        <v>0</v>
      </c>
      <c r="P70" s="539">
        <v>0</v>
      </c>
    </row>
    <row r="71" spans="1:16">
      <c r="A71" s="65"/>
      <c r="B71" s="66"/>
      <c r="C71" s="66"/>
      <c r="D71" s="66"/>
      <c r="E71" s="66"/>
      <c r="F71" s="66"/>
      <c r="G71" s="66" t="s">
        <v>209</v>
      </c>
      <c r="H71" s="67"/>
      <c r="I71" s="355" t="s">
        <v>34</v>
      </c>
      <c r="J71" s="227" t="s">
        <v>35</v>
      </c>
      <c r="K71" s="228"/>
      <c r="L71" s="229">
        <v>90</v>
      </c>
      <c r="M71" s="352">
        <v>0</v>
      </c>
      <c r="N71" s="575">
        <v>0</v>
      </c>
      <c r="O71" s="578">
        <v>0</v>
      </c>
      <c r="P71" s="615">
        <v>0</v>
      </c>
    </row>
    <row r="72" spans="1:16">
      <c r="A72" s="561" t="s">
        <v>91</v>
      </c>
      <c r="B72" s="562"/>
      <c r="C72" s="562" t="s">
        <v>100</v>
      </c>
      <c r="D72" s="562" t="s">
        <v>11</v>
      </c>
      <c r="E72" s="562" t="s">
        <v>207</v>
      </c>
      <c r="F72" s="562"/>
      <c r="G72" s="562" t="s">
        <v>209</v>
      </c>
      <c r="H72" s="563"/>
      <c r="I72" s="564">
        <v>3</v>
      </c>
      <c r="J72" s="565" t="s">
        <v>10</v>
      </c>
      <c r="K72" s="566"/>
      <c r="L72" s="567">
        <f>L73+L79+L84+L86+L88</f>
        <v>5999090</v>
      </c>
      <c r="M72" s="568">
        <f>M73+M79+M84+M86+M88</f>
        <v>6338330</v>
      </c>
      <c r="N72" s="569">
        <f>N73+N79+N84+N86+N88</f>
        <v>6416900</v>
      </c>
      <c r="O72" s="554">
        <f>N72/L72*100</f>
        <v>106.96455629103747</v>
      </c>
      <c r="P72" s="555">
        <f>N72/M72*100</f>
        <v>101.23960096744726</v>
      </c>
    </row>
    <row r="73" spans="1:16">
      <c r="A73" s="59"/>
      <c r="B73" s="60"/>
      <c r="C73" s="60"/>
      <c r="D73" s="60"/>
      <c r="E73" s="60"/>
      <c r="F73" s="60"/>
      <c r="G73" s="60"/>
      <c r="H73" s="61"/>
      <c r="I73" s="354">
        <v>31</v>
      </c>
      <c r="J73" s="183" t="s">
        <v>36</v>
      </c>
      <c r="K73" s="184"/>
      <c r="L73" s="531">
        <f>SUM(L74:L78)</f>
        <v>1465782</v>
      </c>
      <c r="M73" s="186">
        <f>SUM(M74:M78)</f>
        <v>790830</v>
      </c>
      <c r="N73" s="187">
        <f>SUM(N74:N78)</f>
        <v>787589</v>
      </c>
      <c r="O73" s="540">
        <f>N73/L73*100</f>
        <v>53.731659960348807</v>
      </c>
      <c r="P73" s="541">
        <f>N73/M73*100</f>
        <v>99.590177408545458</v>
      </c>
    </row>
    <row r="74" spans="1:16">
      <c r="A74" s="59" t="s">
        <v>91</v>
      </c>
      <c r="B74" s="60"/>
      <c r="C74" s="60"/>
      <c r="D74" s="60"/>
      <c r="E74" s="60"/>
      <c r="F74" s="60"/>
      <c r="G74" s="60"/>
      <c r="H74" s="61"/>
      <c r="I74" s="354">
        <v>311</v>
      </c>
      <c r="J74" s="388" t="s">
        <v>37</v>
      </c>
      <c r="K74" s="389"/>
      <c r="L74" s="531">
        <v>523672</v>
      </c>
      <c r="M74" s="186">
        <v>530000</v>
      </c>
      <c r="N74" s="237">
        <v>527795</v>
      </c>
      <c r="O74" s="540">
        <f t="shared" ref="O74:O91" si="5">N74/L74*100</f>
        <v>100.7873248903894</v>
      </c>
      <c r="P74" s="541">
        <f t="shared" ref="P74:P91" si="6">N74/M74*100</f>
        <v>99.583962264150941</v>
      </c>
    </row>
    <row r="75" spans="1:16">
      <c r="A75" s="59" t="s">
        <v>91</v>
      </c>
      <c r="B75" s="60"/>
      <c r="C75" s="60"/>
      <c r="D75" s="60"/>
      <c r="E75" s="60" t="s">
        <v>207</v>
      </c>
      <c r="F75" s="60"/>
      <c r="G75" s="60"/>
      <c r="H75" s="61"/>
      <c r="I75" s="354" t="s">
        <v>38</v>
      </c>
      <c r="J75" s="183" t="s">
        <v>39</v>
      </c>
      <c r="K75" s="184"/>
      <c r="L75" s="531">
        <v>746970</v>
      </c>
      <c r="M75" s="186">
        <v>114000</v>
      </c>
      <c r="N75" s="237">
        <v>113275</v>
      </c>
      <c r="O75" s="540">
        <f t="shared" si="5"/>
        <v>15.164598310507785</v>
      </c>
      <c r="P75" s="541">
        <f t="shared" si="6"/>
        <v>99.364035087719287</v>
      </c>
    </row>
    <row r="76" spans="1:16">
      <c r="A76" s="59" t="s">
        <v>91</v>
      </c>
      <c r="B76" s="60"/>
      <c r="C76" s="60"/>
      <c r="D76" s="60"/>
      <c r="E76" s="60"/>
      <c r="F76" s="60"/>
      <c r="G76" s="60"/>
      <c r="H76" s="61"/>
      <c r="I76" s="354">
        <v>312</v>
      </c>
      <c r="J76" s="183" t="s">
        <v>40</v>
      </c>
      <c r="K76" s="184"/>
      <c r="L76" s="531">
        <v>25661</v>
      </c>
      <c r="M76" s="186">
        <v>21630</v>
      </c>
      <c r="N76" s="237">
        <v>21824</v>
      </c>
      <c r="O76" s="540">
        <f t="shared" si="5"/>
        <v>85.047348115817783</v>
      </c>
      <c r="P76" s="541">
        <f t="shared" si="6"/>
        <v>100.89690245030052</v>
      </c>
    </row>
    <row r="77" spans="1:16">
      <c r="A77" s="59" t="s">
        <v>91</v>
      </c>
      <c r="B77" s="60"/>
      <c r="C77" s="60"/>
      <c r="D77" s="60"/>
      <c r="E77" s="60"/>
      <c r="F77" s="60"/>
      <c r="G77" s="60"/>
      <c r="H77" s="61"/>
      <c r="I77" s="354">
        <v>313</v>
      </c>
      <c r="J77" s="183" t="s">
        <v>41</v>
      </c>
      <c r="K77" s="184"/>
      <c r="L77" s="531">
        <v>94659</v>
      </c>
      <c r="M77" s="186">
        <v>90000</v>
      </c>
      <c r="N77" s="237">
        <v>89483</v>
      </c>
      <c r="O77" s="540">
        <f t="shared" si="5"/>
        <v>94.531951531285983</v>
      </c>
      <c r="P77" s="541">
        <f t="shared" si="6"/>
        <v>99.425555555555562</v>
      </c>
    </row>
    <row r="78" spans="1:16">
      <c r="A78" s="59" t="s">
        <v>91</v>
      </c>
      <c r="B78" s="60"/>
      <c r="C78" s="60"/>
      <c r="D78" s="60"/>
      <c r="E78" s="60"/>
      <c r="F78" s="60"/>
      <c r="G78" s="60"/>
      <c r="H78" s="61"/>
      <c r="I78" s="354" t="s">
        <v>42</v>
      </c>
      <c r="J78" s="183" t="s">
        <v>43</v>
      </c>
      <c r="K78" s="184"/>
      <c r="L78" s="531">
        <v>74820</v>
      </c>
      <c r="M78" s="186">
        <v>35200</v>
      </c>
      <c r="N78" s="237">
        <v>35212</v>
      </c>
      <c r="O78" s="540">
        <f t="shared" si="5"/>
        <v>47.06228281208233</v>
      </c>
      <c r="P78" s="541">
        <f t="shared" si="6"/>
        <v>100.03409090909091</v>
      </c>
    </row>
    <row r="79" spans="1:16">
      <c r="A79" s="59"/>
      <c r="B79" s="60"/>
      <c r="C79" s="60"/>
      <c r="D79" s="60"/>
      <c r="E79" s="60"/>
      <c r="F79" s="60"/>
      <c r="G79" s="60"/>
      <c r="H79" s="61"/>
      <c r="I79" s="354">
        <v>32</v>
      </c>
      <c r="J79" s="183" t="s">
        <v>44</v>
      </c>
      <c r="K79" s="184"/>
      <c r="L79" s="531">
        <f>SUM(L80:L83)</f>
        <v>3526255</v>
      </c>
      <c r="M79" s="186">
        <f>SUM(M80:M83)</f>
        <v>4176750</v>
      </c>
      <c r="N79" s="187">
        <f>SUM(N80:N83)</f>
        <v>4212798</v>
      </c>
      <c r="O79" s="540">
        <f t="shared" si="5"/>
        <v>119.46946548108403</v>
      </c>
      <c r="P79" s="541">
        <f t="shared" si="6"/>
        <v>100.86306338660442</v>
      </c>
    </row>
    <row r="80" spans="1:16">
      <c r="A80" s="59" t="s">
        <v>91</v>
      </c>
      <c r="B80" s="60"/>
      <c r="C80" s="60"/>
      <c r="D80" s="60"/>
      <c r="E80" s="60"/>
      <c r="F80" s="60"/>
      <c r="G80" s="60"/>
      <c r="H80" s="61"/>
      <c r="I80" s="354">
        <v>321</v>
      </c>
      <c r="J80" s="183" t="s">
        <v>45</v>
      </c>
      <c r="K80" s="184"/>
      <c r="L80" s="531">
        <v>46788</v>
      </c>
      <c r="M80" s="186">
        <v>27500</v>
      </c>
      <c r="N80" s="237">
        <v>27639</v>
      </c>
      <c r="O80" s="540">
        <f t="shared" si="5"/>
        <v>59.072839189535777</v>
      </c>
      <c r="P80" s="541">
        <f t="shared" si="6"/>
        <v>100.50545454545454</v>
      </c>
    </row>
    <row r="81" spans="1:16">
      <c r="A81" s="59" t="s">
        <v>91</v>
      </c>
      <c r="B81" s="60"/>
      <c r="C81" s="60" t="s">
        <v>100</v>
      </c>
      <c r="D81" s="60"/>
      <c r="E81" s="60"/>
      <c r="F81" s="60"/>
      <c r="G81" s="60"/>
      <c r="H81" s="61"/>
      <c r="I81" s="354">
        <v>322</v>
      </c>
      <c r="J81" s="183" t="s">
        <v>46</v>
      </c>
      <c r="K81" s="184"/>
      <c r="L81" s="531">
        <v>375049</v>
      </c>
      <c r="M81" s="186">
        <v>480250</v>
      </c>
      <c r="N81" s="237">
        <v>482391</v>
      </c>
      <c r="O81" s="540">
        <f t="shared" si="5"/>
        <v>128.62079354964285</v>
      </c>
      <c r="P81" s="541">
        <f t="shared" si="6"/>
        <v>100.44580947423216</v>
      </c>
    </row>
    <row r="82" spans="1:16">
      <c r="A82" s="59" t="s">
        <v>91</v>
      </c>
      <c r="B82" s="60"/>
      <c r="C82" s="60" t="s">
        <v>100</v>
      </c>
      <c r="D82" s="60" t="s">
        <v>11</v>
      </c>
      <c r="E82" s="60"/>
      <c r="F82" s="60" t="s">
        <v>208</v>
      </c>
      <c r="G82" s="60" t="s">
        <v>209</v>
      </c>
      <c r="H82" s="61"/>
      <c r="I82" s="354">
        <v>323</v>
      </c>
      <c r="J82" s="183" t="s">
        <v>47</v>
      </c>
      <c r="K82" s="184"/>
      <c r="L82" s="531">
        <v>2660372</v>
      </c>
      <c r="M82" s="186">
        <v>3196000</v>
      </c>
      <c r="N82" s="237">
        <v>3230573</v>
      </c>
      <c r="O82" s="540">
        <f t="shared" si="5"/>
        <v>121.4331304043194</v>
      </c>
      <c r="P82" s="541">
        <f t="shared" si="6"/>
        <v>101.08175844806007</v>
      </c>
    </row>
    <row r="83" spans="1:16">
      <c r="A83" s="59" t="s">
        <v>91</v>
      </c>
      <c r="B83" s="60"/>
      <c r="C83" s="60" t="s">
        <v>100</v>
      </c>
      <c r="D83" s="60" t="s">
        <v>11</v>
      </c>
      <c r="E83" s="60"/>
      <c r="F83" s="60"/>
      <c r="G83" s="60"/>
      <c r="H83" s="61"/>
      <c r="I83" s="354">
        <v>329</v>
      </c>
      <c r="J83" s="183" t="s">
        <v>48</v>
      </c>
      <c r="K83" s="184"/>
      <c r="L83" s="531">
        <v>444046</v>
      </c>
      <c r="M83" s="186">
        <v>473000</v>
      </c>
      <c r="N83" s="237">
        <v>472195</v>
      </c>
      <c r="O83" s="540">
        <f t="shared" si="5"/>
        <v>106.3392081000617</v>
      </c>
      <c r="P83" s="541">
        <f t="shared" si="6"/>
        <v>99.829809725158555</v>
      </c>
    </row>
    <row r="84" spans="1:16">
      <c r="A84" s="59"/>
      <c r="B84" s="60"/>
      <c r="C84" s="60"/>
      <c r="D84" s="60"/>
      <c r="E84" s="60"/>
      <c r="F84" s="60"/>
      <c r="G84" s="60"/>
      <c r="H84" s="61"/>
      <c r="I84" s="354">
        <v>34</v>
      </c>
      <c r="J84" s="183" t="s">
        <v>49</v>
      </c>
      <c r="K84" s="184"/>
      <c r="L84" s="531">
        <f>SUM(L85)</f>
        <v>8787</v>
      </c>
      <c r="M84" s="186">
        <f>SUM(M85)</f>
        <v>6500</v>
      </c>
      <c r="N84" s="187">
        <f>SUM(N85)</f>
        <v>16387</v>
      </c>
      <c r="O84" s="540">
        <f t="shared" si="5"/>
        <v>186.49140776146581</v>
      </c>
      <c r="P84" s="541">
        <f t="shared" si="6"/>
        <v>252.10769230769233</v>
      </c>
    </row>
    <row r="85" spans="1:16">
      <c r="A85" s="59" t="s">
        <v>91</v>
      </c>
      <c r="B85" s="60"/>
      <c r="C85" s="60"/>
      <c r="D85" s="60"/>
      <c r="E85" s="60"/>
      <c r="F85" s="60"/>
      <c r="G85" s="60"/>
      <c r="H85" s="61"/>
      <c r="I85" s="354">
        <v>343</v>
      </c>
      <c r="J85" s="183" t="s">
        <v>50</v>
      </c>
      <c r="K85" s="184"/>
      <c r="L85" s="531">
        <v>8787</v>
      </c>
      <c r="M85" s="186">
        <v>6500</v>
      </c>
      <c r="N85" s="237">
        <v>16387</v>
      </c>
      <c r="O85" s="540">
        <f t="shared" si="5"/>
        <v>186.49140776146581</v>
      </c>
      <c r="P85" s="541">
        <f t="shared" si="6"/>
        <v>252.10769230769233</v>
      </c>
    </row>
    <row r="86" spans="1:16">
      <c r="A86" s="59"/>
      <c r="B86" s="60"/>
      <c r="C86" s="60"/>
      <c r="D86" s="60"/>
      <c r="E86" s="60"/>
      <c r="F86" s="60"/>
      <c r="G86" s="60"/>
      <c r="H86" s="61"/>
      <c r="I86" s="354">
        <v>37</v>
      </c>
      <c r="J86" s="183" t="s">
        <v>51</v>
      </c>
      <c r="K86" s="184"/>
      <c r="L86" s="531">
        <f>SUM(L87)</f>
        <v>347492</v>
      </c>
      <c r="M86" s="186">
        <f>SUM(M87)</f>
        <v>549750</v>
      </c>
      <c r="N86" s="187">
        <f>SUM(N87)</f>
        <v>580293</v>
      </c>
      <c r="O86" s="540">
        <f t="shared" si="5"/>
        <v>166.99463584773176</v>
      </c>
      <c r="P86" s="541">
        <f t="shared" si="6"/>
        <v>105.55579809004092</v>
      </c>
    </row>
    <row r="87" spans="1:16">
      <c r="A87" s="59" t="s">
        <v>91</v>
      </c>
      <c r="B87" s="60"/>
      <c r="C87" s="60" t="s">
        <v>100</v>
      </c>
      <c r="D87" s="60" t="s">
        <v>11</v>
      </c>
      <c r="E87" s="60"/>
      <c r="F87" s="60"/>
      <c r="G87" s="60"/>
      <c r="H87" s="61"/>
      <c r="I87" s="354">
        <v>372</v>
      </c>
      <c r="J87" s="183" t="s">
        <v>52</v>
      </c>
      <c r="K87" s="184"/>
      <c r="L87" s="531">
        <v>347492</v>
      </c>
      <c r="M87" s="186">
        <v>549750</v>
      </c>
      <c r="N87" s="237">
        <v>580293</v>
      </c>
      <c r="O87" s="540">
        <f t="shared" si="5"/>
        <v>166.99463584773176</v>
      </c>
      <c r="P87" s="541">
        <f t="shared" si="6"/>
        <v>105.55579809004092</v>
      </c>
    </row>
    <row r="88" spans="1:16">
      <c r="A88" s="59"/>
      <c r="B88" s="60"/>
      <c r="C88" s="60"/>
      <c r="D88" s="60"/>
      <c r="E88" s="60"/>
      <c r="F88" s="60"/>
      <c r="G88" s="60"/>
      <c r="H88" s="61"/>
      <c r="I88" s="354">
        <v>38</v>
      </c>
      <c r="J88" s="183" t="s">
        <v>53</v>
      </c>
      <c r="K88" s="184"/>
      <c r="L88" s="531">
        <f>SUM(L89:L91)</f>
        <v>650774</v>
      </c>
      <c r="M88" s="186">
        <f>SUM(M89:M91)</f>
        <v>814500</v>
      </c>
      <c r="N88" s="187">
        <f>SUM(N89:N91)</f>
        <v>819833</v>
      </c>
      <c r="O88" s="540">
        <f t="shared" si="5"/>
        <v>125.97814294977981</v>
      </c>
      <c r="P88" s="541">
        <f t="shared" si="6"/>
        <v>100.65475751995091</v>
      </c>
    </row>
    <row r="89" spans="1:16">
      <c r="A89" s="59" t="s">
        <v>91</v>
      </c>
      <c r="B89" s="60"/>
      <c r="C89" s="60"/>
      <c r="D89" s="60" t="s">
        <v>11</v>
      </c>
      <c r="E89" s="60"/>
      <c r="F89" s="60"/>
      <c r="G89" s="60"/>
      <c r="H89" s="61"/>
      <c r="I89" s="354">
        <v>381</v>
      </c>
      <c r="J89" s="183" t="s">
        <v>54</v>
      </c>
      <c r="K89" s="184"/>
      <c r="L89" s="531">
        <v>518920</v>
      </c>
      <c r="M89" s="186">
        <v>566000</v>
      </c>
      <c r="N89" s="237">
        <v>571838</v>
      </c>
      <c r="O89" s="540">
        <f t="shared" si="5"/>
        <v>110.1977183380868</v>
      </c>
      <c r="P89" s="541">
        <f t="shared" si="6"/>
        <v>101.03144876325088</v>
      </c>
    </row>
    <row r="90" spans="1:16" s="9" customFormat="1">
      <c r="A90" s="59" t="s">
        <v>91</v>
      </c>
      <c r="B90" s="60"/>
      <c r="C90" s="60"/>
      <c r="D90" s="60"/>
      <c r="E90" s="60"/>
      <c r="F90" s="60"/>
      <c r="G90" s="60"/>
      <c r="H90" s="61"/>
      <c r="I90" s="354" t="s">
        <v>129</v>
      </c>
      <c r="J90" s="388" t="s">
        <v>130</v>
      </c>
      <c r="K90" s="389"/>
      <c r="L90" s="531">
        <v>20071</v>
      </c>
      <c r="M90" s="186">
        <v>123500</v>
      </c>
      <c r="N90" s="237">
        <v>122508</v>
      </c>
      <c r="O90" s="540">
        <f t="shared" si="5"/>
        <v>610.37317522794081</v>
      </c>
      <c r="P90" s="541">
        <f t="shared" si="6"/>
        <v>99.196761133603246</v>
      </c>
    </row>
    <row r="91" spans="1:16">
      <c r="A91" s="59"/>
      <c r="B91" s="60"/>
      <c r="C91" s="60"/>
      <c r="D91" s="60" t="s">
        <v>11</v>
      </c>
      <c r="E91" s="60"/>
      <c r="F91" s="60"/>
      <c r="G91" s="60" t="s">
        <v>209</v>
      </c>
      <c r="H91" s="61"/>
      <c r="I91" s="354">
        <v>386</v>
      </c>
      <c r="J91" s="183" t="s">
        <v>55</v>
      </c>
      <c r="K91" s="184"/>
      <c r="L91" s="531">
        <v>111783</v>
      </c>
      <c r="M91" s="186">
        <v>125000</v>
      </c>
      <c r="N91" s="237">
        <v>125487</v>
      </c>
      <c r="O91" s="540">
        <f t="shared" si="5"/>
        <v>112.25946700303267</v>
      </c>
      <c r="P91" s="541">
        <f t="shared" si="6"/>
        <v>100.38959999999999</v>
      </c>
    </row>
    <row r="92" spans="1:16">
      <c r="A92" s="561"/>
      <c r="B92" s="562"/>
      <c r="C92" s="562"/>
      <c r="D92" s="562"/>
      <c r="E92" s="562"/>
      <c r="F92" s="562" t="s">
        <v>208</v>
      </c>
      <c r="G92" s="562" t="s">
        <v>209</v>
      </c>
      <c r="H92" s="563"/>
      <c r="I92" s="564">
        <v>4</v>
      </c>
      <c r="J92" s="565" t="s">
        <v>12</v>
      </c>
      <c r="K92" s="566"/>
      <c r="L92" s="570">
        <f>L93</f>
        <v>2474038</v>
      </c>
      <c r="M92" s="568">
        <f>M93</f>
        <v>10276328</v>
      </c>
      <c r="N92" s="569">
        <f>N93</f>
        <v>4813994</v>
      </c>
      <c r="O92" s="554">
        <f>N92/L92*100</f>
        <v>194.58043894232827</v>
      </c>
      <c r="P92" s="555">
        <f>N92/M92*100</f>
        <v>46.845468537010497</v>
      </c>
    </row>
    <row r="93" spans="1:16">
      <c r="A93" s="59"/>
      <c r="B93" s="60"/>
      <c r="C93" s="60"/>
      <c r="D93" s="60"/>
      <c r="E93" s="60"/>
      <c r="F93" s="60"/>
      <c r="G93" s="60"/>
      <c r="H93" s="61"/>
      <c r="I93" s="354">
        <v>42</v>
      </c>
      <c r="J93" s="183" t="s">
        <v>60</v>
      </c>
      <c r="K93" s="184"/>
      <c r="L93" s="185">
        <f>SUM(L94:L96)</f>
        <v>2474038</v>
      </c>
      <c r="M93" s="186">
        <f>SUM(M94:M96)</f>
        <v>10276328</v>
      </c>
      <c r="N93" s="190">
        <f>N94+N95+N96</f>
        <v>4813994</v>
      </c>
      <c r="O93" s="540">
        <f t="shared" ref="O93:O96" si="7">N93/L93*100</f>
        <v>194.58043894232827</v>
      </c>
      <c r="P93" s="536">
        <f t="shared" ref="P93:P96" si="8">N93/M93*100</f>
        <v>46.845468537010497</v>
      </c>
    </row>
    <row r="94" spans="1:16">
      <c r="A94" s="59"/>
      <c r="B94" s="60"/>
      <c r="C94" s="60"/>
      <c r="D94" s="60"/>
      <c r="E94" s="60"/>
      <c r="F94" s="60" t="s">
        <v>208</v>
      </c>
      <c r="G94" s="60" t="s">
        <v>209</v>
      </c>
      <c r="H94" s="61"/>
      <c r="I94" s="354">
        <v>421</v>
      </c>
      <c r="J94" s="183" t="s">
        <v>61</v>
      </c>
      <c r="K94" s="184"/>
      <c r="L94" s="185">
        <v>2024129</v>
      </c>
      <c r="M94" s="186">
        <v>9761503</v>
      </c>
      <c r="N94" s="190">
        <v>4290642</v>
      </c>
      <c r="O94" s="540">
        <f t="shared" si="7"/>
        <v>211.97473085954505</v>
      </c>
      <c r="P94" s="536">
        <f t="shared" si="8"/>
        <v>43.954727053815375</v>
      </c>
    </row>
    <row r="95" spans="1:16">
      <c r="A95" s="59"/>
      <c r="B95" s="60"/>
      <c r="C95" s="60"/>
      <c r="D95" s="60"/>
      <c r="E95" s="60"/>
      <c r="F95" s="60"/>
      <c r="G95" s="60" t="s">
        <v>209</v>
      </c>
      <c r="H95" s="61"/>
      <c r="I95" s="354" t="s">
        <v>62</v>
      </c>
      <c r="J95" s="183" t="s">
        <v>63</v>
      </c>
      <c r="K95" s="184"/>
      <c r="L95" s="185">
        <v>34534</v>
      </c>
      <c r="M95" s="186">
        <v>26200</v>
      </c>
      <c r="N95" s="190">
        <v>25665</v>
      </c>
      <c r="O95" s="540">
        <f t="shared" si="7"/>
        <v>74.318063357850235</v>
      </c>
      <c r="P95" s="536">
        <f t="shared" si="8"/>
        <v>97.958015267175568</v>
      </c>
    </row>
    <row r="96" spans="1:16">
      <c r="A96" s="65"/>
      <c r="B96" s="66"/>
      <c r="C96" s="66"/>
      <c r="D96" s="66"/>
      <c r="E96" s="66"/>
      <c r="F96" s="66"/>
      <c r="G96" s="66" t="s">
        <v>209</v>
      </c>
      <c r="H96" s="67"/>
      <c r="I96" s="355" t="s">
        <v>127</v>
      </c>
      <c r="J96" s="386" t="s">
        <v>128</v>
      </c>
      <c r="K96" s="387"/>
      <c r="L96" s="229">
        <v>415375</v>
      </c>
      <c r="M96" s="352">
        <v>488625</v>
      </c>
      <c r="N96" s="532">
        <v>497687</v>
      </c>
      <c r="O96" s="542">
        <f t="shared" si="7"/>
        <v>119.8163105627445</v>
      </c>
      <c r="P96" s="543">
        <f t="shared" si="8"/>
        <v>101.85459196725506</v>
      </c>
    </row>
    <row r="97" spans="1:16">
      <c r="A97" s="480"/>
      <c r="B97" s="481"/>
      <c r="C97" s="481"/>
      <c r="D97" s="481"/>
      <c r="E97" s="481"/>
      <c r="F97" s="481"/>
      <c r="G97" s="481"/>
      <c r="H97" s="529" t="s">
        <v>211</v>
      </c>
      <c r="I97" s="502" t="s">
        <v>503</v>
      </c>
      <c r="J97" s="482"/>
      <c r="K97" s="544"/>
      <c r="L97" s="572"/>
      <c r="M97" s="482"/>
      <c r="N97" s="573"/>
      <c r="O97" s="576"/>
      <c r="P97" s="571"/>
    </row>
    <row r="98" spans="1:16">
      <c r="A98" s="556"/>
      <c r="B98" s="557"/>
      <c r="C98" s="557"/>
      <c r="D98" s="557"/>
      <c r="E98" s="557"/>
      <c r="F98" s="557"/>
      <c r="G98" s="557"/>
      <c r="H98" s="558" t="s">
        <v>211</v>
      </c>
      <c r="I98" s="548">
        <v>8</v>
      </c>
      <c r="J98" s="549" t="s">
        <v>13</v>
      </c>
      <c r="K98" s="550"/>
      <c r="L98" s="551">
        <f t="shared" ref="L98:N99" si="9">L99</f>
        <v>0</v>
      </c>
      <c r="M98" s="552">
        <f t="shared" si="9"/>
        <v>0</v>
      </c>
      <c r="N98" s="553">
        <f t="shared" si="9"/>
        <v>0</v>
      </c>
      <c r="O98" s="581">
        <v>0</v>
      </c>
      <c r="P98" s="582">
        <v>0</v>
      </c>
    </row>
    <row r="99" spans="1:16">
      <c r="A99" s="90"/>
      <c r="B99" s="91"/>
      <c r="C99" s="91"/>
      <c r="D99" s="91"/>
      <c r="E99" s="91"/>
      <c r="F99" s="91"/>
      <c r="G99" s="91"/>
      <c r="H99" s="92"/>
      <c r="I99" s="364" t="s">
        <v>64</v>
      </c>
      <c r="J99" s="240" t="s">
        <v>65</v>
      </c>
      <c r="K99" s="255"/>
      <c r="L99" s="241">
        <f t="shared" si="9"/>
        <v>0</v>
      </c>
      <c r="M99" s="313">
        <f t="shared" si="9"/>
        <v>0</v>
      </c>
      <c r="N99" s="610">
        <f t="shared" si="9"/>
        <v>0</v>
      </c>
      <c r="O99" s="618">
        <v>0</v>
      </c>
      <c r="P99" s="619">
        <v>0</v>
      </c>
    </row>
    <row r="100" spans="1:16">
      <c r="A100" s="65"/>
      <c r="B100" s="66"/>
      <c r="C100" s="66"/>
      <c r="D100" s="66"/>
      <c r="E100" s="66"/>
      <c r="F100" s="66"/>
      <c r="G100" s="66"/>
      <c r="H100" s="67" t="s">
        <v>211</v>
      </c>
      <c r="I100" s="580" t="s">
        <v>66</v>
      </c>
      <c r="J100" s="227" t="s">
        <v>213</v>
      </c>
      <c r="K100" s="228"/>
      <c r="L100" s="229">
        <v>0</v>
      </c>
      <c r="M100" s="352">
        <v>0</v>
      </c>
      <c r="N100" s="575">
        <v>0</v>
      </c>
      <c r="O100" s="578">
        <v>0</v>
      </c>
      <c r="P100" s="615">
        <v>0</v>
      </c>
    </row>
    <row r="101" spans="1:16" s="9" customFormat="1">
      <c r="A101" s="60"/>
      <c r="B101" s="60"/>
      <c r="C101" s="60"/>
      <c r="D101" s="60"/>
      <c r="E101" s="60"/>
      <c r="F101" s="60"/>
      <c r="G101" s="60"/>
      <c r="H101" s="60"/>
      <c r="I101" s="376"/>
      <c r="J101" s="183"/>
      <c r="K101" s="183"/>
      <c r="L101" s="186"/>
      <c r="M101" s="186"/>
      <c r="N101" s="186"/>
      <c r="O101" s="616"/>
      <c r="P101" s="617"/>
    </row>
    <row r="102" spans="1:16">
      <c r="A102" s="556"/>
      <c r="B102" s="557"/>
      <c r="C102" s="557"/>
      <c r="D102" s="557"/>
      <c r="E102" s="557"/>
      <c r="F102" s="557"/>
      <c r="G102" s="557"/>
      <c r="H102" s="558" t="s">
        <v>211</v>
      </c>
      <c r="I102" s="548">
        <v>5</v>
      </c>
      <c r="J102" s="549" t="s">
        <v>14</v>
      </c>
      <c r="K102" s="550"/>
      <c r="L102" s="583">
        <f t="shared" ref="L102:N103" si="10">L103</f>
        <v>0</v>
      </c>
      <c r="M102" s="552">
        <f t="shared" si="10"/>
        <v>0</v>
      </c>
      <c r="N102" s="553">
        <f t="shared" si="10"/>
        <v>0</v>
      </c>
      <c r="O102" s="559">
        <v>0</v>
      </c>
      <c r="P102" s="582">
        <v>0</v>
      </c>
    </row>
    <row r="103" spans="1:16">
      <c r="A103" s="59"/>
      <c r="B103" s="60"/>
      <c r="C103" s="60"/>
      <c r="D103" s="60"/>
      <c r="E103" s="60"/>
      <c r="F103" s="60"/>
      <c r="G103" s="60"/>
      <c r="H103" s="61"/>
      <c r="I103" s="363" t="s">
        <v>67</v>
      </c>
      <c r="J103" s="183" t="s">
        <v>68</v>
      </c>
      <c r="K103" s="184"/>
      <c r="L103" s="497">
        <f t="shared" si="10"/>
        <v>0</v>
      </c>
      <c r="M103" s="186">
        <f t="shared" si="10"/>
        <v>0</v>
      </c>
      <c r="N103" s="187">
        <f t="shared" si="10"/>
        <v>0</v>
      </c>
      <c r="O103" s="538">
        <v>0</v>
      </c>
      <c r="P103" s="577">
        <v>0</v>
      </c>
    </row>
    <row r="104" spans="1:16">
      <c r="A104" s="65"/>
      <c r="B104" s="66"/>
      <c r="C104" s="66"/>
      <c r="D104" s="66"/>
      <c r="E104" s="66"/>
      <c r="F104" s="66"/>
      <c r="G104" s="66"/>
      <c r="H104" s="67" t="s">
        <v>211</v>
      </c>
      <c r="I104" s="580" t="s">
        <v>69</v>
      </c>
      <c r="J104" s="227" t="s">
        <v>70</v>
      </c>
      <c r="K104" s="228"/>
      <c r="L104" s="574">
        <v>0</v>
      </c>
      <c r="M104" s="352">
        <v>0</v>
      </c>
      <c r="N104" s="575">
        <v>0</v>
      </c>
      <c r="O104" s="578">
        <v>0</v>
      </c>
      <c r="P104" s="579">
        <v>0</v>
      </c>
    </row>
    <row r="105" spans="1:16">
      <c r="A105" s="42"/>
      <c r="B105" s="42"/>
      <c r="C105" s="42"/>
      <c r="D105" s="42"/>
      <c r="E105" s="42"/>
      <c r="F105" s="42"/>
      <c r="G105" s="42"/>
      <c r="H105" s="42"/>
      <c r="I105" s="37"/>
      <c r="J105" s="37"/>
      <c r="K105" s="37"/>
      <c r="L105" s="53"/>
      <c r="M105" s="37"/>
      <c r="N105" s="44"/>
      <c r="O105" s="22"/>
      <c r="P105" s="22"/>
    </row>
    <row r="106" spans="1:16">
      <c r="A106" s="584"/>
      <c r="B106" s="585"/>
      <c r="C106" s="585"/>
      <c r="D106" s="585"/>
      <c r="E106" s="585"/>
      <c r="F106" s="585"/>
      <c r="G106" s="585"/>
      <c r="H106" s="586"/>
      <c r="I106" s="587" t="s">
        <v>504</v>
      </c>
      <c r="J106" s="588"/>
      <c r="K106" s="588"/>
      <c r="L106" s="592"/>
      <c r="M106" s="588"/>
      <c r="N106" s="593"/>
      <c r="O106" s="596"/>
      <c r="P106" s="589"/>
    </row>
    <row r="107" spans="1:16">
      <c r="A107" s="556"/>
      <c r="B107" s="557"/>
      <c r="C107" s="557"/>
      <c r="D107" s="557"/>
      <c r="E107" s="557"/>
      <c r="F107" s="557"/>
      <c r="G107" s="557"/>
      <c r="H107" s="558"/>
      <c r="I107" s="548">
        <v>9</v>
      </c>
      <c r="J107" s="549" t="s">
        <v>15</v>
      </c>
      <c r="K107" s="550"/>
      <c r="L107" s="551">
        <f t="shared" ref="L107:N108" si="11">L108</f>
        <v>5357871</v>
      </c>
      <c r="M107" s="590">
        <f t="shared" si="11"/>
        <v>5357871</v>
      </c>
      <c r="N107" s="594">
        <f t="shared" si="11"/>
        <v>7175950</v>
      </c>
      <c r="O107" s="597">
        <f>N107/L107*100</f>
        <v>133.93286251199405</v>
      </c>
      <c r="P107" s="591">
        <f>N107/M107*100</f>
        <v>133.93286251199405</v>
      </c>
    </row>
    <row r="108" spans="1:16">
      <c r="A108" s="59"/>
      <c r="B108" s="60"/>
      <c r="C108" s="60"/>
      <c r="D108" s="60"/>
      <c r="E108" s="60"/>
      <c r="F108" s="60"/>
      <c r="G108" s="60"/>
      <c r="H108" s="61"/>
      <c r="I108" s="354">
        <v>92</v>
      </c>
      <c r="J108" s="183" t="s">
        <v>71</v>
      </c>
      <c r="K108" s="184"/>
      <c r="L108" s="185">
        <f t="shared" si="11"/>
        <v>5357871</v>
      </c>
      <c r="M108" s="100">
        <f t="shared" si="11"/>
        <v>5357871</v>
      </c>
      <c r="N108" s="595">
        <f t="shared" si="11"/>
        <v>7175950</v>
      </c>
      <c r="O108" s="598">
        <f>N108/L108*100</f>
        <v>133.93286251199405</v>
      </c>
      <c r="P108" s="595">
        <f>N108/M108*100</f>
        <v>133.93286251199405</v>
      </c>
    </row>
    <row r="109" spans="1:16">
      <c r="A109" s="65"/>
      <c r="B109" s="66"/>
      <c r="C109" s="66"/>
      <c r="D109" s="66"/>
      <c r="E109" s="66"/>
      <c r="F109" s="66"/>
      <c r="G109" s="66"/>
      <c r="H109" s="67"/>
      <c r="I109" s="355">
        <v>922</v>
      </c>
      <c r="J109" s="227" t="s">
        <v>72</v>
      </c>
      <c r="K109" s="228"/>
      <c r="L109" s="229">
        <v>5357871</v>
      </c>
      <c r="M109" s="213">
        <v>5357871</v>
      </c>
      <c r="N109" s="532">
        <v>7175950</v>
      </c>
      <c r="O109" s="599">
        <f>N109/L109*100</f>
        <v>133.93286251199405</v>
      </c>
      <c r="P109" s="532">
        <f>N109/M109*100</f>
        <v>133.93286251199405</v>
      </c>
    </row>
    <row r="110" spans="1:16">
      <c r="A110" s="42"/>
      <c r="B110" s="42"/>
      <c r="C110" s="42"/>
      <c r="D110" s="42"/>
      <c r="E110" s="42"/>
      <c r="F110" s="42"/>
      <c r="G110" s="42"/>
      <c r="H110" s="42"/>
      <c r="I110" s="37"/>
      <c r="J110" s="37"/>
      <c r="K110" s="37"/>
      <c r="L110" s="37"/>
      <c r="M110" s="46"/>
      <c r="N110" s="44"/>
      <c r="O110" s="22"/>
      <c r="P110" s="22"/>
    </row>
    <row r="111" spans="1:16">
      <c r="A111" s="383" t="s">
        <v>147</v>
      </c>
      <c r="B111" s="383"/>
      <c r="C111" s="383"/>
      <c r="D111" s="383"/>
      <c r="E111" s="383"/>
      <c r="F111" s="383"/>
      <c r="G111" s="383"/>
      <c r="H111" s="383"/>
      <c r="I111" s="383"/>
      <c r="J111" s="383"/>
      <c r="K111" s="383"/>
      <c r="L111" s="383"/>
      <c r="M111" s="383"/>
      <c r="N111" s="383"/>
      <c r="O111" s="383"/>
      <c r="P111" s="383"/>
    </row>
    <row r="112" spans="1:16">
      <c r="A112" s="381" t="s">
        <v>73</v>
      </c>
      <c r="B112" s="381"/>
      <c r="C112" s="381"/>
      <c r="D112" s="381"/>
      <c r="E112" s="381"/>
      <c r="F112" s="381"/>
      <c r="G112" s="381"/>
      <c r="H112" s="381"/>
      <c r="I112" s="381"/>
      <c r="J112" s="381"/>
      <c r="K112" s="381"/>
      <c r="L112" s="381"/>
      <c r="M112" s="381"/>
      <c r="N112" s="381"/>
      <c r="O112" s="381"/>
      <c r="P112" s="381"/>
    </row>
    <row r="113" spans="1:17">
      <c r="A113" s="3"/>
      <c r="B113" s="3"/>
      <c r="C113" s="3"/>
      <c r="D113" s="3"/>
      <c r="E113" s="3"/>
      <c r="F113" s="3"/>
      <c r="G113" s="3"/>
      <c r="H113" s="10"/>
      <c r="I113" s="3"/>
      <c r="J113" s="3"/>
      <c r="K113" s="3"/>
      <c r="L113" s="10"/>
      <c r="M113" s="4"/>
      <c r="N113" s="1"/>
    </row>
    <row r="114" spans="1:17">
      <c r="A114" s="1"/>
      <c r="B114" s="1"/>
      <c r="C114" s="1"/>
      <c r="D114" s="1"/>
      <c r="E114" s="1"/>
      <c r="F114" s="1"/>
      <c r="G114" s="1"/>
      <c r="H114" s="6"/>
      <c r="I114" s="3"/>
      <c r="J114" s="3"/>
      <c r="K114" s="3"/>
      <c r="L114" s="10"/>
      <c r="M114" s="3"/>
      <c r="N114" s="1"/>
    </row>
    <row r="115" spans="1:17">
      <c r="A115" s="1"/>
      <c r="B115" s="1"/>
      <c r="C115" s="1"/>
      <c r="D115" s="1"/>
      <c r="E115" s="1"/>
      <c r="F115" s="1"/>
      <c r="G115" s="1"/>
      <c r="H115" s="6"/>
      <c r="I115" s="607"/>
      <c r="J115" s="601" t="s">
        <v>205</v>
      </c>
      <c r="K115" s="600"/>
      <c r="L115" s="41"/>
      <c r="M115" s="41"/>
      <c r="N115" s="41"/>
      <c r="O115" s="41"/>
      <c r="P115" s="40"/>
      <c r="Q115" s="40"/>
    </row>
    <row r="116" spans="1:17">
      <c r="A116" s="1"/>
      <c r="B116" s="1"/>
      <c r="C116" s="1"/>
      <c r="D116" s="1"/>
      <c r="E116" s="1"/>
      <c r="F116" s="1"/>
      <c r="G116" s="1"/>
      <c r="H116" s="6"/>
      <c r="I116" s="603">
        <v>1</v>
      </c>
      <c r="J116" s="604" t="s">
        <v>74</v>
      </c>
      <c r="K116" s="605"/>
      <c r="L116" s="38"/>
      <c r="M116" s="38"/>
      <c r="N116" s="38"/>
      <c r="O116" s="38"/>
      <c r="P116" s="38"/>
      <c r="Q116" s="39"/>
    </row>
    <row r="117" spans="1:17">
      <c r="A117" s="1"/>
      <c r="B117" s="1"/>
      <c r="C117" s="1"/>
      <c r="D117" s="1"/>
      <c r="E117" s="1"/>
      <c r="F117" s="1"/>
      <c r="G117" s="1"/>
      <c r="H117" s="6"/>
      <c r="I117" s="603" t="s">
        <v>132</v>
      </c>
      <c r="J117" s="604" t="s">
        <v>206</v>
      </c>
      <c r="K117" s="605"/>
      <c r="L117" s="38"/>
      <c r="M117" s="38"/>
      <c r="N117" s="38"/>
      <c r="O117" s="38"/>
      <c r="P117" s="39"/>
      <c r="Q117" s="39"/>
    </row>
    <row r="118" spans="1:17">
      <c r="A118" s="1"/>
      <c r="B118" s="1"/>
      <c r="C118" s="1"/>
      <c r="D118" s="1"/>
      <c r="E118" s="1"/>
      <c r="F118" s="1"/>
      <c r="G118" s="1"/>
      <c r="H118" s="6"/>
      <c r="I118" s="603" t="s">
        <v>100</v>
      </c>
      <c r="J118" s="604" t="s">
        <v>75</v>
      </c>
      <c r="K118" s="605"/>
      <c r="L118" s="38"/>
      <c r="M118" s="38"/>
      <c r="N118" s="38"/>
      <c r="O118" s="38"/>
      <c r="P118" s="39"/>
      <c r="Q118" s="39"/>
    </row>
    <row r="119" spans="1:17">
      <c r="A119" s="1"/>
      <c r="B119" s="1"/>
      <c r="C119" s="1"/>
      <c r="D119" s="1"/>
      <c r="E119" s="1"/>
      <c r="F119" s="1"/>
      <c r="G119" s="1"/>
      <c r="H119" s="6"/>
      <c r="I119" s="603" t="s">
        <v>11</v>
      </c>
      <c r="J119" s="604" t="s">
        <v>76</v>
      </c>
      <c r="K119" s="605"/>
      <c r="L119" s="38"/>
      <c r="M119" s="38"/>
      <c r="N119" s="38"/>
      <c r="O119" s="38"/>
      <c r="P119" s="39"/>
      <c r="Q119" s="39"/>
    </row>
    <row r="120" spans="1:17">
      <c r="A120" s="1"/>
      <c r="B120" s="1"/>
      <c r="C120" s="1"/>
      <c r="D120" s="1"/>
      <c r="E120" s="1"/>
      <c r="F120" s="1"/>
      <c r="G120" s="1"/>
      <c r="H120" s="6"/>
      <c r="I120" s="603" t="s">
        <v>207</v>
      </c>
      <c r="J120" s="604" t="s">
        <v>77</v>
      </c>
      <c r="K120" s="605"/>
      <c r="L120" s="38"/>
      <c r="M120" s="38"/>
      <c r="N120" s="38"/>
      <c r="O120" s="38"/>
      <c r="P120" s="39"/>
      <c r="Q120" s="39"/>
    </row>
    <row r="121" spans="1:17">
      <c r="A121" s="1"/>
      <c r="B121" s="1"/>
      <c r="C121" s="1"/>
      <c r="D121" s="1"/>
      <c r="E121" s="1"/>
      <c r="F121" s="1"/>
      <c r="G121" s="1"/>
      <c r="H121" s="6"/>
      <c r="I121" s="603" t="s">
        <v>208</v>
      </c>
      <c r="J121" s="604" t="s">
        <v>78</v>
      </c>
      <c r="K121" s="605"/>
      <c r="L121" s="38"/>
      <c r="M121" s="38"/>
      <c r="N121" s="38"/>
      <c r="O121" s="38"/>
      <c r="P121" s="39"/>
      <c r="Q121" s="39"/>
    </row>
    <row r="122" spans="1:17" ht="23.4" customHeight="1">
      <c r="A122" s="1"/>
      <c r="B122" s="1"/>
      <c r="C122" s="1"/>
      <c r="D122" s="1"/>
      <c r="E122" s="1"/>
      <c r="F122" s="1"/>
      <c r="G122" s="1"/>
      <c r="H122" s="6"/>
      <c r="I122" s="603" t="s">
        <v>209</v>
      </c>
      <c r="J122" s="608" t="s">
        <v>210</v>
      </c>
      <c r="K122" s="609"/>
      <c r="L122" s="38"/>
      <c r="M122" s="38"/>
      <c r="N122" s="38"/>
      <c r="O122" s="38"/>
      <c r="P122" s="39"/>
      <c r="Q122" s="39"/>
    </row>
    <row r="123" spans="1:17">
      <c r="A123" s="1"/>
      <c r="B123" s="1"/>
      <c r="C123" s="1"/>
      <c r="D123" s="1"/>
      <c r="E123" s="1"/>
      <c r="F123" s="1"/>
      <c r="G123" s="1"/>
      <c r="H123" s="6"/>
      <c r="I123" s="603" t="s">
        <v>211</v>
      </c>
      <c r="J123" s="606" t="s">
        <v>212</v>
      </c>
      <c r="K123" s="602"/>
      <c r="L123" s="6"/>
      <c r="M123" s="6"/>
      <c r="N123" s="6"/>
      <c r="O123" s="6"/>
      <c r="P123" s="10"/>
      <c r="Q123" s="10"/>
    </row>
  </sheetData>
  <mergeCells count="34">
    <mergeCell ref="J119:K119"/>
    <mergeCell ref="J120:K120"/>
    <mergeCell ref="J121:K121"/>
    <mergeCell ref="J122:K122"/>
    <mergeCell ref="A2:P2"/>
    <mergeCell ref="A1:P1"/>
    <mergeCell ref="A7:P7"/>
    <mergeCell ref="J118:K118"/>
    <mergeCell ref="J117:K117"/>
    <mergeCell ref="J116:K116"/>
    <mergeCell ref="A42:P42"/>
    <mergeCell ref="A111:P111"/>
    <mergeCell ref="A112:P112"/>
    <mergeCell ref="A41:P41"/>
    <mergeCell ref="A17:P17"/>
    <mergeCell ref="J96:K96"/>
    <mergeCell ref="J90:K90"/>
    <mergeCell ref="J63:K63"/>
    <mergeCell ref="J65:K65"/>
    <mergeCell ref="J66:K66"/>
    <mergeCell ref="J74:K74"/>
    <mergeCell ref="J54:K54"/>
    <mergeCell ref="J57:K57"/>
    <mergeCell ref="A3:K3"/>
    <mergeCell ref="A18:N18"/>
    <mergeCell ref="A5:P5"/>
    <mergeCell ref="A4:P4"/>
    <mergeCell ref="A10:N10"/>
    <mergeCell ref="A12:N12"/>
    <mergeCell ref="A13:N13"/>
    <mergeCell ref="A14:N14"/>
    <mergeCell ref="A11:N11"/>
    <mergeCell ref="A15:N15"/>
    <mergeCell ref="A9:K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96"/>
  <sheetViews>
    <sheetView workbookViewId="0">
      <selection activeCell="M8" sqref="M8"/>
    </sheetView>
  </sheetViews>
  <sheetFormatPr defaultRowHeight="14.4"/>
  <cols>
    <col min="1" max="1" width="9.33203125" customWidth="1"/>
    <col min="2" max="8" width="2.21875" customWidth="1"/>
    <col min="9" max="9" width="2.21875" style="9" customWidth="1"/>
    <col min="10" max="10" width="5.109375" customWidth="1"/>
    <col min="11" max="11" width="7.33203125" customWidth="1"/>
    <col min="13" max="13" width="36" customWidth="1"/>
    <col min="14" max="14" width="10.88671875" style="9" customWidth="1"/>
    <col min="15" max="15" width="11.5546875" customWidth="1"/>
    <col min="16" max="16" width="10.6640625" customWidth="1"/>
    <col min="17" max="17" width="7.109375" customWidth="1"/>
    <col min="18" max="18" width="6.44140625" customWidth="1"/>
    <col min="19" max="19" width="15.33203125" bestFit="1" customWidth="1"/>
    <col min="23" max="23" width="15.88671875" bestFit="1" customWidth="1"/>
    <col min="24" max="24" width="17.109375" customWidth="1"/>
  </cols>
  <sheetData>
    <row r="1" spans="1:28" ht="15.6">
      <c r="A1" s="443" t="s">
        <v>174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</row>
    <row r="2" spans="1:28" ht="15.6">
      <c r="A2" s="444"/>
      <c r="B2" s="444"/>
      <c r="C2" s="37"/>
      <c r="D2" s="37"/>
      <c r="E2" s="37"/>
      <c r="F2" s="37"/>
      <c r="G2" s="37"/>
      <c r="H2" s="37"/>
      <c r="I2" s="37"/>
      <c r="J2" s="37"/>
      <c r="K2" s="37"/>
      <c r="L2" s="37"/>
      <c r="M2" s="445"/>
      <c r="N2" s="445"/>
      <c r="O2" s="44"/>
      <c r="P2" s="44"/>
      <c r="Q2" s="22"/>
      <c r="R2" s="22"/>
    </row>
    <row r="3" spans="1:28">
      <c r="A3" s="446" t="s">
        <v>173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</row>
    <row r="4" spans="1:28">
      <c r="A4" s="447" t="s">
        <v>198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  <c r="P4" s="447"/>
      <c r="Q4" s="447"/>
      <c r="R4" s="447"/>
      <c r="S4" s="14"/>
    </row>
    <row r="5" spans="1:28">
      <c r="A5" s="448" t="s">
        <v>177</v>
      </c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14"/>
    </row>
    <row r="6" spans="1:28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44"/>
      <c r="P6" s="44"/>
      <c r="Q6" s="22"/>
      <c r="R6" s="22"/>
    </row>
    <row r="7" spans="1:28" ht="14.4" customHeight="1">
      <c r="A7" s="118" t="s">
        <v>79</v>
      </c>
      <c r="B7" s="113"/>
      <c r="C7" s="113" t="s">
        <v>80</v>
      </c>
      <c r="D7" s="113"/>
      <c r="E7" s="113"/>
      <c r="F7" s="113"/>
      <c r="G7" s="113"/>
      <c r="H7" s="113"/>
      <c r="I7" s="113"/>
      <c r="J7" s="118" t="s">
        <v>81</v>
      </c>
      <c r="K7" s="113"/>
      <c r="L7" s="113"/>
      <c r="M7" s="113"/>
      <c r="N7" s="318" t="s">
        <v>122</v>
      </c>
      <c r="O7" s="93" t="s">
        <v>1</v>
      </c>
      <c r="P7" s="94" t="s">
        <v>122</v>
      </c>
      <c r="Q7" s="93" t="s">
        <v>2</v>
      </c>
      <c r="R7" s="94" t="s">
        <v>2</v>
      </c>
    </row>
    <row r="8" spans="1:28">
      <c r="A8" s="119" t="s">
        <v>82</v>
      </c>
      <c r="B8" s="114"/>
      <c r="C8" s="114"/>
      <c r="D8" s="114"/>
      <c r="E8" s="114"/>
      <c r="F8" s="114"/>
      <c r="G8" s="114"/>
      <c r="H8" s="114"/>
      <c r="I8" s="114"/>
      <c r="J8" s="119"/>
      <c r="K8" s="114"/>
      <c r="L8" s="114"/>
      <c r="M8" s="114"/>
      <c r="N8" s="319" t="s">
        <v>123</v>
      </c>
      <c r="O8" s="54" t="s">
        <v>196</v>
      </c>
      <c r="P8" s="95" t="s">
        <v>123</v>
      </c>
      <c r="Q8" s="54" t="s">
        <v>136</v>
      </c>
      <c r="R8" s="95" t="s">
        <v>137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>
      <c r="A9" s="392" t="s">
        <v>471</v>
      </c>
      <c r="B9" s="114"/>
      <c r="C9" s="114"/>
      <c r="D9" s="114"/>
      <c r="E9" s="114"/>
      <c r="F9" s="114"/>
      <c r="G9" s="114"/>
      <c r="H9" s="114"/>
      <c r="I9" s="114"/>
      <c r="J9" s="119" t="s">
        <v>83</v>
      </c>
      <c r="K9" s="114"/>
      <c r="L9" s="114" t="s">
        <v>84</v>
      </c>
      <c r="M9" s="114"/>
      <c r="N9" s="319" t="s">
        <v>178</v>
      </c>
      <c r="O9" s="115"/>
      <c r="P9" s="320" t="s">
        <v>197</v>
      </c>
      <c r="Q9" s="55"/>
      <c r="R9" s="96"/>
      <c r="T9" s="11"/>
      <c r="U9" s="11"/>
      <c r="V9" s="11"/>
      <c r="W9" s="17"/>
      <c r="X9" s="11"/>
      <c r="Y9" s="11"/>
      <c r="Z9" s="11"/>
      <c r="AA9" s="11"/>
      <c r="AB9" s="11"/>
    </row>
    <row r="10" spans="1:28">
      <c r="A10" s="393"/>
      <c r="B10" s="116"/>
      <c r="C10" s="116" t="s">
        <v>470</v>
      </c>
      <c r="D10" s="116"/>
      <c r="E10" s="116"/>
      <c r="F10" s="116"/>
      <c r="G10" s="116"/>
      <c r="H10" s="116"/>
      <c r="I10" s="116"/>
      <c r="J10" s="120" t="s">
        <v>85</v>
      </c>
      <c r="K10" s="116" t="s">
        <v>86</v>
      </c>
      <c r="L10" s="116" t="s">
        <v>87</v>
      </c>
      <c r="M10" s="116"/>
      <c r="N10" s="321" t="s">
        <v>133</v>
      </c>
      <c r="O10" s="117" t="s">
        <v>134</v>
      </c>
      <c r="P10" s="322" t="s">
        <v>135</v>
      </c>
      <c r="Q10" s="97"/>
      <c r="R10" s="98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6.8" customHeight="1">
      <c r="A11" s="104"/>
      <c r="B11" s="105">
        <v>1</v>
      </c>
      <c r="C11" s="106">
        <v>2</v>
      </c>
      <c r="D11" s="106">
        <v>3</v>
      </c>
      <c r="E11" s="106">
        <v>4</v>
      </c>
      <c r="F11" s="106">
        <v>5</v>
      </c>
      <c r="G11" s="106">
        <v>6</v>
      </c>
      <c r="H11" s="106">
        <v>7</v>
      </c>
      <c r="I11" s="107" t="s">
        <v>211</v>
      </c>
      <c r="J11" s="104"/>
      <c r="K11" s="106" t="s">
        <v>88</v>
      </c>
      <c r="L11" s="106"/>
      <c r="M11" s="107"/>
      <c r="N11" s="108">
        <f>N12+N46</f>
        <v>8473128</v>
      </c>
      <c r="O11" s="109">
        <f>O12+O46</f>
        <v>16614658</v>
      </c>
      <c r="P11" s="110">
        <f>P12+P46</f>
        <v>11230894</v>
      </c>
      <c r="Q11" s="111">
        <f>P11/N11*100</f>
        <v>132.54720098645979</v>
      </c>
      <c r="R11" s="112">
        <f>P11/O11*100</f>
        <v>67.596299604842898</v>
      </c>
      <c r="T11" s="99"/>
      <c r="U11" s="99"/>
      <c r="V11" s="99"/>
      <c r="W11" s="100"/>
      <c r="X11" s="99"/>
      <c r="Y11" s="99"/>
      <c r="Z11" s="99"/>
      <c r="AA11" s="99"/>
      <c r="AB11" s="99"/>
    </row>
    <row r="12" spans="1:28" ht="16.8" customHeight="1">
      <c r="A12" s="323"/>
      <c r="B12" s="324"/>
      <c r="C12" s="325"/>
      <c r="D12" s="325"/>
      <c r="E12" s="325"/>
      <c r="F12" s="325"/>
      <c r="G12" s="325"/>
      <c r="H12" s="325"/>
      <c r="I12" s="326"/>
      <c r="J12" s="323"/>
      <c r="K12" s="325" t="s">
        <v>234</v>
      </c>
      <c r="L12" s="325"/>
      <c r="M12" s="326"/>
      <c r="N12" s="327">
        <f>SUM(N13)</f>
        <v>539849</v>
      </c>
      <c r="O12" s="328">
        <f>SUM(O13)</f>
        <v>692250</v>
      </c>
      <c r="P12" s="329">
        <f>SUM(P13)</f>
        <v>679048</v>
      </c>
      <c r="Q12" s="330">
        <f t="shared" ref="Q12:Q76" si="0">P12/N12*100</f>
        <v>125.78480278744613</v>
      </c>
      <c r="R12" s="331">
        <f t="shared" ref="R12:R75" si="1">P12/O12*100</f>
        <v>98.092885518237622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6.8" customHeight="1">
      <c r="A13" s="332"/>
      <c r="B13" s="333"/>
      <c r="C13" s="334"/>
      <c r="D13" s="334"/>
      <c r="E13" s="334"/>
      <c r="F13" s="334"/>
      <c r="G13" s="334"/>
      <c r="H13" s="334"/>
      <c r="I13" s="335"/>
      <c r="J13" s="332"/>
      <c r="K13" s="334" t="s">
        <v>235</v>
      </c>
      <c r="L13" s="334"/>
      <c r="M13" s="335"/>
      <c r="N13" s="336">
        <f>SUM(N14)</f>
        <v>539849</v>
      </c>
      <c r="O13" s="337">
        <f>SUM(O14)</f>
        <v>692250</v>
      </c>
      <c r="P13" s="338">
        <f t="shared" ref="P13" si="2">SUM(P14)</f>
        <v>679048</v>
      </c>
      <c r="Q13" s="339">
        <f t="shared" si="0"/>
        <v>125.78480278744613</v>
      </c>
      <c r="R13" s="340">
        <f t="shared" si="1"/>
        <v>98.092885518237622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>
      <c r="A14" s="147"/>
      <c r="B14" s="148"/>
      <c r="C14" s="149"/>
      <c r="D14" s="149"/>
      <c r="E14" s="149"/>
      <c r="F14" s="149"/>
      <c r="G14" s="149"/>
      <c r="H14" s="149"/>
      <c r="I14" s="150"/>
      <c r="J14" s="147" t="s">
        <v>5</v>
      </c>
      <c r="K14" s="149" t="s">
        <v>236</v>
      </c>
      <c r="L14" s="149"/>
      <c r="M14" s="150"/>
      <c r="N14" s="151">
        <f>N16+N26+N31+N41</f>
        <v>539849</v>
      </c>
      <c r="O14" s="152">
        <f t="shared" ref="O14" si="3">O16+O26+O31+O41</f>
        <v>692250</v>
      </c>
      <c r="P14" s="153">
        <f>P16+P26+P31+P41</f>
        <v>679048</v>
      </c>
      <c r="Q14" s="154">
        <f t="shared" si="0"/>
        <v>125.78480278744613</v>
      </c>
      <c r="R14" s="155">
        <f t="shared" si="1"/>
        <v>98.092885518237622</v>
      </c>
      <c r="T14" s="84"/>
      <c r="U14" s="84"/>
      <c r="V14" s="84"/>
      <c r="W14" s="87"/>
      <c r="X14" s="84"/>
      <c r="Y14" s="84"/>
      <c r="Z14" s="84"/>
      <c r="AA14" s="84"/>
      <c r="AB14" s="84"/>
    </row>
    <row r="15" spans="1:28">
      <c r="A15" s="390" t="s">
        <v>313</v>
      </c>
      <c r="B15" s="156"/>
      <c r="C15" s="157"/>
      <c r="D15" s="157"/>
      <c r="E15" s="157"/>
      <c r="F15" s="157"/>
      <c r="G15" s="157"/>
      <c r="H15" s="157"/>
      <c r="I15" s="158"/>
      <c r="J15" s="159"/>
      <c r="K15" s="157" t="s">
        <v>228</v>
      </c>
      <c r="L15" s="157"/>
      <c r="M15" s="158"/>
      <c r="N15" s="160"/>
      <c r="O15" s="161"/>
      <c r="P15" s="162"/>
      <c r="Q15" s="163"/>
      <c r="R15" s="164"/>
      <c r="T15" s="11"/>
      <c r="U15" s="11"/>
      <c r="V15" s="11"/>
      <c r="W15" s="87"/>
      <c r="X15" s="11"/>
      <c r="Y15" s="11"/>
      <c r="Z15" s="11"/>
      <c r="AA15" s="11"/>
      <c r="AB15" s="11"/>
    </row>
    <row r="16" spans="1:28">
      <c r="A16" s="391"/>
      <c r="B16" s="121" t="s">
        <v>91</v>
      </c>
      <c r="C16" s="122"/>
      <c r="D16" s="122" t="s">
        <v>100</v>
      </c>
      <c r="E16" s="122" t="s">
        <v>11</v>
      </c>
      <c r="F16" s="122"/>
      <c r="G16" s="122" t="s">
        <v>208</v>
      </c>
      <c r="H16" s="122" t="s">
        <v>209</v>
      </c>
      <c r="I16" s="123"/>
      <c r="J16" s="165"/>
      <c r="K16" s="166" t="s">
        <v>90</v>
      </c>
      <c r="L16" s="166"/>
      <c r="M16" s="167"/>
      <c r="N16" s="168">
        <f>N17+N21</f>
        <v>313981</v>
      </c>
      <c r="O16" s="169">
        <f>O17+O21</f>
        <v>409250</v>
      </c>
      <c r="P16" s="170">
        <f>P17+P21</f>
        <v>452992</v>
      </c>
      <c r="Q16" s="171">
        <f t="shared" si="0"/>
        <v>144.27369809001183</v>
      </c>
      <c r="R16" s="172">
        <f>P16/O16*100</f>
        <v>110.68833231521076</v>
      </c>
      <c r="T16" s="11"/>
      <c r="U16" s="11"/>
      <c r="V16" s="11"/>
      <c r="W16" s="87"/>
      <c r="X16" s="11"/>
      <c r="Y16" s="11"/>
      <c r="Z16" s="11"/>
      <c r="AA16" s="11"/>
      <c r="AB16" s="11"/>
    </row>
    <row r="17" spans="1:28">
      <c r="A17" s="173" t="s">
        <v>314</v>
      </c>
      <c r="B17" s="130" t="s">
        <v>91</v>
      </c>
      <c r="C17" s="131"/>
      <c r="D17" s="131" t="s">
        <v>100</v>
      </c>
      <c r="E17" s="131" t="s">
        <v>11</v>
      </c>
      <c r="F17" s="131"/>
      <c r="G17" s="131"/>
      <c r="H17" s="131"/>
      <c r="I17" s="132"/>
      <c r="J17" s="173" t="s">
        <v>89</v>
      </c>
      <c r="K17" s="174" t="s">
        <v>225</v>
      </c>
      <c r="L17" s="174"/>
      <c r="M17" s="175"/>
      <c r="N17" s="176">
        <f>SUM(N18)</f>
        <v>237258</v>
      </c>
      <c r="O17" s="177">
        <f>SUM(O18)</f>
        <v>238000</v>
      </c>
      <c r="P17" s="178">
        <f t="shared" ref="P17" si="4">SUM(P18)</f>
        <v>281887</v>
      </c>
      <c r="Q17" s="179">
        <f t="shared" si="0"/>
        <v>118.81032462551315</v>
      </c>
      <c r="R17" s="180">
        <f t="shared" si="1"/>
        <v>118.43991596638655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>
      <c r="A18" s="181" t="s">
        <v>314</v>
      </c>
      <c r="B18" s="59"/>
      <c r="C18" s="60"/>
      <c r="D18" s="60"/>
      <c r="E18" s="60"/>
      <c r="F18" s="60"/>
      <c r="G18" s="60"/>
      <c r="H18" s="60"/>
      <c r="I18" s="61"/>
      <c r="J18" s="182" t="s">
        <v>89</v>
      </c>
      <c r="K18" s="183">
        <v>3</v>
      </c>
      <c r="L18" s="183" t="s">
        <v>10</v>
      </c>
      <c r="M18" s="184"/>
      <c r="N18" s="185">
        <f t="shared" ref="N18:P19" si="5">N19</f>
        <v>237258</v>
      </c>
      <c r="O18" s="186">
        <f t="shared" si="5"/>
        <v>238000</v>
      </c>
      <c r="P18" s="187">
        <f t="shared" si="5"/>
        <v>281887</v>
      </c>
      <c r="Q18" s="188">
        <f t="shared" si="0"/>
        <v>118.81032462551315</v>
      </c>
      <c r="R18" s="189">
        <f t="shared" si="1"/>
        <v>118.43991596638655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>
      <c r="A19" s="181" t="s">
        <v>314</v>
      </c>
      <c r="B19" s="59"/>
      <c r="C19" s="60"/>
      <c r="D19" s="60"/>
      <c r="E19" s="60"/>
      <c r="F19" s="60"/>
      <c r="G19" s="60"/>
      <c r="H19" s="60"/>
      <c r="I19" s="61"/>
      <c r="J19" s="182" t="s">
        <v>89</v>
      </c>
      <c r="K19" s="183">
        <v>32</v>
      </c>
      <c r="L19" s="183" t="s">
        <v>44</v>
      </c>
      <c r="M19" s="184"/>
      <c r="N19" s="185">
        <f t="shared" si="5"/>
        <v>237258</v>
      </c>
      <c r="O19" s="100">
        <f t="shared" si="5"/>
        <v>238000</v>
      </c>
      <c r="P19" s="190">
        <f t="shared" si="5"/>
        <v>281887</v>
      </c>
      <c r="Q19" s="188">
        <f t="shared" si="0"/>
        <v>118.81032462551315</v>
      </c>
      <c r="R19" s="189">
        <f t="shared" si="1"/>
        <v>118.43991596638655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>
      <c r="A20" s="181" t="s">
        <v>314</v>
      </c>
      <c r="B20" s="59" t="s">
        <v>91</v>
      </c>
      <c r="C20" s="60"/>
      <c r="D20" s="60" t="s">
        <v>100</v>
      </c>
      <c r="E20" s="60" t="s">
        <v>11</v>
      </c>
      <c r="F20" s="60"/>
      <c r="G20" s="60"/>
      <c r="H20" s="60"/>
      <c r="I20" s="61"/>
      <c r="J20" s="182" t="s">
        <v>89</v>
      </c>
      <c r="K20" s="183">
        <v>329</v>
      </c>
      <c r="L20" s="183" t="s">
        <v>48</v>
      </c>
      <c r="M20" s="184"/>
      <c r="N20" s="185">
        <v>237258</v>
      </c>
      <c r="O20" s="186">
        <v>238000</v>
      </c>
      <c r="P20" s="187">
        <v>281887</v>
      </c>
      <c r="Q20" s="188">
        <f t="shared" si="0"/>
        <v>118.81032462551315</v>
      </c>
      <c r="R20" s="189">
        <f t="shared" si="1"/>
        <v>118.43991596638655</v>
      </c>
      <c r="T20" s="11"/>
      <c r="U20" s="11"/>
      <c r="V20" s="11"/>
      <c r="W20" s="88"/>
      <c r="X20" s="11"/>
      <c r="Y20" s="11"/>
      <c r="Z20" s="11"/>
      <c r="AA20" s="11"/>
      <c r="AB20" s="11"/>
    </row>
    <row r="21" spans="1:28">
      <c r="A21" s="173" t="s">
        <v>315</v>
      </c>
      <c r="B21" s="130" t="s">
        <v>91</v>
      </c>
      <c r="C21" s="131"/>
      <c r="D21" s="131" t="s">
        <v>100</v>
      </c>
      <c r="E21" s="131"/>
      <c r="F21" s="131"/>
      <c r="G21" s="131" t="s">
        <v>208</v>
      </c>
      <c r="H21" s="131" t="s">
        <v>209</v>
      </c>
      <c r="I21" s="132"/>
      <c r="J21" s="173" t="s">
        <v>89</v>
      </c>
      <c r="K21" s="174" t="s">
        <v>226</v>
      </c>
      <c r="L21" s="174"/>
      <c r="M21" s="175"/>
      <c r="N21" s="176">
        <f>SUM(N22)</f>
        <v>76723</v>
      </c>
      <c r="O21" s="177">
        <f>SUM(O22)</f>
        <v>171250</v>
      </c>
      <c r="P21" s="178">
        <f t="shared" ref="P21" si="6">SUM(P22)</f>
        <v>171105</v>
      </c>
      <c r="Q21" s="179">
        <f t="shared" si="0"/>
        <v>223.0165660883959</v>
      </c>
      <c r="R21" s="180">
        <f t="shared" si="1"/>
        <v>99.915328467153287</v>
      </c>
      <c r="T21" s="11"/>
      <c r="U21" s="11"/>
      <c r="V21" s="11"/>
      <c r="W21" s="88"/>
      <c r="X21" s="11"/>
      <c r="Y21" s="11"/>
      <c r="Z21" s="11"/>
      <c r="AA21" s="11"/>
      <c r="AB21" s="11"/>
    </row>
    <row r="22" spans="1:28">
      <c r="A22" s="181" t="s">
        <v>315</v>
      </c>
      <c r="B22" s="59"/>
      <c r="C22" s="60"/>
      <c r="D22" s="60"/>
      <c r="E22" s="60"/>
      <c r="F22" s="60"/>
      <c r="G22" s="60"/>
      <c r="H22" s="60"/>
      <c r="I22" s="61"/>
      <c r="J22" s="182" t="s">
        <v>89</v>
      </c>
      <c r="K22" s="183">
        <v>3</v>
      </c>
      <c r="L22" s="183" t="s">
        <v>10</v>
      </c>
      <c r="M22" s="184"/>
      <c r="N22" s="185">
        <f>SUM(N23)</f>
        <v>76723</v>
      </c>
      <c r="O22" s="186">
        <f>SUM(O23)</f>
        <v>171250</v>
      </c>
      <c r="P22" s="187">
        <f>P23</f>
        <v>171105</v>
      </c>
      <c r="Q22" s="188">
        <f t="shared" si="0"/>
        <v>223.0165660883959</v>
      </c>
      <c r="R22" s="189">
        <f t="shared" si="1"/>
        <v>99.915328467153287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>
      <c r="A23" s="181" t="s">
        <v>315</v>
      </c>
      <c r="B23" s="59"/>
      <c r="C23" s="60"/>
      <c r="D23" s="60"/>
      <c r="E23" s="60"/>
      <c r="F23" s="60"/>
      <c r="G23" s="60"/>
      <c r="H23" s="60"/>
      <c r="I23" s="61"/>
      <c r="J23" s="182" t="s">
        <v>89</v>
      </c>
      <c r="K23" s="183">
        <v>32</v>
      </c>
      <c r="L23" s="183" t="s">
        <v>44</v>
      </c>
      <c r="M23" s="184"/>
      <c r="N23" s="185">
        <f>SUM(N24:N25)</f>
        <v>76723</v>
      </c>
      <c r="O23" s="186">
        <f>SUM(O24:O25)</f>
        <v>171250</v>
      </c>
      <c r="P23" s="187">
        <f>P24+P25</f>
        <v>171105</v>
      </c>
      <c r="Q23" s="188">
        <f t="shared" si="0"/>
        <v>223.0165660883959</v>
      </c>
      <c r="R23" s="189">
        <f t="shared" si="1"/>
        <v>99.915328467153287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>
      <c r="A24" s="181" t="s">
        <v>315</v>
      </c>
      <c r="B24" s="59" t="s">
        <v>91</v>
      </c>
      <c r="C24" s="60"/>
      <c r="D24" s="60" t="s">
        <v>100</v>
      </c>
      <c r="E24" s="60"/>
      <c r="F24" s="60"/>
      <c r="G24" s="60"/>
      <c r="H24" s="60"/>
      <c r="I24" s="61"/>
      <c r="J24" s="182" t="s">
        <v>89</v>
      </c>
      <c r="K24" s="191" t="s">
        <v>92</v>
      </c>
      <c r="L24" s="183" t="s">
        <v>93</v>
      </c>
      <c r="M24" s="184"/>
      <c r="N24" s="185">
        <v>4772</v>
      </c>
      <c r="O24" s="186">
        <v>20250</v>
      </c>
      <c r="P24" s="187">
        <v>20256</v>
      </c>
      <c r="Q24" s="188">
        <f t="shared" si="0"/>
        <v>424.47611064543167</v>
      </c>
      <c r="R24" s="189">
        <f t="shared" si="1"/>
        <v>100.02962962962962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>
      <c r="A25" s="181" t="s">
        <v>315</v>
      </c>
      <c r="B25" s="59" t="s">
        <v>91</v>
      </c>
      <c r="C25" s="60"/>
      <c r="D25" s="60" t="s">
        <v>100</v>
      </c>
      <c r="E25" s="60"/>
      <c r="F25" s="60"/>
      <c r="G25" s="60" t="s">
        <v>208</v>
      </c>
      <c r="H25" s="60" t="s">
        <v>209</v>
      </c>
      <c r="I25" s="61"/>
      <c r="J25" s="182" t="s">
        <v>89</v>
      </c>
      <c r="K25" s="191" t="s">
        <v>94</v>
      </c>
      <c r="L25" s="183" t="s">
        <v>47</v>
      </c>
      <c r="M25" s="184"/>
      <c r="N25" s="185">
        <v>71951</v>
      </c>
      <c r="O25" s="186">
        <v>151000</v>
      </c>
      <c r="P25" s="187">
        <v>150849</v>
      </c>
      <c r="Q25" s="188">
        <f>P25/N25*100</f>
        <v>209.65518199886034</v>
      </c>
      <c r="R25" s="189">
        <f t="shared" si="1"/>
        <v>99.9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>
      <c r="A26" s="192" t="s">
        <v>316</v>
      </c>
      <c r="B26" s="124" t="s">
        <v>91</v>
      </c>
      <c r="C26" s="125"/>
      <c r="D26" s="125"/>
      <c r="E26" s="125"/>
      <c r="F26" s="125"/>
      <c r="G26" s="125"/>
      <c r="H26" s="125"/>
      <c r="I26" s="126"/>
      <c r="J26" s="192"/>
      <c r="K26" s="193" t="s">
        <v>227</v>
      </c>
      <c r="L26" s="193"/>
      <c r="M26" s="194"/>
      <c r="N26" s="195">
        <f t="shared" ref="N26:P29" si="7">N27</f>
        <v>15000</v>
      </c>
      <c r="O26" s="196">
        <f t="shared" si="7"/>
        <v>15000</v>
      </c>
      <c r="P26" s="197">
        <f t="shared" si="7"/>
        <v>15000</v>
      </c>
      <c r="Q26" s="198">
        <f t="shared" si="0"/>
        <v>100</v>
      </c>
      <c r="R26" s="199">
        <f t="shared" si="1"/>
        <v>100</v>
      </c>
      <c r="T26" s="11"/>
      <c r="U26" s="11"/>
      <c r="V26" s="11"/>
      <c r="W26" s="87"/>
      <c r="X26" s="11"/>
      <c r="Y26" s="11"/>
      <c r="Z26" s="11"/>
      <c r="AA26" s="11"/>
      <c r="AB26" s="11"/>
    </row>
    <row r="27" spans="1:28">
      <c r="A27" s="173" t="s">
        <v>319</v>
      </c>
      <c r="B27" s="130" t="s">
        <v>91</v>
      </c>
      <c r="C27" s="131"/>
      <c r="D27" s="131"/>
      <c r="E27" s="131"/>
      <c r="F27" s="131"/>
      <c r="G27" s="131"/>
      <c r="H27" s="131"/>
      <c r="I27" s="132"/>
      <c r="J27" s="173" t="s">
        <v>89</v>
      </c>
      <c r="K27" s="174" t="s">
        <v>239</v>
      </c>
      <c r="L27" s="174"/>
      <c r="M27" s="175"/>
      <c r="N27" s="200">
        <f t="shared" si="7"/>
        <v>15000</v>
      </c>
      <c r="O27" s="201">
        <f t="shared" si="7"/>
        <v>15000</v>
      </c>
      <c r="P27" s="202">
        <f t="shared" si="7"/>
        <v>15000</v>
      </c>
      <c r="Q27" s="179">
        <f t="shared" si="0"/>
        <v>100</v>
      </c>
      <c r="R27" s="180">
        <f t="shared" si="1"/>
        <v>100</v>
      </c>
      <c r="T27" s="11"/>
      <c r="U27" s="11"/>
      <c r="V27" s="11"/>
      <c r="W27" s="7"/>
      <c r="X27" s="11"/>
      <c r="Y27" s="11"/>
      <c r="Z27" s="11"/>
      <c r="AA27" s="11"/>
      <c r="AB27" s="11"/>
    </row>
    <row r="28" spans="1:28">
      <c r="A28" s="181" t="s">
        <v>319</v>
      </c>
      <c r="B28" s="59"/>
      <c r="C28" s="60"/>
      <c r="D28" s="60"/>
      <c r="E28" s="60"/>
      <c r="F28" s="60"/>
      <c r="G28" s="60"/>
      <c r="H28" s="60"/>
      <c r="I28" s="61"/>
      <c r="J28" s="182" t="s">
        <v>89</v>
      </c>
      <c r="K28" s="183">
        <v>3</v>
      </c>
      <c r="L28" s="183" t="s">
        <v>10</v>
      </c>
      <c r="M28" s="184"/>
      <c r="N28" s="203">
        <f t="shared" si="7"/>
        <v>15000</v>
      </c>
      <c r="O28" s="100">
        <f t="shared" si="7"/>
        <v>15000</v>
      </c>
      <c r="P28" s="190">
        <f t="shared" si="7"/>
        <v>15000</v>
      </c>
      <c r="Q28" s="188">
        <f t="shared" si="0"/>
        <v>100</v>
      </c>
      <c r="R28" s="189">
        <f t="shared" si="1"/>
        <v>100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>
      <c r="A29" s="181" t="s">
        <v>319</v>
      </c>
      <c r="B29" s="59"/>
      <c r="C29" s="60"/>
      <c r="D29" s="60"/>
      <c r="E29" s="60"/>
      <c r="F29" s="60"/>
      <c r="G29" s="60"/>
      <c r="H29" s="60"/>
      <c r="I29" s="61"/>
      <c r="J29" s="182" t="s">
        <v>89</v>
      </c>
      <c r="K29" s="183">
        <v>38</v>
      </c>
      <c r="L29" s="183" t="s">
        <v>53</v>
      </c>
      <c r="M29" s="184"/>
      <c r="N29" s="185">
        <f t="shared" si="7"/>
        <v>15000</v>
      </c>
      <c r="O29" s="100">
        <f t="shared" si="7"/>
        <v>15000</v>
      </c>
      <c r="P29" s="190">
        <f t="shared" si="7"/>
        <v>15000</v>
      </c>
      <c r="Q29" s="188">
        <f t="shared" si="0"/>
        <v>100</v>
      </c>
      <c r="R29" s="189">
        <f t="shared" si="1"/>
        <v>100</v>
      </c>
      <c r="W29" s="87"/>
    </row>
    <row r="30" spans="1:28">
      <c r="A30" s="181" t="s">
        <v>319</v>
      </c>
      <c r="B30" s="59" t="s">
        <v>91</v>
      </c>
      <c r="C30" s="60"/>
      <c r="D30" s="60"/>
      <c r="E30" s="60"/>
      <c r="F30" s="60"/>
      <c r="G30" s="60"/>
      <c r="H30" s="60"/>
      <c r="I30" s="61"/>
      <c r="J30" s="182" t="s">
        <v>89</v>
      </c>
      <c r="K30" s="183">
        <v>381</v>
      </c>
      <c r="L30" s="183" t="s">
        <v>54</v>
      </c>
      <c r="M30" s="184"/>
      <c r="N30" s="185">
        <v>15000</v>
      </c>
      <c r="O30" s="100">
        <v>15000</v>
      </c>
      <c r="P30" s="190">
        <v>15000</v>
      </c>
      <c r="Q30" s="188">
        <f t="shared" si="0"/>
        <v>100</v>
      </c>
      <c r="R30" s="189">
        <f t="shared" si="1"/>
        <v>100</v>
      </c>
      <c r="W30" s="87"/>
    </row>
    <row r="31" spans="1:28">
      <c r="A31" s="192" t="s">
        <v>317</v>
      </c>
      <c r="B31" s="124" t="s">
        <v>91</v>
      </c>
      <c r="C31" s="125"/>
      <c r="D31" s="125"/>
      <c r="E31" s="125"/>
      <c r="F31" s="125"/>
      <c r="G31" s="125"/>
      <c r="H31" s="125"/>
      <c r="I31" s="126"/>
      <c r="J31" s="192"/>
      <c r="K31" s="193" t="s">
        <v>229</v>
      </c>
      <c r="L31" s="193"/>
      <c r="M31" s="194"/>
      <c r="N31" s="195">
        <f t="shared" ref="N31:P32" si="8">N32</f>
        <v>65900</v>
      </c>
      <c r="O31" s="196">
        <f t="shared" si="8"/>
        <v>108000</v>
      </c>
      <c r="P31" s="197">
        <f t="shared" si="8"/>
        <v>50433</v>
      </c>
      <c r="Q31" s="198">
        <f t="shared" si="0"/>
        <v>76.529590288315632</v>
      </c>
      <c r="R31" s="199">
        <f t="shared" si="1"/>
        <v>46.697222222222223</v>
      </c>
      <c r="W31" s="87"/>
    </row>
    <row r="32" spans="1:28">
      <c r="A32" s="296" t="s">
        <v>320</v>
      </c>
      <c r="B32" s="297" t="s">
        <v>91</v>
      </c>
      <c r="C32" s="298"/>
      <c r="D32" s="298"/>
      <c r="E32" s="298"/>
      <c r="F32" s="298"/>
      <c r="G32" s="298"/>
      <c r="H32" s="298"/>
      <c r="I32" s="299"/>
      <c r="J32" s="296" t="s">
        <v>89</v>
      </c>
      <c r="K32" s="300" t="s">
        <v>232</v>
      </c>
      <c r="L32" s="300"/>
      <c r="M32" s="301"/>
      <c r="N32" s="302">
        <f t="shared" si="8"/>
        <v>65900</v>
      </c>
      <c r="O32" s="303">
        <f t="shared" si="8"/>
        <v>108000</v>
      </c>
      <c r="P32" s="304">
        <f t="shared" si="8"/>
        <v>50433</v>
      </c>
      <c r="Q32" s="305">
        <f t="shared" si="0"/>
        <v>76.529590288315632</v>
      </c>
      <c r="R32" s="306">
        <f t="shared" si="1"/>
        <v>46.697222222222223</v>
      </c>
      <c r="W32" s="87"/>
    </row>
    <row r="33" spans="1:23">
      <c r="A33" s="217" t="s">
        <v>320</v>
      </c>
      <c r="B33" s="89"/>
      <c r="C33" s="89"/>
      <c r="D33" s="89"/>
      <c r="E33" s="89"/>
      <c r="F33" s="89"/>
      <c r="G33" s="89"/>
      <c r="H33" s="89"/>
      <c r="I33" s="89"/>
      <c r="J33" s="218" t="s">
        <v>89</v>
      </c>
      <c r="K33" s="219">
        <v>3</v>
      </c>
      <c r="L33" s="219" t="s">
        <v>10</v>
      </c>
      <c r="M33" s="219"/>
      <c r="N33" s="307">
        <f>N34+N37+N39</f>
        <v>65900</v>
      </c>
      <c r="O33" s="220">
        <f>O34+O39</f>
        <v>108000</v>
      </c>
      <c r="P33" s="221">
        <f>P34+P37+P39</f>
        <v>50433</v>
      </c>
      <c r="Q33" s="308">
        <f t="shared" si="0"/>
        <v>76.529590288315632</v>
      </c>
      <c r="R33" s="222">
        <f t="shared" si="1"/>
        <v>46.697222222222223</v>
      </c>
      <c r="W33" s="87"/>
    </row>
    <row r="34" spans="1:23">
      <c r="A34" s="181" t="s">
        <v>320</v>
      </c>
      <c r="B34" s="63"/>
      <c r="C34" s="63"/>
      <c r="D34" s="63"/>
      <c r="E34" s="63"/>
      <c r="F34" s="63"/>
      <c r="G34" s="63"/>
      <c r="H34" s="63"/>
      <c r="I34" s="63"/>
      <c r="J34" s="223" t="s">
        <v>89</v>
      </c>
      <c r="K34" s="50" t="s">
        <v>95</v>
      </c>
      <c r="L34" s="50" t="s">
        <v>44</v>
      </c>
      <c r="M34" s="50"/>
      <c r="N34" s="225">
        <f>N36+N35</f>
        <v>51600</v>
      </c>
      <c r="O34" s="100">
        <f>O35+O36</f>
        <v>101000</v>
      </c>
      <c r="P34" s="190">
        <f>P35+P36</f>
        <v>44792</v>
      </c>
      <c r="Q34" s="309">
        <f t="shared" si="0"/>
        <v>86.806201550387598</v>
      </c>
      <c r="R34" s="189">
        <f t="shared" si="1"/>
        <v>44.348514851485149</v>
      </c>
      <c r="W34" s="87"/>
    </row>
    <row r="35" spans="1:23" s="9" customFormat="1">
      <c r="A35" s="181" t="s">
        <v>320</v>
      </c>
      <c r="B35" s="63" t="s">
        <v>91</v>
      </c>
      <c r="C35" s="63"/>
      <c r="D35" s="63"/>
      <c r="E35" s="63"/>
      <c r="F35" s="63"/>
      <c r="G35" s="63"/>
      <c r="H35" s="63"/>
      <c r="I35" s="63"/>
      <c r="J35" s="223" t="s">
        <v>89</v>
      </c>
      <c r="K35" s="50" t="s">
        <v>94</v>
      </c>
      <c r="L35" s="50" t="s">
        <v>47</v>
      </c>
      <c r="M35" s="50"/>
      <c r="N35" s="225">
        <v>0</v>
      </c>
      <c r="O35" s="100">
        <v>16000</v>
      </c>
      <c r="P35" s="190">
        <v>15953</v>
      </c>
      <c r="Q35" s="309">
        <v>0</v>
      </c>
      <c r="R35" s="189">
        <f t="shared" si="1"/>
        <v>99.706249999999997</v>
      </c>
      <c r="W35" s="85"/>
    </row>
    <row r="36" spans="1:23">
      <c r="A36" s="181" t="s">
        <v>320</v>
      </c>
      <c r="B36" s="63" t="s">
        <v>91</v>
      </c>
      <c r="C36" s="63"/>
      <c r="D36" s="63"/>
      <c r="E36" s="63"/>
      <c r="F36" s="63"/>
      <c r="G36" s="63"/>
      <c r="H36" s="63"/>
      <c r="I36" s="63"/>
      <c r="J36" s="223" t="s">
        <v>89</v>
      </c>
      <c r="K36" s="50" t="s">
        <v>96</v>
      </c>
      <c r="L36" s="50" t="s">
        <v>48</v>
      </c>
      <c r="M36" s="50"/>
      <c r="N36" s="225">
        <v>51600</v>
      </c>
      <c r="O36" s="100">
        <v>85000</v>
      </c>
      <c r="P36" s="190">
        <v>28839</v>
      </c>
      <c r="Q36" s="309">
        <f t="shared" si="0"/>
        <v>55.889534883720927</v>
      </c>
      <c r="R36" s="189">
        <f t="shared" si="1"/>
        <v>33.928235294117648</v>
      </c>
      <c r="W36" s="85"/>
    </row>
    <row r="37" spans="1:23" s="9" customFormat="1">
      <c r="A37" s="181" t="s">
        <v>320</v>
      </c>
      <c r="B37" s="63"/>
      <c r="C37" s="63"/>
      <c r="D37" s="63"/>
      <c r="E37" s="63"/>
      <c r="F37" s="63"/>
      <c r="G37" s="63"/>
      <c r="H37" s="63"/>
      <c r="I37" s="63"/>
      <c r="J37" s="223" t="s">
        <v>89</v>
      </c>
      <c r="K37" s="50" t="s">
        <v>179</v>
      </c>
      <c r="L37" s="50" t="s">
        <v>49</v>
      </c>
      <c r="M37" s="50"/>
      <c r="N37" s="225">
        <f>N38</f>
        <v>1300</v>
      </c>
      <c r="O37" s="100">
        <f>O38</f>
        <v>0</v>
      </c>
      <c r="P37" s="190">
        <f>P38</f>
        <v>961</v>
      </c>
      <c r="Q37" s="309">
        <f t="shared" si="0"/>
        <v>73.92307692307692</v>
      </c>
      <c r="R37" s="189">
        <v>0</v>
      </c>
      <c r="W37" s="85"/>
    </row>
    <row r="38" spans="1:23" s="9" customFormat="1">
      <c r="A38" s="181" t="s">
        <v>320</v>
      </c>
      <c r="B38" s="63" t="s">
        <v>91</v>
      </c>
      <c r="C38" s="63"/>
      <c r="D38" s="63"/>
      <c r="E38" s="63"/>
      <c r="F38" s="63"/>
      <c r="G38" s="63"/>
      <c r="H38" s="63"/>
      <c r="I38" s="63"/>
      <c r="J38" s="223" t="s">
        <v>89</v>
      </c>
      <c r="K38" s="50" t="s">
        <v>180</v>
      </c>
      <c r="L38" s="50" t="s">
        <v>50</v>
      </c>
      <c r="M38" s="50"/>
      <c r="N38" s="225">
        <v>1300</v>
      </c>
      <c r="O38" s="100">
        <v>0</v>
      </c>
      <c r="P38" s="190">
        <v>961</v>
      </c>
      <c r="Q38" s="309">
        <f t="shared" si="0"/>
        <v>73.92307692307692</v>
      </c>
      <c r="R38" s="189">
        <v>0</v>
      </c>
      <c r="W38" s="86"/>
    </row>
    <row r="39" spans="1:23">
      <c r="A39" s="181" t="s">
        <v>320</v>
      </c>
      <c r="B39" s="60"/>
      <c r="C39" s="60"/>
      <c r="D39" s="60"/>
      <c r="E39" s="60"/>
      <c r="F39" s="60"/>
      <c r="G39" s="60"/>
      <c r="H39" s="60"/>
      <c r="I39" s="60"/>
      <c r="J39" s="182" t="s">
        <v>89</v>
      </c>
      <c r="K39" s="183">
        <v>38</v>
      </c>
      <c r="L39" s="183" t="s">
        <v>97</v>
      </c>
      <c r="M39" s="183"/>
      <c r="N39" s="185">
        <f>N40</f>
        <v>13000</v>
      </c>
      <c r="O39" s="100">
        <f>O40</f>
        <v>7000</v>
      </c>
      <c r="P39" s="190">
        <f>P40</f>
        <v>4680</v>
      </c>
      <c r="Q39" s="309">
        <f t="shared" si="0"/>
        <v>36</v>
      </c>
      <c r="R39" s="189">
        <f t="shared" si="1"/>
        <v>66.857142857142861</v>
      </c>
      <c r="W39" s="85"/>
    </row>
    <row r="40" spans="1:23">
      <c r="A40" s="212" t="s">
        <v>320</v>
      </c>
      <c r="B40" s="66" t="s">
        <v>91</v>
      </c>
      <c r="C40" s="66"/>
      <c r="D40" s="66"/>
      <c r="E40" s="66"/>
      <c r="F40" s="66"/>
      <c r="G40" s="66"/>
      <c r="H40" s="66"/>
      <c r="I40" s="66"/>
      <c r="J40" s="226" t="s">
        <v>89</v>
      </c>
      <c r="K40" s="227">
        <v>381</v>
      </c>
      <c r="L40" s="227" t="s">
        <v>54</v>
      </c>
      <c r="M40" s="227"/>
      <c r="N40" s="229">
        <v>13000</v>
      </c>
      <c r="O40" s="213">
        <v>7000</v>
      </c>
      <c r="P40" s="214">
        <v>4680</v>
      </c>
      <c r="Q40" s="310">
        <f t="shared" si="0"/>
        <v>36</v>
      </c>
      <c r="R40" s="216">
        <f t="shared" si="1"/>
        <v>66.857142857142861</v>
      </c>
      <c r="W40" s="85"/>
    </row>
    <row r="41" spans="1:23">
      <c r="A41" s="192" t="s">
        <v>318</v>
      </c>
      <c r="B41" s="124" t="s">
        <v>91</v>
      </c>
      <c r="C41" s="125"/>
      <c r="D41" s="125"/>
      <c r="E41" s="125"/>
      <c r="F41" s="125"/>
      <c r="G41" s="125"/>
      <c r="H41" s="125"/>
      <c r="I41" s="126"/>
      <c r="J41" s="192"/>
      <c r="K41" s="193" t="s">
        <v>230</v>
      </c>
      <c r="L41" s="193"/>
      <c r="M41" s="194"/>
      <c r="N41" s="195">
        <f t="shared" ref="N41:P44" si="9">N42</f>
        <v>144968</v>
      </c>
      <c r="O41" s="196">
        <f t="shared" si="9"/>
        <v>160000</v>
      </c>
      <c r="P41" s="197">
        <f t="shared" si="9"/>
        <v>160623</v>
      </c>
      <c r="Q41" s="198">
        <f t="shared" si="0"/>
        <v>110.79893493736547</v>
      </c>
      <c r="R41" s="199">
        <f t="shared" si="1"/>
        <v>100.389375</v>
      </c>
      <c r="W41" s="85"/>
    </row>
    <row r="42" spans="1:23">
      <c r="A42" s="173" t="s">
        <v>321</v>
      </c>
      <c r="B42" s="130" t="s">
        <v>91</v>
      </c>
      <c r="C42" s="131"/>
      <c r="D42" s="131"/>
      <c r="E42" s="131"/>
      <c r="F42" s="131"/>
      <c r="G42" s="131"/>
      <c r="H42" s="131"/>
      <c r="I42" s="132"/>
      <c r="J42" s="173" t="s">
        <v>89</v>
      </c>
      <c r="K42" s="174" t="s">
        <v>231</v>
      </c>
      <c r="L42" s="174"/>
      <c r="M42" s="175"/>
      <c r="N42" s="200">
        <f t="shared" si="9"/>
        <v>144968</v>
      </c>
      <c r="O42" s="201">
        <f t="shared" si="9"/>
        <v>160000</v>
      </c>
      <c r="P42" s="202">
        <f t="shared" si="9"/>
        <v>160623</v>
      </c>
      <c r="Q42" s="179">
        <f t="shared" si="0"/>
        <v>110.79893493736547</v>
      </c>
      <c r="R42" s="180">
        <f t="shared" si="1"/>
        <v>100.389375</v>
      </c>
      <c r="W42" s="85"/>
    </row>
    <row r="43" spans="1:23">
      <c r="A43" s="181" t="s">
        <v>321</v>
      </c>
      <c r="B43" s="62"/>
      <c r="C43" s="63"/>
      <c r="D43" s="63"/>
      <c r="E43" s="63"/>
      <c r="F43" s="63"/>
      <c r="G43" s="63"/>
      <c r="H43" s="63"/>
      <c r="I43" s="64"/>
      <c r="J43" s="223" t="s">
        <v>89</v>
      </c>
      <c r="K43" s="50">
        <v>3</v>
      </c>
      <c r="L43" s="50" t="s">
        <v>10</v>
      </c>
      <c r="M43" s="224"/>
      <c r="N43" s="203">
        <f t="shared" si="9"/>
        <v>144968</v>
      </c>
      <c r="O43" s="100">
        <f t="shared" si="9"/>
        <v>160000</v>
      </c>
      <c r="P43" s="190">
        <f t="shared" si="9"/>
        <v>160623</v>
      </c>
      <c r="Q43" s="188">
        <f t="shared" si="0"/>
        <v>110.79893493736547</v>
      </c>
      <c r="R43" s="189">
        <f t="shared" si="1"/>
        <v>100.389375</v>
      </c>
      <c r="W43" s="85"/>
    </row>
    <row r="44" spans="1:23">
      <c r="A44" s="181" t="s">
        <v>321</v>
      </c>
      <c r="B44" s="59"/>
      <c r="C44" s="60"/>
      <c r="D44" s="60"/>
      <c r="E44" s="60"/>
      <c r="F44" s="60"/>
      <c r="G44" s="60"/>
      <c r="H44" s="60"/>
      <c r="I44" s="61"/>
      <c r="J44" s="182" t="s">
        <v>89</v>
      </c>
      <c r="K44" s="183">
        <v>38</v>
      </c>
      <c r="L44" s="183" t="s">
        <v>97</v>
      </c>
      <c r="M44" s="184"/>
      <c r="N44" s="185">
        <f t="shared" si="9"/>
        <v>144968</v>
      </c>
      <c r="O44" s="100">
        <f t="shared" si="9"/>
        <v>160000</v>
      </c>
      <c r="P44" s="190">
        <f t="shared" si="9"/>
        <v>160623</v>
      </c>
      <c r="Q44" s="188">
        <f t="shared" si="0"/>
        <v>110.79893493736547</v>
      </c>
      <c r="R44" s="189">
        <f t="shared" si="1"/>
        <v>100.389375</v>
      </c>
      <c r="W44" s="85"/>
    </row>
    <row r="45" spans="1:23">
      <c r="A45" s="181" t="s">
        <v>321</v>
      </c>
      <c r="B45" s="65" t="s">
        <v>91</v>
      </c>
      <c r="C45" s="66"/>
      <c r="D45" s="66"/>
      <c r="E45" s="66"/>
      <c r="F45" s="66"/>
      <c r="G45" s="66"/>
      <c r="H45" s="66"/>
      <c r="I45" s="67"/>
      <c r="J45" s="226" t="s">
        <v>89</v>
      </c>
      <c r="K45" s="227">
        <v>381</v>
      </c>
      <c r="L45" s="227" t="s">
        <v>54</v>
      </c>
      <c r="M45" s="228"/>
      <c r="N45" s="229">
        <v>144968</v>
      </c>
      <c r="O45" s="213">
        <v>160000</v>
      </c>
      <c r="P45" s="214">
        <v>160623</v>
      </c>
      <c r="Q45" s="215">
        <f t="shared" si="0"/>
        <v>110.79893493736547</v>
      </c>
      <c r="R45" s="216">
        <f t="shared" si="1"/>
        <v>100.389375</v>
      </c>
      <c r="W45" s="85"/>
    </row>
    <row r="46" spans="1:23" ht="16.8" customHeight="1">
      <c r="A46" s="140"/>
      <c r="B46" s="127"/>
      <c r="C46" s="128"/>
      <c r="D46" s="128"/>
      <c r="E46" s="128"/>
      <c r="F46" s="128"/>
      <c r="G46" s="128"/>
      <c r="H46" s="128"/>
      <c r="I46" s="129"/>
      <c r="J46" s="140"/>
      <c r="K46" s="141" t="s">
        <v>233</v>
      </c>
      <c r="L46" s="141"/>
      <c r="M46" s="142"/>
      <c r="N46" s="230">
        <f>N47+N124+N135+N172+N194+N221+N238</f>
        <v>7933279</v>
      </c>
      <c r="O46" s="143">
        <f>O47+O124+O135+O172+O194+O221+O238</f>
        <v>15922408</v>
      </c>
      <c r="P46" s="144">
        <f>P47+P124+P135+P172+P194+P221+P238</f>
        <v>10551846</v>
      </c>
      <c r="Q46" s="145">
        <f t="shared" si="0"/>
        <v>133.00737311772346</v>
      </c>
      <c r="R46" s="146">
        <f t="shared" si="1"/>
        <v>66.270415881818877</v>
      </c>
      <c r="W46" s="85"/>
    </row>
    <row r="47" spans="1:23" ht="16.8" customHeight="1">
      <c r="A47" s="332"/>
      <c r="B47" s="341"/>
      <c r="C47" s="342"/>
      <c r="D47" s="342"/>
      <c r="E47" s="342"/>
      <c r="F47" s="342"/>
      <c r="G47" s="342"/>
      <c r="H47" s="342"/>
      <c r="I47" s="343"/>
      <c r="J47" s="332"/>
      <c r="K47" s="334" t="s">
        <v>237</v>
      </c>
      <c r="L47" s="334"/>
      <c r="M47" s="335"/>
      <c r="N47" s="336">
        <f>SUM(N48)</f>
        <v>2710325</v>
      </c>
      <c r="O47" s="344">
        <f>SUM(O48)</f>
        <v>2597405</v>
      </c>
      <c r="P47" s="345">
        <f t="shared" ref="P47" si="10">SUM(P48)</f>
        <v>2574429</v>
      </c>
      <c r="Q47" s="339">
        <f t="shared" si="0"/>
        <v>94.985988765184999</v>
      </c>
      <c r="R47" s="340">
        <f t="shared" si="1"/>
        <v>99.115424818232043</v>
      </c>
      <c r="W47" s="85"/>
    </row>
    <row r="48" spans="1:23" s="14" customFormat="1">
      <c r="A48" s="147"/>
      <c r="B48" s="101"/>
      <c r="C48" s="102"/>
      <c r="D48" s="102"/>
      <c r="E48" s="102"/>
      <c r="F48" s="102"/>
      <c r="G48" s="102"/>
      <c r="H48" s="102"/>
      <c r="I48" s="103"/>
      <c r="J48" s="147" t="s">
        <v>5</v>
      </c>
      <c r="K48" s="149" t="s">
        <v>236</v>
      </c>
      <c r="L48" s="149"/>
      <c r="M48" s="150"/>
      <c r="N48" s="151">
        <f>SUM(N49)</f>
        <v>2710325</v>
      </c>
      <c r="O48" s="152">
        <f>SUM(O49)</f>
        <v>2597405</v>
      </c>
      <c r="P48" s="153">
        <f>SUM(P49)</f>
        <v>2574429</v>
      </c>
      <c r="Q48" s="154">
        <f t="shared" si="0"/>
        <v>94.985988765184999</v>
      </c>
      <c r="R48" s="155">
        <f t="shared" si="1"/>
        <v>99.115424818232043</v>
      </c>
      <c r="W48" s="85"/>
    </row>
    <row r="49" spans="1:23">
      <c r="A49" s="192" t="s">
        <v>322</v>
      </c>
      <c r="B49" s="124" t="s">
        <v>91</v>
      </c>
      <c r="C49" s="125"/>
      <c r="D49" s="125" t="s">
        <v>100</v>
      </c>
      <c r="E49" s="125" t="s">
        <v>11</v>
      </c>
      <c r="F49" s="125" t="s">
        <v>207</v>
      </c>
      <c r="G49" s="125"/>
      <c r="H49" s="125" t="s">
        <v>209</v>
      </c>
      <c r="I49" s="126"/>
      <c r="J49" s="192"/>
      <c r="K49" s="193" t="s">
        <v>99</v>
      </c>
      <c r="L49" s="193"/>
      <c r="M49" s="194"/>
      <c r="N49" s="231">
        <f>N50+N68+N72+N76+N80+N84+N88+N92+N96+N100+N104+N120+N108+N112+N116</f>
        <v>2710325</v>
      </c>
      <c r="O49" s="232">
        <f>O50+O68+O72+O76+O80+O84+O88+O104+O108+O112+O116+O120+O92+O96+O100</f>
        <v>2597405</v>
      </c>
      <c r="P49" s="233">
        <f>P50+P68+P72+P76+P80+P84+P88+P104+P108+P112+P116+P120+P92+P96+P100</f>
        <v>2574429</v>
      </c>
      <c r="Q49" s="198">
        <f t="shared" si="0"/>
        <v>94.985988765184999</v>
      </c>
      <c r="R49" s="199">
        <f t="shared" si="1"/>
        <v>99.115424818232043</v>
      </c>
      <c r="W49" s="85"/>
    </row>
    <row r="50" spans="1:23">
      <c r="A50" s="204" t="s">
        <v>323</v>
      </c>
      <c r="B50" s="133" t="s">
        <v>91</v>
      </c>
      <c r="C50" s="134"/>
      <c r="D50" s="134" t="s">
        <v>100</v>
      </c>
      <c r="E50" s="134" t="s">
        <v>11</v>
      </c>
      <c r="F50" s="134"/>
      <c r="G50" s="134"/>
      <c r="H50" s="134"/>
      <c r="I50" s="135"/>
      <c r="J50" s="204" t="s">
        <v>98</v>
      </c>
      <c r="K50" s="205" t="s">
        <v>238</v>
      </c>
      <c r="L50" s="205"/>
      <c r="M50" s="206"/>
      <c r="N50" s="234">
        <f>SUM(N51)</f>
        <v>2276402</v>
      </c>
      <c r="O50" s="235">
        <f>SUM(O51)</f>
        <v>1928330</v>
      </c>
      <c r="P50" s="236">
        <f>SUM(P51)</f>
        <v>1896211</v>
      </c>
      <c r="Q50" s="210">
        <f t="shared" si="0"/>
        <v>83.298600159374317</v>
      </c>
      <c r="R50" s="211">
        <f t="shared" si="1"/>
        <v>98.334361857151009</v>
      </c>
      <c r="W50" s="85"/>
    </row>
    <row r="51" spans="1:23">
      <c r="A51" s="181" t="s">
        <v>323</v>
      </c>
      <c r="B51" s="59"/>
      <c r="C51" s="60"/>
      <c r="D51" s="60"/>
      <c r="E51" s="60"/>
      <c r="F51" s="60"/>
      <c r="G51" s="60"/>
      <c r="H51" s="60"/>
      <c r="I51" s="61"/>
      <c r="J51" s="182" t="s">
        <v>98</v>
      </c>
      <c r="K51" s="183">
        <v>3</v>
      </c>
      <c r="L51" s="183" t="s">
        <v>10</v>
      </c>
      <c r="M51" s="184"/>
      <c r="N51" s="185">
        <f>N52+N58+N63+N65</f>
        <v>2276402</v>
      </c>
      <c r="O51" s="186">
        <f>O52+O58+O63+O65</f>
        <v>1928330</v>
      </c>
      <c r="P51" s="187">
        <f>P52+P58+P63+P65</f>
        <v>1896211</v>
      </c>
      <c r="Q51" s="188">
        <f t="shared" si="0"/>
        <v>83.298600159374317</v>
      </c>
      <c r="R51" s="189">
        <f t="shared" si="1"/>
        <v>98.334361857151009</v>
      </c>
      <c r="W51" s="85"/>
    </row>
    <row r="52" spans="1:23">
      <c r="A52" s="181" t="s">
        <v>323</v>
      </c>
      <c r="B52" s="59"/>
      <c r="C52" s="60"/>
      <c r="D52" s="60"/>
      <c r="E52" s="60"/>
      <c r="F52" s="60"/>
      <c r="G52" s="60"/>
      <c r="H52" s="60"/>
      <c r="I52" s="61"/>
      <c r="J52" s="182" t="s">
        <v>98</v>
      </c>
      <c r="K52" s="183">
        <v>31</v>
      </c>
      <c r="L52" s="183" t="s">
        <v>36</v>
      </c>
      <c r="M52" s="184"/>
      <c r="N52" s="185">
        <f>SUM(N53:N57)</f>
        <v>1465782</v>
      </c>
      <c r="O52" s="186">
        <f>SUM(O53:O57)</f>
        <v>790830</v>
      </c>
      <c r="P52" s="187">
        <f>SUM(P53:P57)</f>
        <v>787589</v>
      </c>
      <c r="Q52" s="188">
        <f t="shared" si="0"/>
        <v>53.731659960348807</v>
      </c>
      <c r="R52" s="189">
        <f t="shared" si="1"/>
        <v>99.590177408545458</v>
      </c>
      <c r="W52" s="85"/>
    </row>
    <row r="53" spans="1:23">
      <c r="A53" s="181" t="s">
        <v>323</v>
      </c>
      <c r="B53" s="59" t="s">
        <v>91</v>
      </c>
      <c r="C53" s="60"/>
      <c r="D53" s="60"/>
      <c r="E53" s="60"/>
      <c r="F53" s="60"/>
      <c r="G53" s="60"/>
      <c r="H53" s="60"/>
      <c r="I53" s="61"/>
      <c r="J53" s="182" t="s">
        <v>98</v>
      </c>
      <c r="K53" s="183">
        <v>311</v>
      </c>
      <c r="L53" s="388" t="s">
        <v>37</v>
      </c>
      <c r="M53" s="389"/>
      <c r="N53" s="185">
        <v>523672</v>
      </c>
      <c r="O53" s="186">
        <v>530000</v>
      </c>
      <c r="P53" s="187">
        <v>527795</v>
      </c>
      <c r="Q53" s="188">
        <f t="shared" si="0"/>
        <v>100.7873248903894</v>
      </c>
      <c r="R53" s="189">
        <f t="shared" si="1"/>
        <v>99.583962264150941</v>
      </c>
      <c r="W53" s="85"/>
    </row>
    <row r="54" spans="1:23">
      <c r="A54" s="181" t="s">
        <v>323</v>
      </c>
      <c r="B54" s="59" t="s">
        <v>91</v>
      </c>
      <c r="C54" s="60"/>
      <c r="D54" s="60"/>
      <c r="E54" s="60"/>
      <c r="F54" s="60" t="s">
        <v>207</v>
      </c>
      <c r="G54" s="60"/>
      <c r="H54" s="60"/>
      <c r="I54" s="61"/>
      <c r="J54" s="182" t="s">
        <v>98</v>
      </c>
      <c r="K54" s="183" t="s">
        <v>38</v>
      </c>
      <c r="L54" s="183" t="s">
        <v>39</v>
      </c>
      <c r="M54" s="184"/>
      <c r="N54" s="185">
        <v>746970</v>
      </c>
      <c r="O54" s="186">
        <v>114000</v>
      </c>
      <c r="P54" s="187">
        <v>113275</v>
      </c>
      <c r="Q54" s="188">
        <f t="shared" si="0"/>
        <v>15.164598310507785</v>
      </c>
      <c r="R54" s="189">
        <f t="shared" si="1"/>
        <v>99.364035087719287</v>
      </c>
      <c r="W54" s="11"/>
    </row>
    <row r="55" spans="1:23">
      <c r="A55" s="181" t="s">
        <v>323</v>
      </c>
      <c r="B55" s="59" t="s">
        <v>91</v>
      </c>
      <c r="C55" s="60"/>
      <c r="D55" s="60"/>
      <c r="E55" s="60"/>
      <c r="F55" s="60"/>
      <c r="G55" s="60"/>
      <c r="H55" s="60"/>
      <c r="I55" s="61"/>
      <c r="J55" s="182" t="s">
        <v>98</v>
      </c>
      <c r="K55" s="183">
        <v>312</v>
      </c>
      <c r="L55" s="183" t="s">
        <v>40</v>
      </c>
      <c r="M55" s="184"/>
      <c r="N55" s="185">
        <v>25661</v>
      </c>
      <c r="O55" s="100">
        <v>21630</v>
      </c>
      <c r="P55" s="190">
        <v>21824</v>
      </c>
      <c r="Q55" s="188">
        <f>P55/N55*100</f>
        <v>85.047348115817783</v>
      </c>
      <c r="R55" s="189">
        <f t="shared" si="1"/>
        <v>100.89690245030052</v>
      </c>
      <c r="W55" s="11"/>
    </row>
    <row r="56" spans="1:23">
      <c r="A56" s="181" t="s">
        <v>323</v>
      </c>
      <c r="B56" s="59" t="s">
        <v>91</v>
      </c>
      <c r="C56" s="60"/>
      <c r="D56" s="60"/>
      <c r="E56" s="60"/>
      <c r="F56" s="60"/>
      <c r="G56" s="60"/>
      <c r="H56" s="60"/>
      <c r="I56" s="61"/>
      <c r="J56" s="182" t="s">
        <v>98</v>
      </c>
      <c r="K56" s="183">
        <v>313</v>
      </c>
      <c r="L56" s="183" t="s">
        <v>41</v>
      </c>
      <c r="M56" s="184"/>
      <c r="N56" s="185">
        <v>94659</v>
      </c>
      <c r="O56" s="100">
        <v>90000</v>
      </c>
      <c r="P56" s="237">
        <v>89483</v>
      </c>
      <c r="Q56" s="188">
        <f t="shared" si="0"/>
        <v>94.531951531285983</v>
      </c>
      <c r="R56" s="189">
        <f t="shared" si="1"/>
        <v>99.425555555555562</v>
      </c>
      <c r="W56" s="11"/>
    </row>
    <row r="57" spans="1:23">
      <c r="A57" s="181" t="s">
        <v>323</v>
      </c>
      <c r="B57" s="59" t="s">
        <v>91</v>
      </c>
      <c r="C57" s="60"/>
      <c r="D57" s="60"/>
      <c r="E57" s="60"/>
      <c r="F57" s="60" t="s">
        <v>207</v>
      </c>
      <c r="G57" s="60"/>
      <c r="H57" s="60"/>
      <c r="I57" s="61"/>
      <c r="J57" s="182" t="s">
        <v>98</v>
      </c>
      <c r="K57" s="183" t="s">
        <v>42</v>
      </c>
      <c r="L57" s="183" t="s">
        <v>43</v>
      </c>
      <c r="M57" s="184"/>
      <c r="N57" s="185">
        <v>74820</v>
      </c>
      <c r="O57" s="100">
        <v>35200</v>
      </c>
      <c r="P57" s="237">
        <v>35212</v>
      </c>
      <c r="Q57" s="188">
        <f t="shared" si="0"/>
        <v>47.06228281208233</v>
      </c>
      <c r="R57" s="189">
        <f t="shared" si="1"/>
        <v>100.03409090909091</v>
      </c>
      <c r="W57" s="11"/>
    </row>
    <row r="58" spans="1:23">
      <c r="A58" s="181" t="s">
        <v>323</v>
      </c>
      <c r="B58" s="59"/>
      <c r="C58" s="60"/>
      <c r="D58" s="60"/>
      <c r="E58" s="60"/>
      <c r="F58" s="60"/>
      <c r="G58" s="60"/>
      <c r="H58" s="60"/>
      <c r="I58" s="61"/>
      <c r="J58" s="182" t="s">
        <v>98</v>
      </c>
      <c r="K58" s="183">
        <v>32</v>
      </c>
      <c r="L58" s="183" t="s">
        <v>44</v>
      </c>
      <c r="M58" s="184"/>
      <c r="N58" s="185">
        <f>SUM(N59:N62)</f>
        <v>769836</v>
      </c>
      <c r="O58" s="186">
        <f>SUM(O59:O62)</f>
        <v>987500</v>
      </c>
      <c r="P58" s="187">
        <f>P59+P60+P61+P62</f>
        <v>942946</v>
      </c>
      <c r="Q58" s="188">
        <f t="shared" si="0"/>
        <v>122.48660753718974</v>
      </c>
      <c r="R58" s="189">
        <f t="shared" si="1"/>
        <v>95.48820253164557</v>
      </c>
      <c r="W58" s="11"/>
    </row>
    <row r="59" spans="1:23">
      <c r="A59" s="181" t="s">
        <v>323</v>
      </c>
      <c r="B59" s="59" t="s">
        <v>91</v>
      </c>
      <c r="C59" s="60"/>
      <c r="D59" s="60"/>
      <c r="E59" s="60"/>
      <c r="F59" s="60"/>
      <c r="G59" s="60"/>
      <c r="H59" s="60"/>
      <c r="I59" s="61"/>
      <c r="J59" s="182" t="s">
        <v>98</v>
      </c>
      <c r="K59" s="183">
        <v>321</v>
      </c>
      <c r="L59" s="183" t="s">
        <v>45</v>
      </c>
      <c r="M59" s="184"/>
      <c r="N59" s="185">
        <v>46788</v>
      </c>
      <c r="O59" s="100">
        <v>27500</v>
      </c>
      <c r="P59" s="190">
        <v>27639</v>
      </c>
      <c r="Q59" s="188">
        <f t="shared" si="0"/>
        <v>59.072839189535777</v>
      </c>
      <c r="R59" s="189">
        <f t="shared" si="1"/>
        <v>100.50545454545454</v>
      </c>
      <c r="W59" s="11"/>
    </row>
    <row r="60" spans="1:23">
      <c r="A60" s="181" t="s">
        <v>323</v>
      </c>
      <c r="B60" s="59" t="s">
        <v>91</v>
      </c>
      <c r="C60" s="60"/>
      <c r="D60" s="60" t="s">
        <v>100</v>
      </c>
      <c r="E60" s="60"/>
      <c r="F60" s="60"/>
      <c r="G60" s="60"/>
      <c r="H60" s="60"/>
      <c r="I60" s="61"/>
      <c r="J60" s="182" t="s">
        <v>98</v>
      </c>
      <c r="K60" s="183">
        <v>322</v>
      </c>
      <c r="L60" s="183" t="s">
        <v>93</v>
      </c>
      <c r="M60" s="184"/>
      <c r="N60" s="185">
        <v>142217</v>
      </c>
      <c r="O60" s="100">
        <v>220000</v>
      </c>
      <c r="P60" s="190">
        <v>222754</v>
      </c>
      <c r="Q60" s="188">
        <f t="shared" si="0"/>
        <v>156.62965749523616</v>
      </c>
      <c r="R60" s="189">
        <f t="shared" si="1"/>
        <v>101.25181818181818</v>
      </c>
      <c r="W60" s="11"/>
    </row>
    <row r="61" spans="1:23">
      <c r="A61" s="181" t="s">
        <v>323</v>
      </c>
      <c r="B61" s="59" t="s">
        <v>91</v>
      </c>
      <c r="C61" s="60"/>
      <c r="D61" s="60" t="s">
        <v>100</v>
      </c>
      <c r="E61" s="60" t="s">
        <v>11</v>
      </c>
      <c r="F61" s="60"/>
      <c r="G61" s="60"/>
      <c r="H61" s="60"/>
      <c r="I61" s="61"/>
      <c r="J61" s="182" t="s">
        <v>98</v>
      </c>
      <c r="K61" s="183">
        <v>323</v>
      </c>
      <c r="L61" s="183" t="s">
        <v>47</v>
      </c>
      <c r="M61" s="184"/>
      <c r="N61" s="185">
        <v>425643</v>
      </c>
      <c r="O61" s="100">
        <v>590000</v>
      </c>
      <c r="P61" s="190">
        <v>531084</v>
      </c>
      <c r="Q61" s="188">
        <f t="shared" si="0"/>
        <v>124.77216822548473</v>
      </c>
      <c r="R61" s="189">
        <f t="shared" si="1"/>
        <v>90.01423728813559</v>
      </c>
      <c r="W61" s="11"/>
    </row>
    <row r="62" spans="1:23">
      <c r="A62" s="181" t="s">
        <v>323</v>
      </c>
      <c r="B62" s="59" t="s">
        <v>91</v>
      </c>
      <c r="C62" s="60"/>
      <c r="D62" s="60" t="s">
        <v>100</v>
      </c>
      <c r="E62" s="60" t="s">
        <v>11</v>
      </c>
      <c r="F62" s="60"/>
      <c r="G62" s="60"/>
      <c r="H62" s="60"/>
      <c r="I62" s="61"/>
      <c r="J62" s="182" t="s">
        <v>98</v>
      </c>
      <c r="K62" s="183">
        <v>329</v>
      </c>
      <c r="L62" s="183" t="s">
        <v>48</v>
      </c>
      <c r="M62" s="184"/>
      <c r="N62" s="185">
        <v>155188</v>
      </c>
      <c r="O62" s="100">
        <v>150000</v>
      </c>
      <c r="P62" s="190">
        <v>161469</v>
      </c>
      <c r="Q62" s="188">
        <f t="shared" si="0"/>
        <v>104.04734902183159</v>
      </c>
      <c r="R62" s="189">
        <f t="shared" si="1"/>
        <v>107.646</v>
      </c>
      <c r="W62" s="11"/>
    </row>
    <row r="63" spans="1:23">
      <c r="A63" s="181" t="s">
        <v>323</v>
      </c>
      <c r="B63" s="59"/>
      <c r="C63" s="60"/>
      <c r="D63" s="60"/>
      <c r="E63" s="60"/>
      <c r="F63" s="60"/>
      <c r="G63" s="60"/>
      <c r="H63" s="60"/>
      <c r="I63" s="61"/>
      <c r="J63" s="182" t="s">
        <v>98</v>
      </c>
      <c r="K63" s="183">
        <v>34</v>
      </c>
      <c r="L63" s="183" t="s">
        <v>49</v>
      </c>
      <c r="M63" s="184"/>
      <c r="N63" s="185">
        <f>N64</f>
        <v>7487</v>
      </c>
      <c r="O63" s="186">
        <f>O64</f>
        <v>6500</v>
      </c>
      <c r="P63" s="187">
        <f>P64</f>
        <v>15426</v>
      </c>
      <c r="Q63" s="188">
        <f t="shared" si="0"/>
        <v>206.03713102711367</v>
      </c>
      <c r="R63" s="189">
        <f t="shared" si="1"/>
        <v>237.32307692307694</v>
      </c>
      <c r="W63" s="11"/>
    </row>
    <row r="64" spans="1:23">
      <c r="A64" s="181" t="s">
        <v>323</v>
      </c>
      <c r="B64" s="59" t="s">
        <v>91</v>
      </c>
      <c r="C64" s="60"/>
      <c r="D64" s="60"/>
      <c r="E64" s="60"/>
      <c r="F64" s="60"/>
      <c r="G64" s="60"/>
      <c r="H64" s="60"/>
      <c r="I64" s="61"/>
      <c r="J64" s="182" t="s">
        <v>98</v>
      </c>
      <c r="K64" s="183">
        <v>343</v>
      </c>
      <c r="L64" s="183" t="s">
        <v>50</v>
      </c>
      <c r="M64" s="184"/>
      <c r="N64" s="185">
        <v>7487</v>
      </c>
      <c r="O64" s="100">
        <v>6500</v>
      </c>
      <c r="P64" s="190">
        <v>15426</v>
      </c>
      <c r="Q64" s="188">
        <f t="shared" si="0"/>
        <v>206.03713102711367</v>
      </c>
      <c r="R64" s="189">
        <f t="shared" si="1"/>
        <v>237.32307692307694</v>
      </c>
    </row>
    <row r="65" spans="1:18" s="9" customFormat="1">
      <c r="A65" s="212" t="s">
        <v>323</v>
      </c>
      <c r="B65" s="65"/>
      <c r="C65" s="66"/>
      <c r="D65" s="66"/>
      <c r="E65" s="66"/>
      <c r="F65" s="66"/>
      <c r="G65" s="66"/>
      <c r="H65" s="66"/>
      <c r="I65" s="67"/>
      <c r="J65" s="226" t="s">
        <v>98</v>
      </c>
      <c r="K65" s="227" t="s">
        <v>131</v>
      </c>
      <c r="L65" s="386" t="s">
        <v>97</v>
      </c>
      <c r="M65" s="387"/>
      <c r="N65" s="229">
        <f>SUM(N66:N67)</f>
        <v>33297</v>
      </c>
      <c r="O65" s="213">
        <f>O66+O67</f>
        <v>143500</v>
      </c>
      <c r="P65" s="214">
        <f>SUM(P66:P67)</f>
        <v>150250</v>
      </c>
      <c r="Q65" s="215">
        <f t="shared" si="0"/>
        <v>451.24185362044625</v>
      </c>
      <c r="R65" s="216">
        <f t="shared" si="1"/>
        <v>104.70383275261324</v>
      </c>
    </row>
    <row r="66" spans="1:18" s="9" customFormat="1">
      <c r="A66" s="217" t="s">
        <v>323</v>
      </c>
      <c r="B66" s="91" t="s">
        <v>91</v>
      </c>
      <c r="C66" s="91"/>
      <c r="D66" s="91"/>
      <c r="E66" s="91"/>
      <c r="F66" s="91"/>
      <c r="G66" s="91"/>
      <c r="H66" s="91"/>
      <c r="I66" s="91"/>
      <c r="J66" s="239" t="s">
        <v>98</v>
      </c>
      <c r="K66" s="240" t="s">
        <v>183</v>
      </c>
      <c r="L66" s="312" t="s">
        <v>54</v>
      </c>
      <c r="M66" s="312"/>
      <c r="N66" s="241">
        <v>13226</v>
      </c>
      <c r="O66" s="220">
        <v>20000</v>
      </c>
      <c r="P66" s="221">
        <v>27742</v>
      </c>
      <c r="Q66" s="308">
        <f t="shared" si="0"/>
        <v>209.75351580220777</v>
      </c>
      <c r="R66" s="222">
        <f t="shared" si="1"/>
        <v>138.71</v>
      </c>
    </row>
    <row r="67" spans="1:18" s="9" customFormat="1">
      <c r="A67" s="181" t="s">
        <v>323</v>
      </c>
      <c r="B67" s="60" t="s">
        <v>91</v>
      </c>
      <c r="C67" s="60"/>
      <c r="D67" s="60"/>
      <c r="E67" s="60"/>
      <c r="F67" s="60"/>
      <c r="G67" s="60"/>
      <c r="H67" s="60"/>
      <c r="I67" s="60"/>
      <c r="J67" s="182" t="s">
        <v>98</v>
      </c>
      <c r="K67" s="183" t="s">
        <v>129</v>
      </c>
      <c r="L67" s="388" t="s">
        <v>130</v>
      </c>
      <c r="M67" s="388"/>
      <c r="N67" s="185">
        <v>20071</v>
      </c>
      <c r="O67" s="100">
        <v>123500</v>
      </c>
      <c r="P67" s="190">
        <v>122508</v>
      </c>
      <c r="Q67" s="309">
        <f t="shared" si="0"/>
        <v>610.37317522794081</v>
      </c>
      <c r="R67" s="189">
        <f t="shared" si="1"/>
        <v>99.196761133603246</v>
      </c>
    </row>
    <row r="68" spans="1:18">
      <c r="A68" s="173" t="s">
        <v>324</v>
      </c>
      <c r="B68" s="131" t="s">
        <v>91</v>
      </c>
      <c r="C68" s="131"/>
      <c r="D68" s="131" t="s">
        <v>100</v>
      </c>
      <c r="E68" s="131" t="s">
        <v>11</v>
      </c>
      <c r="F68" s="131"/>
      <c r="G68" s="131"/>
      <c r="H68" s="131" t="s">
        <v>209</v>
      </c>
      <c r="I68" s="131"/>
      <c r="J68" s="173" t="s">
        <v>98</v>
      </c>
      <c r="K68" s="174" t="s">
        <v>240</v>
      </c>
      <c r="L68" s="174"/>
      <c r="M68" s="174"/>
      <c r="N68" s="176">
        <f t="shared" ref="N68:P70" si="11">N69</f>
        <v>29014</v>
      </c>
      <c r="O68" s="201">
        <f t="shared" si="11"/>
        <v>305500</v>
      </c>
      <c r="P68" s="202">
        <f t="shared" si="11"/>
        <v>306116</v>
      </c>
      <c r="Q68" s="315">
        <f t="shared" si="0"/>
        <v>1055.0630729992417</v>
      </c>
      <c r="R68" s="180">
        <f t="shared" si="1"/>
        <v>100.20163666121114</v>
      </c>
    </row>
    <row r="69" spans="1:18">
      <c r="A69" s="181" t="s">
        <v>324</v>
      </c>
      <c r="B69" s="60"/>
      <c r="C69" s="60"/>
      <c r="D69" s="60"/>
      <c r="E69" s="60"/>
      <c r="F69" s="60"/>
      <c r="G69" s="60"/>
      <c r="H69" s="60"/>
      <c r="I69" s="60"/>
      <c r="J69" s="182" t="s">
        <v>98</v>
      </c>
      <c r="K69" s="191" t="s">
        <v>100</v>
      </c>
      <c r="L69" s="183" t="s">
        <v>10</v>
      </c>
      <c r="M69" s="183"/>
      <c r="N69" s="185">
        <f t="shared" si="11"/>
        <v>29014</v>
      </c>
      <c r="O69" s="100">
        <f t="shared" si="11"/>
        <v>305500</v>
      </c>
      <c r="P69" s="190">
        <f t="shared" si="11"/>
        <v>306116</v>
      </c>
      <c r="Q69" s="309">
        <f t="shared" si="0"/>
        <v>1055.0630729992417</v>
      </c>
      <c r="R69" s="189">
        <f t="shared" si="1"/>
        <v>100.20163666121114</v>
      </c>
    </row>
    <row r="70" spans="1:18">
      <c r="A70" s="181" t="s">
        <v>324</v>
      </c>
      <c r="B70" s="60"/>
      <c r="C70" s="60"/>
      <c r="D70" s="60"/>
      <c r="E70" s="60"/>
      <c r="F70" s="60"/>
      <c r="G70" s="60"/>
      <c r="H70" s="60"/>
      <c r="I70" s="60"/>
      <c r="J70" s="182" t="s">
        <v>98</v>
      </c>
      <c r="K70" s="191" t="s">
        <v>95</v>
      </c>
      <c r="L70" s="183" t="s">
        <v>44</v>
      </c>
      <c r="M70" s="183"/>
      <c r="N70" s="185">
        <f t="shared" si="11"/>
        <v>29014</v>
      </c>
      <c r="O70" s="100">
        <f t="shared" si="11"/>
        <v>305500</v>
      </c>
      <c r="P70" s="190">
        <f t="shared" si="11"/>
        <v>306116</v>
      </c>
      <c r="Q70" s="309">
        <f t="shared" si="0"/>
        <v>1055.0630729992417</v>
      </c>
      <c r="R70" s="189">
        <f t="shared" si="1"/>
        <v>100.20163666121114</v>
      </c>
    </row>
    <row r="71" spans="1:18">
      <c r="A71" s="181" t="s">
        <v>324</v>
      </c>
      <c r="B71" s="60" t="s">
        <v>91</v>
      </c>
      <c r="C71" s="60"/>
      <c r="D71" s="60" t="s">
        <v>100</v>
      </c>
      <c r="E71" s="60" t="s">
        <v>11</v>
      </c>
      <c r="F71" s="60"/>
      <c r="G71" s="60"/>
      <c r="H71" s="60" t="s">
        <v>209</v>
      </c>
      <c r="I71" s="60"/>
      <c r="J71" s="182" t="s">
        <v>98</v>
      </c>
      <c r="K71" s="191" t="s">
        <v>94</v>
      </c>
      <c r="L71" s="183" t="s">
        <v>47</v>
      </c>
      <c r="M71" s="183"/>
      <c r="N71" s="185">
        <v>29014</v>
      </c>
      <c r="O71" s="100">
        <v>305500</v>
      </c>
      <c r="P71" s="190">
        <v>306116</v>
      </c>
      <c r="Q71" s="309">
        <f t="shared" si="0"/>
        <v>1055.0630729992417</v>
      </c>
      <c r="R71" s="189">
        <f t="shared" si="1"/>
        <v>100.20163666121114</v>
      </c>
    </row>
    <row r="72" spans="1:18">
      <c r="A72" s="173" t="s">
        <v>325</v>
      </c>
      <c r="B72" s="131" t="s">
        <v>91</v>
      </c>
      <c r="C72" s="131"/>
      <c r="D72" s="131"/>
      <c r="E72" s="131"/>
      <c r="F72" s="131"/>
      <c r="G72" s="131"/>
      <c r="H72" s="131" t="s">
        <v>209</v>
      </c>
      <c r="I72" s="131"/>
      <c r="J72" s="173" t="s">
        <v>98</v>
      </c>
      <c r="K72" s="174" t="s">
        <v>241</v>
      </c>
      <c r="L72" s="174"/>
      <c r="M72" s="174"/>
      <c r="N72" s="176">
        <f t="shared" ref="N72:P74" si="12">N73</f>
        <v>34534</v>
      </c>
      <c r="O72" s="201">
        <f t="shared" si="12"/>
        <v>26200</v>
      </c>
      <c r="P72" s="202">
        <f t="shared" si="12"/>
        <v>25665</v>
      </c>
      <c r="Q72" s="315">
        <f t="shared" si="0"/>
        <v>74.318063357850235</v>
      </c>
      <c r="R72" s="180">
        <f t="shared" si="1"/>
        <v>97.958015267175568</v>
      </c>
    </row>
    <row r="73" spans="1:18">
      <c r="A73" s="181" t="s">
        <v>325</v>
      </c>
      <c r="B73" s="60"/>
      <c r="C73" s="60"/>
      <c r="D73" s="60"/>
      <c r="E73" s="60"/>
      <c r="F73" s="60"/>
      <c r="G73" s="60"/>
      <c r="H73" s="60"/>
      <c r="I73" s="60"/>
      <c r="J73" s="182" t="s">
        <v>98</v>
      </c>
      <c r="K73" s="191" t="s">
        <v>11</v>
      </c>
      <c r="L73" s="183" t="s">
        <v>12</v>
      </c>
      <c r="M73" s="183"/>
      <c r="N73" s="185">
        <f t="shared" si="12"/>
        <v>34534</v>
      </c>
      <c r="O73" s="100">
        <f t="shared" si="12"/>
        <v>26200</v>
      </c>
      <c r="P73" s="190">
        <f t="shared" si="12"/>
        <v>25665</v>
      </c>
      <c r="Q73" s="309">
        <f t="shared" si="0"/>
        <v>74.318063357850235</v>
      </c>
      <c r="R73" s="189">
        <f t="shared" si="1"/>
        <v>97.958015267175568</v>
      </c>
    </row>
    <row r="74" spans="1:18">
      <c r="A74" s="181" t="s">
        <v>325</v>
      </c>
      <c r="B74" s="60"/>
      <c r="C74" s="60"/>
      <c r="D74" s="60"/>
      <c r="E74" s="60"/>
      <c r="F74" s="60"/>
      <c r="G74" s="60"/>
      <c r="H74" s="60"/>
      <c r="I74" s="60"/>
      <c r="J74" s="182" t="s">
        <v>98</v>
      </c>
      <c r="K74" s="191" t="s">
        <v>101</v>
      </c>
      <c r="L74" s="183" t="s">
        <v>60</v>
      </c>
      <c r="M74" s="183"/>
      <c r="N74" s="185">
        <f t="shared" si="12"/>
        <v>34534</v>
      </c>
      <c r="O74" s="100">
        <f t="shared" si="12"/>
        <v>26200</v>
      </c>
      <c r="P74" s="190">
        <f t="shared" si="12"/>
        <v>25665</v>
      </c>
      <c r="Q74" s="309">
        <f t="shared" si="0"/>
        <v>74.318063357850235</v>
      </c>
      <c r="R74" s="189">
        <f t="shared" si="1"/>
        <v>97.958015267175568</v>
      </c>
    </row>
    <row r="75" spans="1:18">
      <c r="A75" s="181" t="s">
        <v>325</v>
      </c>
      <c r="B75" s="60" t="s">
        <v>91</v>
      </c>
      <c r="C75" s="60"/>
      <c r="D75" s="60"/>
      <c r="E75" s="60"/>
      <c r="F75" s="60"/>
      <c r="G75" s="60"/>
      <c r="H75" s="60" t="s">
        <v>209</v>
      </c>
      <c r="I75" s="60"/>
      <c r="J75" s="182" t="s">
        <v>98</v>
      </c>
      <c r="K75" s="191" t="s">
        <v>62</v>
      </c>
      <c r="L75" s="183" t="s">
        <v>63</v>
      </c>
      <c r="M75" s="183"/>
      <c r="N75" s="185">
        <v>34534</v>
      </c>
      <c r="O75" s="100">
        <v>26200</v>
      </c>
      <c r="P75" s="190">
        <v>25665</v>
      </c>
      <c r="Q75" s="309">
        <f t="shared" si="0"/>
        <v>74.318063357850235</v>
      </c>
      <c r="R75" s="189">
        <f t="shared" si="1"/>
        <v>97.958015267175568</v>
      </c>
    </row>
    <row r="76" spans="1:18">
      <c r="A76" s="173" t="s">
        <v>326</v>
      </c>
      <c r="B76" s="131" t="s">
        <v>91</v>
      </c>
      <c r="C76" s="131"/>
      <c r="D76" s="131"/>
      <c r="E76" s="131"/>
      <c r="F76" s="131"/>
      <c r="G76" s="131"/>
      <c r="H76" s="131" t="s">
        <v>209</v>
      </c>
      <c r="I76" s="131"/>
      <c r="J76" s="173" t="s">
        <v>98</v>
      </c>
      <c r="K76" s="174" t="s">
        <v>242</v>
      </c>
      <c r="L76" s="174"/>
      <c r="M76" s="174"/>
      <c r="N76" s="176">
        <f>N77</f>
        <v>82500</v>
      </c>
      <c r="O76" s="201">
        <f t="shared" ref="O76:P78" si="13">O77</f>
        <v>0</v>
      </c>
      <c r="P76" s="202">
        <f t="shared" si="13"/>
        <v>0</v>
      </c>
      <c r="Q76" s="315">
        <f t="shared" si="0"/>
        <v>0</v>
      </c>
      <c r="R76" s="180">
        <v>0</v>
      </c>
    </row>
    <row r="77" spans="1:18">
      <c r="A77" s="181" t="s">
        <v>326</v>
      </c>
      <c r="B77" s="60"/>
      <c r="C77" s="60"/>
      <c r="D77" s="60"/>
      <c r="E77" s="60"/>
      <c r="F77" s="60"/>
      <c r="G77" s="60"/>
      <c r="H77" s="60"/>
      <c r="I77" s="60"/>
      <c r="J77" s="182" t="s">
        <v>98</v>
      </c>
      <c r="K77" s="191" t="s">
        <v>11</v>
      </c>
      <c r="L77" s="183" t="s">
        <v>12</v>
      </c>
      <c r="M77" s="183"/>
      <c r="N77" s="185">
        <f>N78</f>
        <v>82500</v>
      </c>
      <c r="O77" s="100">
        <f t="shared" si="13"/>
        <v>0</v>
      </c>
      <c r="P77" s="190">
        <f t="shared" si="13"/>
        <v>0</v>
      </c>
      <c r="Q77" s="309">
        <f t="shared" ref="Q77:Q119" si="14">P77/N77*100</f>
        <v>0</v>
      </c>
      <c r="R77" s="189">
        <v>0</v>
      </c>
    </row>
    <row r="78" spans="1:18">
      <c r="A78" s="181" t="s">
        <v>326</v>
      </c>
      <c r="B78" s="60"/>
      <c r="C78" s="60"/>
      <c r="D78" s="60"/>
      <c r="E78" s="60"/>
      <c r="F78" s="60"/>
      <c r="G78" s="60"/>
      <c r="H78" s="60"/>
      <c r="I78" s="60"/>
      <c r="J78" s="182" t="s">
        <v>98</v>
      </c>
      <c r="K78" s="191" t="s">
        <v>101</v>
      </c>
      <c r="L78" s="183" t="s">
        <v>57</v>
      </c>
      <c r="M78" s="183"/>
      <c r="N78" s="185">
        <f>N79</f>
        <v>82500</v>
      </c>
      <c r="O78" s="100">
        <f t="shared" si="13"/>
        <v>0</v>
      </c>
      <c r="P78" s="190">
        <f t="shared" si="13"/>
        <v>0</v>
      </c>
      <c r="Q78" s="309">
        <f t="shared" si="14"/>
        <v>0</v>
      </c>
      <c r="R78" s="189">
        <v>0</v>
      </c>
    </row>
    <row r="79" spans="1:18">
      <c r="A79" s="181" t="s">
        <v>326</v>
      </c>
      <c r="B79" s="60" t="s">
        <v>91</v>
      </c>
      <c r="C79" s="60"/>
      <c r="D79" s="60"/>
      <c r="E79" s="60"/>
      <c r="F79" s="60"/>
      <c r="G79" s="60"/>
      <c r="H79" s="60" t="s">
        <v>209</v>
      </c>
      <c r="I79" s="60"/>
      <c r="J79" s="182" t="s">
        <v>98</v>
      </c>
      <c r="K79" s="191" t="s">
        <v>127</v>
      </c>
      <c r="L79" s="183" t="s">
        <v>128</v>
      </c>
      <c r="M79" s="183"/>
      <c r="N79" s="185">
        <v>82500</v>
      </c>
      <c r="O79" s="100">
        <v>0</v>
      </c>
      <c r="P79" s="190">
        <v>0</v>
      </c>
      <c r="Q79" s="309">
        <f t="shared" si="14"/>
        <v>0</v>
      </c>
      <c r="R79" s="189">
        <v>0</v>
      </c>
    </row>
    <row r="80" spans="1:18">
      <c r="A80" s="173" t="s">
        <v>327</v>
      </c>
      <c r="B80" s="131" t="s">
        <v>91</v>
      </c>
      <c r="C80" s="131"/>
      <c r="D80" s="131"/>
      <c r="E80" s="131"/>
      <c r="F80" s="131"/>
      <c r="G80" s="131"/>
      <c r="H80" s="131" t="s">
        <v>209</v>
      </c>
      <c r="I80" s="131"/>
      <c r="J80" s="173" t="s">
        <v>98</v>
      </c>
      <c r="K80" s="174" t="s">
        <v>243</v>
      </c>
      <c r="L80" s="174"/>
      <c r="M80" s="174"/>
      <c r="N80" s="176">
        <f t="shared" ref="N80:O82" si="15">N81</f>
        <v>3750</v>
      </c>
      <c r="O80" s="201">
        <f t="shared" si="15"/>
        <v>6250</v>
      </c>
      <c r="P80" s="202">
        <f>P81</f>
        <v>6250</v>
      </c>
      <c r="Q80" s="315">
        <f t="shared" si="14"/>
        <v>166.66666666666669</v>
      </c>
      <c r="R80" s="180">
        <f t="shared" ref="R80:R158" si="16">P80/O80*100</f>
        <v>100</v>
      </c>
    </row>
    <row r="81" spans="1:19">
      <c r="A81" s="181" t="s">
        <v>327</v>
      </c>
      <c r="B81" s="60"/>
      <c r="C81" s="60"/>
      <c r="D81" s="60"/>
      <c r="E81" s="60"/>
      <c r="F81" s="60"/>
      <c r="G81" s="60"/>
      <c r="H81" s="60"/>
      <c r="I81" s="60"/>
      <c r="J81" s="182" t="s">
        <v>98</v>
      </c>
      <c r="K81" s="191" t="s">
        <v>11</v>
      </c>
      <c r="L81" s="183" t="s">
        <v>12</v>
      </c>
      <c r="M81" s="183"/>
      <c r="N81" s="185">
        <f t="shared" si="15"/>
        <v>3750</v>
      </c>
      <c r="O81" s="100">
        <f t="shared" si="15"/>
        <v>6250</v>
      </c>
      <c r="P81" s="190">
        <f>P82</f>
        <v>6250</v>
      </c>
      <c r="Q81" s="309">
        <f t="shared" si="14"/>
        <v>166.66666666666669</v>
      </c>
      <c r="R81" s="189">
        <f t="shared" si="16"/>
        <v>100</v>
      </c>
    </row>
    <row r="82" spans="1:19">
      <c r="A82" s="181" t="s">
        <v>327</v>
      </c>
      <c r="B82" s="60"/>
      <c r="C82" s="60"/>
      <c r="D82" s="60"/>
      <c r="E82" s="60"/>
      <c r="F82" s="60"/>
      <c r="G82" s="60"/>
      <c r="H82" s="60"/>
      <c r="I82" s="60"/>
      <c r="J82" s="182" t="s">
        <v>98</v>
      </c>
      <c r="K82" s="191" t="s">
        <v>56</v>
      </c>
      <c r="L82" s="183" t="s">
        <v>57</v>
      </c>
      <c r="M82" s="183"/>
      <c r="N82" s="185">
        <f t="shared" si="15"/>
        <v>3750</v>
      </c>
      <c r="O82" s="100">
        <f t="shared" si="15"/>
        <v>6250</v>
      </c>
      <c r="P82" s="190">
        <f>P83</f>
        <v>6250</v>
      </c>
      <c r="Q82" s="309">
        <f t="shared" si="14"/>
        <v>166.66666666666669</v>
      </c>
      <c r="R82" s="189">
        <f t="shared" si="16"/>
        <v>100</v>
      </c>
    </row>
    <row r="83" spans="1:19">
      <c r="A83" s="181" t="s">
        <v>327</v>
      </c>
      <c r="B83" s="60" t="s">
        <v>91</v>
      </c>
      <c r="C83" s="60"/>
      <c r="D83" s="60"/>
      <c r="E83" s="60"/>
      <c r="F83" s="60"/>
      <c r="G83" s="60"/>
      <c r="H83" s="60" t="s">
        <v>209</v>
      </c>
      <c r="I83" s="60"/>
      <c r="J83" s="182" t="s">
        <v>98</v>
      </c>
      <c r="K83" s="191" t="s">
        <v>58</v>
      </c>
      <c r="L83" s="183" t="s">
        <v>59</v>
      </c>
      <c r="M83" s="183"/>
      <c r="N83" s="185">
        <v>3750</v>
      </c>
      <c r="O83" s="100">
        <v>6250</v>
      </c>
      <c r="P83" s="190">
        <v>6250</v>
      </c>
      <c r="Q83" s="309">
        <f t="shared" si="14"/>
        <v>166.66666666666669</v>
      </c>
      <c r="R83" s="189">
        <f t="shared" si="16"/>
        <v>100</v>
      </c>
    </row>
    <row r="84" spans="1:19" s="5" customFormat="1">
      <c r="A84" s="173" t="s">
        <v>328</v>
      </c>
      <c r="B84" s="131" t="s">
        <v>91</v>
      </c>
      <c r="C84" s="131"/>
      <c r="D84" s="131"/>
      <c r="E84" s="131"/>
      <c r="F84" s="131"/>
      <c r="G84" s="131"/>
      <c r="H84" s="131" t="s">
        <v>209</v>
      </c>
      <c r="I84" s="131"/>
      <c r="J84" s="173" t="s">
        <v>98</v>
      </c>
      <c r="K84" s="174" t="s">
        <v>244</v>
      </c>
      <c r="L84" s="174"/>
      <c r="M84" s="174"/>
      <c r="N84" s="176">
        <f>N85</f>
        <v>10875</v>
      </c>
      <c r="O84" s="201">
        <f t="shared" ref="O84:P86" si="17">O85</f>
        <v>0</v>
      </c>
      <c r="P84" s="202">
        <f t="shared" si="17"/>
        <v>0</v>
      </c>
      <c r="Q84" s="315">
        <f t="shared" si="14"/>
        <v>0</v>
      </c>
      <c r="R84" s="180">
        <v>0</v>
      </c>
    </row>
    <row r="85" spans="1:19" s="5" customFormat="1">
      <c r="A85" s="181" t="s">
        <v>328</v>
      </c>
      <c r="B85" s="60"/>
      <c r="C85" s="60"/>
      <c r="D85" s="60"/>
      <c r="E85" s="60"/>
      <c r="F85" s="60"/>
      <c r="G85" s="60"/>
      <c r="H85" s="60"/>
      <c r="I85" s="60"/>
      <c r="J85" s="182" t="s">
        <v>98</v>
      </c>
      <c r="K85" s="191" t="s">
        <v>11</v>
      </c>
      <c r="L85" s="183" t="s">
        <v>12</v>
      </c>
      <c r="M85" s="183"/>
      <c r="N85" s="185">
        <f>N86</f>
        <v>10875</v>
      </c>
      <c r="O85" s="100">
        <f t="shared" si="17"/>
        <v>0</v>
      </c>
      <c r="P85" s="190">
        <f t="shared" si="17"/>
        <v>0</v>
      </c>
      <c r="Q85" s="309">
        <f t="shared" si="14"/>
        <v>0</v>
      </c>
      <c r="R85" s="189">
        <v>0</v>
      </c>
    </row>
    <row r="86" spans="1:19" s="5" customFormat="1">
      <c r="A86" s="181" t="s">
        <v>328</v>
      </c>
      <c r="B86" s="60"/>
      <c r="C86" s="60"/>
      <c r="D86" s="60"/>
      <c r="E86" s="60"/>
      <c r="F86" s="60"/>
      <c r="G86" s="60"/>
      <c r="H86" s="60"/>
      <c r="I86" s="60"/>
      <c r="J86" s="182" t="s">
        <v>98</v>
      </c>
      <c r="K86" s="191" t="s">
        <v>56</v>
      </c>
      <c r="L86" s="183" t="s">
        <v>57</v>
      </c>
      <c r="M86" s="183"/>
      <c r="N86" s="185">
        <f>N87</f>
        <v>10875</v>
      </c>
      <c r="O86" s="100">
        <f t="shared" si="17"/>
        <v>0</v>
      </c>
      <c r="P86" s="190">
        <f t="shared" si="17"/>
        <v>0</v>
      </c>
      <c r="Q86" s="309">
        <f t="shared" si="14"/>
        <v>0</v>
      </c>
      <c r="R86" s="189">
        <v>0</v>
      </c>
    </row>
    <row r="87" spans="1:19" s="5" customFormat="1">
      <c r="A87" s="181" t="s">
        <v>328</v>
      </c>
      <c r="B87" s="60" t="s">
        <v>91</v>
      </c>
      <c r="C87" s="60"/>
      <c r="D87" s="60"/>
      <c r="E87" s="60"/>
      <c r="F87" s="60"/>
      <c r="G87" s="60"/>
      <c r="H87" s="60" t="s">
        <v>209</v>
      </c>
      <c r="I87" s="60"/>
      <c r="J87" s="182" t="s">
        <v>98</v>
      </c>
      <c r="K87" s="191" t="s">
        <v>58</v>
      </c>
      <c r="L87" s="183" t="s">
        <v>59</v>
      </c>
      <c r="M87" s="183"/>
      <c r="N87" s="185">
        <v>10875</v>
      </c>
      <c r="O87" s="100">
        <v>0</v>
      </c>
      <c r="P87" s="190"/>
      <c r="Q87" s="309">
        <f t="shared" si="14"/>
        <v>0</v>
      </c>
      <c r="R87" s="189">
        <v>0</v>
      </c>
    </row>
    <row r="88" spans="1:19" s="5" customFormat="1">
      <c r="A88" s="173" t="s">
        <v>329</v>
      </c>
      <c r="B88" s="131" t="s">
        <v>91</v>
      </c>
      <c r="C88" s="131"/>
      <c r="D88" s="131"/>
      <c r="E88" s="131"/>
      <c r="F88" s="131"/>
      <c r="G88" s="131"/>
      <c r="H88" s="131" t="s">
        <v>209</v>
      </c>
      <c r="I88" s="131"/>
      <c r="J88" s="173" t="s">
        <v>98</v>
      </c>
      <c r="K88" s="174" t="s">
        <v>247</v>
      </c>
      <c r="L88" s="174"/>
      <c r="M88" s="174"/>
      <c r="N88" s="176">
        <f>N89</f>
        <v>122500</v>
      </c>
      <c r="O88" s="201">
        <f t="shared" ref="O88:P90" si="18">O89</f>
        <v>0</v>
      </c>
      <c r="P88" s="202">
        <f t="shared" si="18"/>
        <v>0</v>
      </c>
      <c r="Q88" s="315">
        <f t="shared" si="14"/>
        <v>0</v>
      </c>
      <c r="R88" s="180">
        <v>0</v>
      </c>
    </row>
    <row r="89" spans="1:19" s="5" customFormat="1">
      <c r="A89" s="181" t="s">
        <v>329</v>
      </c>
      <c r="B89" s="60"/>
      <c r="C89" s="60"/>
      <c r="D89" s="60"/>
      <c r="E89" s="60"/>
      <c r="F89" s="60"/>
      <c r="G89" s="60"/>
      <c r="H89" s="60"/>
      <c r="I89" s="60"/>
      <c r="J89" s="182" t="s">
        <v>98</v>
      </c>
      <c r="K89" s="191" t="s">
        <v>11</v>
      </c>
      <c r="L89" s="183" t="s">
        <v>12</v>
      </c>
      <c r="M89" s="183"/>
      <c r="N89" s="185">
        <f>N90</f>
        <v>122500</v>
      </c>
      <c r="O89" s="100">
        <f t="shared" si="18"/>
        <v>0</v>
      </c>
      <c r="P89" s="190">
        <f t="shared" si="18"/>
        <v>0</v>
      </c>
      <c r="Q89" s="309">
        <f t="shared" si="14"/>
        <v>0</v>
      </c>
      <c r="R89" s="189">
        <v>0</v>
      </c>
    </row>
    <row r="90" spans="1:19" s="5" customFormat="1">
      <c r="A90" s="181" t="s">
        <v>329</v>
      </c>
      <c r="B90" s="60"/>
      <c r="C90" s="60"/>
      <c r="D90" s="60"/>
      <c r="E90" s="60"/>
      <c r="F90" s="60"/>
      <c r="G90" s="60"/>
      <c r="H90" s="60"/>
      <c r="I90" s="60"/>
      <c r="J90" s="182" t="s">
        <v>98</v>
      </c>
      <c r="K90" s="191" t="s">
        <v>101</v>
      </c>
      <c r="L90" s="183" t="s">
        <v>57</v>
      </c>
      <c r="M90" s="183"/>
      <c r="N90" s="185">
        <f>N91</f>
        <v>122500</v>
      </c>
      <c r="O90" s="100">
        <f t="shared" si="18"/>
        <v>0</v>
      </c>
      <c r="P90" s="190">
        <f t="shared" si="18"/>
        <v>0</v>
      </c>
      <c r="Q90" s="309">
        <f t="shared" si="14"/>
        <v>0</v>
      </c>
      <c r="R90" s="189">
        <v>0</v>
      </c>
    </row>
    <row r="91" spans="1:19" s="5" customFormat="1">
      <c r="A91" s="181" t="s">
        <v>329</v>
      </c>
      <c r="B91" s="60" t="s">
        <v>91</v>
      </c>
      <c r="C91" s="60"/>
      <c r="D91" s="60"/>
      <c r="E91" s="60"/>
      <c r="F91" s="60"/>
      <c r="G91" s="60"/>
      <c r="H91" s="60" t="s">
        <v>209</v>
      </c>
      <c r="I91" s="60"/>
      <c r="J91" s="182" t="s">
        <v>98</v>
      </c>
      <c r="K91" s="191" t="s">
        <v>127</v>
      </c>
      <c r="L91" s="183" t="s">
        <v>59</v>
      </c>
      <c r="M91" s="183"/>
      <c r="N91" s="185">
        <v>122500</v>
      </c>
      <c r="O91" s="100">
        <v>0</v>
      </c>
      <c r="P91" s="190">
        <v>0</v>
      </c>
      <c r="Q91" s="309">
        <f t="shared" si="14"/>
        <v>0</v>
      </c>
      <c r="R91" s="189">
        <v>0</v>
      </c>
    </row>
    <row r="92" spans="1:19" s="9" customFormat="1">
      <c r="A92" s="173" t="s">
        <v>330</v>
      </c>
      <c r="B92" s="131" t="s">
        <v>91</v>
      </c>
      <c r="C92" s="131"/>
      <c r="D92" s="131"/>
      <c r="E92" s="131"/>
      <c r="F92" s="131"/>
      <c r="G92" s="131"/>
      <c r="H92" s="131" t="s">
        <v>209</v>
      </c>
      <c r="I92" s="131"/>
      <c r="J92" s="173" t="s">
        <v>98</v>
      </c>
      <c r="K92" s="174" t="s">
        <v>246</v>
      </c>
      <c r="L92" s="174"/>
      <c r="M92" s="174"/>
      <c r="N92" s="176">
        <f t="shared" ref="N92:P94" si="19">N93</f>
        <v>0</v>
      </c>
      <c r="O92" s="201">
        <f t="shared" si="19"/>
        <v>10625</v>
      </c>
      <c r="P92" s="202">
        <f t="shared" si="19"/>
        <v>10625</v>
      </c>
      <c r="Q92" s="176">
        <v>0</v>
      </c>
      <c r="R92" s="178">
        <f t="shared" si="16"/>
        <v>100</v>
      </c>
    </row>
    <row r="93" spans="1:19" s="9" customFormat="1">
      <c r="A93" s="181" t="s">
        <v>330</v>
      </c>
      <c r="B93" s="60"/>
      <c r="C93" s="60"/>
      <c r="D93" s="60"/>
      <c r="E93" s="60"/>
      <c r="F93" s="60"/>
      <c r="G93" s="60"/>
      <c r="H93" s="60"/>
      <c r="I93" s="60"/>
      <c r="J93" s="182" t="s">
        <v>98</v>
      </c>
      <c r="K93" s="191" t="s">
        <v>11</v>
      </c>
      <c r="L93" s="183" t="s">
        <v>12</v>
      </c>
      <c r="M93" s="183"/>
      <c r="N93" s="185">
        <f t="shared" si="19"/>
        <v>0</v>
      </c>
      <c r="O93" s="100">
        <f t="shared" si="19"/>
        <v>10625</v>
      </c>
      <c r="P93" s="190">
        <f t="shared" si="19"/>
        <v>10625</v>
      </c>
      <c r="Q93" s="316">
        <v>0</v>
      </c>
      <c r="R93" s="243">
        <f t="shared" si="16"/>
        <v>100</v>
      </c>
    </row>
    <row r="94" spans="1:19" s="9" customFormat="1">
      <c r="A94" s="181" t="s">
        <v>330</v>
      </c>
      <c r="B94" s="60"/>
      <c r="C94" s="60"/>
      <c r="D94" s="60"/>
      <c r="E94" s="60"/>
      <c r="F94" s="60"/>
      <c r="G94" s="60"/>
      <c r="H94" s="60"/>
      <c r="I94" s="60"/>
      <c r="J94" s="182" t="s">
        <v>98</v>
      </c>
      <c r="K94" s="191" t="s">
        <v>101</v>
      </c>
      <c r="L94" s="183" t="s">
        <v>60</v>
      </c>
      <c r="M94" s="183"/>
      <c r="N94" s="185">
        <f t="shared" si="19"/>
        <v>0</v>
      </c>
      <c r="O94" s="100">
        <f t="shared" si="19"/>
        <v>10625</v>
      </c>
      <c r="P94" s="190">
        <f t="shared" si="19"/>
        <v>10625</v>
      </c>
      <c r="Q94" s="316">
        <v>0</v>
      </c>
      <c r="R94" s="243">
        <f t="shared" si="16"/>
        <v>100</v>
      </c>
    </row>
    <row r="95" spans="1:19" s="9" customFormat="1">
      <c r="A95" s="181" t="s">
        <v>330</v>
      </c>
      <c r="B95" s="60" t="s">
        <v>91</v>
      </c>
      <c r="C95" s="60"/>
      <c r="D95" s="60"/>
      <c r="E95" s="60"/>
      <c r="F95" s="60"/>
      <c r="G95" s="60"/>
      <c r="H95" s="60" t="s">
        <v>209</v>
      </c>
      <c r="I95" s="60"/>
      <c r="J95" s="182" t="s">
        <v>98</v>
      </c>
      <c r="K95" s="191" t="s">
        <v>127</v>
      </c>
      <c r="L95" s="183" t="s">
        <v>128</v>
      </c>
      <c r="M95" s="183"/>
      <c r="N95" s="185">
        <v>0</v>
      </c>
      <c r="O95" s="100">
        <v>10625</v>
      </c>
      <c r="P95" s="190">
        <v>10625</v>
      </c>
      <c r="Q95" s="316">
        <v>0</v>
      </c>
      <c r="R95" s="243">
        <f t="shared" si="16"/>
        <v>100</v>
      </c>
    </row>
    <row r="96" spans="1:19" s="9" customFormat="1">
      <c r="A96" s="173" t="s">
        <v>331</v>
      </c>
      <c r="B96" s="131" t="s">
        <v>91</v>
      </c>
      <c r="C96" s="131"/>
      <c r="D96" s="131"/>
      <c r="E96" s="131"/>
      <c r="F96" s="131"/>
      <c r="G96" s="131"/>
      <c r="H96" s="131" t="s">
        <v>209</v>
      </c>
      <c r="I96" s="131"/>
      <c r="J96" s="173" t="s">
        <v>98</v>
      </c>
      <c r="K96" s="174" t="s">
        <v>245</v>
      </c>
      <c r="L96" s="174"/>
      <c r="M96" s="174"/>
      <c r="N96" s="176">
        <f t="shared" ref="N96:P98" si="20">N97</f>
        <v>0</v>
      </c>
      <c r="O96" s="201">
        <f t="shared" si="20"/>
        <v>5625</v>
      </c>
      <c r="P96" s="202">
        <f t="shared" si="20"/>
        <v>5750</v>
      </c>
      <c r="Q96" s="176">
        <v>0</v>
      </c>
      <c r="R96" s="178">
        <f t="shared" si="16"/>
        <v>102.22222222222221</v>
      </c>
      <c r="S96" s="57"/>
    </row>
    <row r="97" spans="1:22" s="9" customFormat="1">
      <c r="A97" s="181" t="s">
        <v>331</v>
      </c>
      <c r="B97" s="60"/>
      <c r="C97" s="60"/>
      <c r="D97" s="60"/>
      <c r="E97" s="60"/>
      <c r="F97" s="60"/>
      <c r="G97" s="60"/>
      <c r="H97" s="60"/>
      <c r="I97" s="60"/>
      <c r="J97" s="182" t="s">
        <v>98</v>
      </c>
      <c r="K97" s="191" t="s">
        <v>11</v>
      </c>
      <c r="L97" s="183" t="s">
        <v>12</v>
      </c>
      <c r="M97" s="183"/>
      <c r="N97" s="185">
        <f t="shared" si="20"/>
        <v>0</v>
      </c>
      <c r="O97" s="100">
        <f t="shared" si="20"/>
        <v>5625</v>
      </c>
      <c r="P97" s="190">
        <f t="shared" si="20"/>
        <v>5750</v>
      </c>
      <c r="Q97" s="316">
        <v>0</v>
      </c>
      <c r="R97" s="243">
        <f t="shared" si="16"/>
        <v>102.22222222222221</v>
      </c>
      <c r="S97" s="57"/>
      <c r="T97" s="56"/>
      <c r="U97" s="56"/>
      <c r="V97" s="56"/>
    </row>
    <row r="98" spans="1:22" s="9" customFormat="1">
      <c r="A98" s="212" t="s">
        <v>331</v>
      </c>
      <c r="B98" s="66"/>
      <c r="C98" s="66"/>
      <c r="D98" s="66"/>
      <c r="E98" s="66"/>
      <c r="F98" s="66"/>
      <c r="G98" s="66"/>
      <c r="H98" s="66"/>
      <c r="I98" s="66"/>
      <c r="J98" s="226" t="s">
        <v>98</v>
      </c>
      <c r="K98" s="238" t="s">
        <v>101</v>
      </c>
      <c r="L98" s="227" t="s">
        <v>60</v>
      </c>
      <c r="M98" s="227"/>
      <c r="N98" s="229">
        <f t="shared" si="20"/>
        <v>0</v>
      </c>
      <c r="O98" s="213">
        <f t="shared" si="20"/>
        <v>5625</v>
      </c>
      <c r="P98" s="214">
        <f t="shared" si="20"/>
        <v>5750</v>
      </c>
      <c r="Q98" s="317">
        <v>0</v>
      </c>
      <c r="R98" s="244">
        <f t="shared" si="16"/>
        <v>102.22222222222221</v>
      </c>
    </row>
    <row r="99" spans="1:22" s="9" customFormat="1">
      <c r="A99" s="217" t="s">
        <v>331</v>
      </c>
      <c r="B99" s="91" t="s">
        <v>91</v>
      </c>
      <c r="C99" s="91"/>
      <c r="D99" s="91"/>
      <c r="E99" s="91"/>
      <c r="F99" s="91"/>
      <c r="G99" s="91"/>
      <c r="H99" s="91" t="s">
        <v>209</v>
      </c>
      <c r="I99" s="91"/>
      <c r="J99" s="239" t="s">
        <v>98</v>
      </c>
      <c r="K99" s="312" t="s">
        <v>127</v>
      </c>
      <c r="L99" s="240" t="s">
        <v>128</v>
      </c>
      <c r="M99" s="240"/>
      <c r="N99" s="241">
        <v>0</v>
      </c>
      <c r="O99" s="220">
        <v>5625</v>
      </c>
      <c r="P99" s="221">
        <v>5750</v>
      </c>
      <c r="Q99" s="348">
        <v>0</v>
      </c>
      <c r="R99" s="346">
        <f t="shared" si="16"/>
        <v>102.22222222222221</v>
      </c>
    </row>
    <row r="100" spans="1:22" s="9" customFormat="1">
      <c r="A100" s="173" t="s">
        <v>332</v>
      </c>
      <c r="B100" s="131" t="s">
        <v>91</v>
      </c>
      <c r="C100" s="131"/>
      <c r="D100" s="131"/>
      <c r="E100" s="131"/>
      <c r="F100" s="131"/>
      <c r="G100" s="131"/>
      <c r="H100" s="131" t="s">
        <v>209</v>
      </c>
      <c r="I100" s="131"/>
      <c r="J100" s="173" t="s">
        <v>98</v>
      </c>
      <c r="K100" s="174" t="s">
        <v>248</v>
      </c>
      <c r="L100" s="174"/>
      <c r="M100" s="174"/>
      <c r="N100" s="176">
        <f t="shared" ref="N100:P102" si="21">N101</f>
        <v>0</v>
      </c>
      <c r="O100" s="201">
        <f t="shared" si="21"/>
        <v>313500</v>
      </c>
      <c r="P100" s="202">
        <f t="shared" si="21"/>
        <v>322437</v>
      </c>
      <c r="Q100" s="177">
        <v>0</v>
      </c>
      <c r="R100" s="178">
        <f t="shared" si="16"/>
        <v>102.85071770334928</v>
      </c>
    </row>
    <row r="101" spans="1:22" s="9" customFormat="1">
      <c r="A101" s="181" t="s">
        <v>332</v>
      </c>
      <c r="B101" s="60"/>
      <c r="C101" s="60"/>
      <c r="D101" s="60"/>
      <c r="E101" s="60"/>
      <c r="F101" s="60"/>
      <c r="G101" s="60"/>
      <c r="H101" s="60"/>
      <c r="I101" s="60"/>
      <c r="J101" s="182" t="s">
        <v>98</v>
      </c>
      <c r="K101" s="191" t="s">
        <v>11</v>
      </c>
      <c r="L101" s="183" t="s">
        <v>12</v>
      </c>
      <c r="M101" s="183"/>
      <c r="N101" s="185">
        <f t="shared" si="21"/>
        <v>0</v>
      </c>
      <c r="O101" s="100">
        <f t="shared" si="21"/>
        <v>313500</v>
      </c>
      <c r="P101" s="190">
        <f t="shared" si="21"/>
        <v>322437</v>
      </c>
      <c r="Q101" s="242">
        <v>0</v>
      </c>
      <c r="R101" s="243">
        <f t="shared" si="16"/>
        <v>102.85071770334928</v>
      </c>
    </row>
    <row r="102" spans="1:22" s="9" customFormat="1">
      <c r="A102" s="181" t="s">
        <v>332</v>
      </c>
      <c r="B102" s="60"/>
      <c r="C102" s="60"/>
      <c r="D102" s="60"/>
      <c r="E102" s="60"/>
      <c r="F102" s="60"/>
      <c r="G102" s="60"/>
      <c r="H102" s="60"/>
      <c r="I102" s="60"/>
      <c r="J102" s="182" t="s">
        <v>98</v>
      </c>
      <c r="K102" s="191" t="s">
        <v>101</v>
      </c>
      <c r="L102" s="183" t="s">
        <v>60</v>
      </c>
      <c r="M102" s="183"/>
      <c r="N102" s="185">
        <f t="shared" si="21"/>
        <v>0</v>
      </c>
      <c r="O102" s="100">
        <f t="shared" si="21"/>
        <v>313500</v>
      </c>
      <c r="P102" s="190">
        <f t="shared" si="21"/>
        <v>322437</v>
      </c>
      <c r="Q102" s="242">
        <v>0</v>
      </c>
      <c r="R102" s="243">
        <f t="shared" si="16"/>
        <v>102.85071770334928</v>
      </c>
    </row>
    <row r="103" spans="1:22" s="9" customFormat="1">
      <c r="A103" s="181" t="s">
        <v>332</v>
      </c>
      <c r="B103" s="60" t="s">
        <v>91</v>
      </c>
      <c r="C103" s="60"/>
      <c r="D103" s="60"/>
      <c r="E103" s="60"/>
      <c r="F103" s="60"/>
      <c r="G103" s="60"/>
      <c r="H103" s="60" t="s">
        <v>209</v>
      </c>
      <c r="I103" s="60"/>
      <c r="J103" s="182" t="s">
        <v>98</v>
      </c>
      <c r="K103" s="191" t="s">
        <v>127</v>
      </c>
      <c r="L103" s="183" t="s">
        <v>128</v>
      </c>
      <c r="M103" s="183"/>
      <c r="N103" s="185">
        <v>0</v>
      </c>
      <c r="O103" s="100">
        <v>313500</v>
      </c>
      <c r="P103" s="190">
        <v>322437</v>
      </c>
      <c r="Q103" s="242">
        <v>0</v>
      </c>
      <c r="R103" s="243">
        <f t="shared" si="16"/>
        <v>102.85071770334928</v>
      </c>
    </row>
    <row r="104" spans="1:22" s="9" customFormat="1">
      <c r="A104" s="173" t="s">
        <v>333</v>
      </c>
      <c r="B104" s="131" t="s">
        <v>91</v>
      </c>
      <c r="C104" s="131"/>
      <c r="D104" s="131"/>
      <c r="E104" s="131"/>
      <c r="F104" s="131"/>
      <c r="G104" s="131"/>
      <c r="H104" s="131" t="s">
        <v>209</v>
      </c>
      <c r="I104" s="131"/>
      <c r="J104" s="173" t="s">
        <v>98</v>
      </c>
      <c r="K104" s="174" t="s">
        <v>249</v>
      </c>
      <c r="L104" s="174"/>
      <c r="M104" s="174"/>
      <c r="N104" s="176">
        <f>N105</f>
        <v>13750</v>
      </c>
      <c r="O104" s="201">
        <f t="shared" ref="O104:P106" si="22">O105</f>
        <v>0</v>
      </c>
      <c r="P104" s="202">
        <f t="shared" si="22"/>
        <v>0</v>
      </c>
      <c r="Q104" s="179">
        <f t="shared" si="14"/>
        <v>0</v>
      </c>
      <c r="R104" s="180">
        <v>0</v>
      </c>
    </row>
    <row r="105" spans="1:22" s="9" customFormat="1">
      <c r="A105" s="181" t="s">
        <v>333</v>
      </c>
      <c r="B105" s="60"/>
      <c r="C105" s="60"/>
      <c r="D105" s="60"/>
      <c r="E105" s="60"/>
      <c r="F105" s="60"/>
      <c r="G105" s="60"/>
      <c r="H105" s="60"/>
      <c r="I105" s="60"/>
      <c r="J105" s="182" t="s">
        <v>98</v>
      </c>
      <c r="K105" s="191" t="s">
        <v>11</v>
      </c>
      <c r="L105" s="183" t="s">
        <v>12</v>
      </c>
      <c r="M105" s="183"/>
      <c r="N105" s="185">
        <f>N106</f>
        <v>13750</v>
      </c>
      <c r="O105" s="100">
        <f t="shared" si="22"/>
        <v>0</v>
      </c>
      <c r="P105" s="190">
        <f t="shared" si="22"/>
        <v>0</v>
      </c>
      <c r="Q105" s="188">
        <f t="shared" si="14"/>
        <v>0</v>
      </c>
      <c r="R105" s="189">
        <v>0</v>
      </c>
    </row>
    <row r="106" spans="1:22" s="9" customFormat="1">
      <c r="A106" s="181" t="s">
        <v>333</v>
      </c>
      <c r="B106" s="60"/>
      <c r="C106" s="60"/>
      <c r="D106" s="60"/>
      <c r="E106" s="60"/>
      <c r="F106" s="60"/>
      <c r="G106" s="60"/>
      <c r="H106" s="60"/>
      <c r="I106" s="60"/>
      <c r="J106" s="182" t="s">
        <v>98</v>
      </c>
      <c r="K106" s="191" t="s">
        <v>101</v>
      </c>
      <c r="L106" s="183" t="s">
        <v>57</v>
      </c>
      <c r="M106" s="183"/>
      <c r="N106" s="185">
        <f>N107</f>
        <v>13750</v>
      </c>
      <c r="O106" s="100">
        <f t="shared" si="22"/>
        <v>0</v>
      </c>
      <c r="P106" s="190">
        <f t="shared" si="22"/>
        <v>0</v>
      </c>
      <c r="Q106" s="188">
        <f t="shared" si="14"/>
        <v>0</v>
      </c>
      <c r="R106" s="189">
        <v>0</v>
      </c>
    </row>
    <row r="107" spans="1:22" s="9" customFormat="1">
      <c r="A107" s="181" t="s">
        <v>333</v>
      </c>
      <c r="B107" s="60" t="s">
        <v>91</v>
      </c>
      <c r="C107" s="60"/>
      <c r="D107" s="60"/>
      <c r="E107" s="60"/>
      <c r="F107" s="60"/>
      <c r="G107" s="60"/>
      <c r="H107" s="60" t="s">
        <v>209</v>
      </c>
      <c r="I107" s="60"/>
      <c r="J107" s="182" t="s">
        <v>98</v>
      </c>
      <c r="K107" s="191" t="s">
        <v>127</v>
      </c>
      <c r="L107" s="183" t="s">
        <v>59</v>
      </c>
      <c r="M107" s="183"/>
      <c r="N107" s="185">
        <v>13750</v>
      </c>
      <c r="O107" s="100">
        <v>0</v>
      </c>
      <c r="P107" s="190">
        <v>0</v>
      </c>
      <c r="Q107" s="188">
        <f t="shared" si="14"/>
        <v>0</v>
      </c>
      <c r="R107" s="189">
        <v>0</v>
      </c>
    </row>
    <row r="108" spans="1:22" s="9" customFormat="1">
      <c r="A108" s="173" t="s">
        <v>334</v>
      </c>
      <c r="B108" s="131" t="s">
        <v>91</v>
      </c>
      <c r="C108" s="131"/>
      <c r="D108" s="131"/>
      <c r="E108" s="131"/>
      <c r="F108" s="131"/>
      <c r="G108" s="131"/>
      <c r="H108" s="131" t="s">
        <v>209</v>
      </c>
      <c r="I108" s="131"/>
      <c r="J108" s="173" t="s">
        <v>98</v>
      </c>
      <c r="K108" s="245" t="s">
        <v>250</v>
      </c>
      <c r="L108" s="174"/>
      <c r="M108" s="174"/>
      <c r="N108" s="176">
        <f t="shared" ref="N108:O110" si="23">N109</f>
        <v>28750</v>
      </c>
      <c r="O108" s="201">
        <f t="shared" si="23"/>
        <v>0</v>
      </c>
      <c r="P108" s="202">
        <f>P109</f>
        <v>0</v>
      </c>
      <c r="Q108" s="179">
        <f t="shared" si="14"/>
        <v>0</v>
      </c>
      <c r="R108" s="180">
        <v>0</v>
      </c>
    </row>
    <row r="109" spans="1:22" s="9" customFormat="1">
      <c r="A109" s="181" t="s">
        <v>334</v>
      </c>
      <c r="B109" s="60"/>
      <c r="C109" s="60"/>
      <c r="D109" s="60"/>
      <c r="E109" s="60"/>
      <c r="F109" s="60"/>
      <c r="G109" s="60"/>
      <c r="H109" s="60"/>
      <c r="I109" s="60"/>
      <c r="J109" s="182" t="s">
        <v>98</v>
      </c>
      <c r="K109" s="191" t="s">
        <v>11</v>
      </c>
      <c r="L109" s="183" t="s">
        <v>12</v>
      </c>
      <c r="M109" s="183"/>
      <c r="N109" s="185">
        <f t="shared" si="23"/>
        <v>28750</v>
      </c>
      <c r="O109" s="100">
        <f t="shared" si="23"/>
        <v>0</v>
      </c>
      <c r="P109" s="190">
        <f>P110</f>
        <v>0</v>
      </c>
      <c r="Q109" s="188">
        <f t="shared" si="14"/>
        <v>0</v>
      </c>
      <c r="R109" s="189">
        <v>0</v>
      </c>
    </row>
    <row r="110" spans="1:22" s="9" customFormat="1">
      <c r="A110" s="181" t="s">
        <v>334</v>
      </c>
      <c r="B110" s="60"/>
      <c r="C110" s="60"/>
      <c r="D110" s="60"/>
      <c r="E110" s="60"/>
      <c r="F110" s="60"/>
      <c r="G110" s="60"/>
      <c r="H110" s="60"/>
      <c r="I110" s="60"/>
      <c r="J110" s="182" t="s">
        <v>98</v>
      </c>
      <c r="K110" s="191" t="s">
        <v>101</v>
      </c>
      <c r="L110" s="183" t="s">
        <v>184</v>
      </c>
      <c r="M110" s="183"/>
      <c r="N110" s="185">
        <f t="shared" si="23"/>
        <v>28750</v>
      </c>
      <c r="O110" s="100">
        <f t="shared" si="23"/>
        <v>0</v>
      </c>
      <c r="P110" s="190">
        <f>P111</f>
        <v>0</v>
      </c>
      <c r="Q110" s="188">
        <f t="shared" si="14"/>
        <v>0</v>
      </c>
      <c r="R110" s="189">
        <v>0</v>
      </c>
    </row>
    <row r="111" spans="1:22" s="9" customFormat="1">
      <c r="A111" s="181" t="s">
        <v>334</v>
      </c>
      <c r="B111" s="60" t="s">
        <v>91</v>
      </c>
      <c r="C111" s="60"/>
      <c r="D111" s="60"/>
      <c r="E111" s="60"/>
      <c r="F111" s="60"/>
      <c r="G111" s="60"/>
      <c r="H111" s="60" t="s">
        <v>209</v>
      </c>
      <c r="I111" s="60"/>
      <c r="J111" s="182" t="s">
        <v>98</v>
      </c>
      <c r="K111" s="191" t="s">
        <v>127</v>
      </c>
      <c r="L111" s="183" t="s">
        <v>128</v>
      </c>
      <c r="M111" s="183"/>
      <c r="N111" s="185">
        <v>28750</v>
      </c>
      <c r="O111" s="100">
        <v>0</v>
      </c>
      <c r="P111" s="190">
        <v>0</v>
      </c>
      <c r="Q111" s="188">
        <f t="shared" si="14"/>
        <v>0</v>
      </c>
      <c r="R111" s="189">
        <v>0</v>
      </c>
    </row>
    <row r="112" spans="1:22" s="9" customFormat="1">
      <c r="A112" s="173" t="s">
        <v>335</v>
      </c>
      <c r="B112" s="131" t="s">
        <v>91</v>
      </c>
      <c r="C112" s="131"/>
      <c r="D112" s="131"/>
      <c r="E112" s="131"/>
      <c r="F112" s="131"/>
      <c r="G112" s="131"/>
      <c r="H112" s="131" t="s">
        <v>209</v>
      </c>
      <c r="I112" s="131"/>
      <c r="J112" s="173" t="s">
        <v>98</v>
      </c>
      <c r="K112" s="245" t="s">
        <v>251</v>
      </c>
      <c r="L112" s="174"/>
      <c r="M112" s="174"/>
      <c r="N112" s="176">
        <f t="shared" ref="N112:O114" si="24">N113</f>
        <v>66250</v>
      </c>
      <c r="O112" s="201">
        <f t="shared" si="24"/>
        <v>0</v>
      </c>
      <c r="P112" s="202">
        <f>P113</f>
        <v>0</v>
      </c>
      <c r="Q112" s="179">
        <f t="shared" si="14"/>
        <v>0</v>
      </c>
      <c r="R112" s="180">
        <v>0</v>
      </c>
    </row>
    <row r="113" spans="1:18" s="9" customFormat="1">
      <c r="A113" s="181" t="s">
        <v>335</v>
      </c>
      <c r="B113" s="60"/>
      <c r="C113" s="60"/>
      <c r="D113" s="60"/>
      <c r="E113" s="60"/>
      <c r="F113" s="60"/>
      <c r="G113" s="60"/>
      <c r="H113" s="60"/>
      <c r="I113" s="60"/>
      <c r="J113" s="182" t="s">
        <v>98</v>
      </c>
      <c r="K113" s="191" t="s">
        <v>11</v>
      </c>
      <c r="L113" s="183" t="s">
        <v>12</v>
      </c>
      <c r="M113" s="183"/>
      <c r="N113" s="185">
        <f t="shared" si="24"/>
        <v>66250</v>
      </c>
      <c r="O113" s="100">
        <f t="shared" si="24"/>
        <v>0</v>
      </c>
      <c r="P113" s="190">
        <f>P114</f>
        <v>0</v>
      </c>
      <c r="Q113" s="188">
        <f t="shared" si="14"/>
        <v>0</v>
      </c>
      <c r="R113" s="189">
        <v>0</v>
      </c>
    </row>
    <row r="114" spans="1:18" s="9" customFormat="1">
      <c r="A114" s="181" t="s">
        <v>335</v>
      </c>
      <c r="B114" s="60"/>
      <c r="C114" s="60"/>
      <c r="D114" s="60"/>
      <c r="E114" s="60"/>
      <c r="F114" s="60"/>
      <c r="G114" s="60"/>
      <c r="H114" s="60"/>
      <c r="I114" s="60"/>
      <c r="J114" s="182" t="s">
        <v>98</v>
      </c>
      <c r="K114" s="191" t="s">
        <v>101</v>
      </c>
      <c r="L114" s="183" t="s">
        <v>184</v>
      </c>
      <c r="M114" s="183"/>
      <c r="N114" s="185">
        <f t="shared" si="24"/>
        <v>66250</v>
      </c>
      <c r="O114" s="100">
        <f t="shared" si="24"/>
        <v>0</v>
      </c>
      <c r="P114" s="190">
        <f>P115</f>
        <v>0</v>
      </c>
      <c r="Q114" s="188">
        <f t="shared" si="14"/>
        <v>0</v>
      </c>
      <c r="R114" s="189">
        <v>0</v>
      </c>
    </row>
    <row r="115" spans="1:18" s="9" customFormat="1">
      <c r="A115" s="181" t="s">
        <v>335</v>
      </c>
      <c r="B115" s="60" t="s">
        <v>91</v>
      </c>
      <c r="C115" s="60"/>
      <c r="D115" s="60"/>
      <c r="E115" s="60"/>
      <c r="F115" s="60"/>
      <c r="G115" s="60"/>
      <c r="H115" s="60" t="s">
        <v>209</v>
      </c>
      <c r="I115" s="60"/>
      <c r="J115" s="182" t="s">
        <v>98</v>
      </c>
      <c r="K115" s="191" t="s">
        <v>127</v>
      </c>
      <c r="L115" s="183" t="s">
        <v>128</v>
      </c>
      <c r="M115" s="183"/>
      <c r="N115" s="185">
        <v>66250</v>
      </c>
      <c r="O115" s="100">
        <v>0</v>
      </c>
      <c r="P115" s="190">
        <v>0</v>
      </c>
      <c r="Q115" s="188">
        <f t="shared" si="14"/>
        <v>0</v>
      </c>
      <c r="R115" s="189">
        <v>0</v>
      </c>
    </row>
    <row r="116" spans="1:18" s="9" customFormat="1">
      <c r="A116" s="173" t="s">
        <v>336</v>
      </c>
      <c r="B116" s="131" t="s">
        <v>91</v>
      </c>
      <c r="C116" s="131"/>
      <c r="D116" s="131"/>
      <c r="E116" s="131"/>
      <c r="F116" s="131"/>
      <c r="G116" s="131"/>
      <c r="H116" s="131" t="s">
        <v>209</v>
      </c>
      <c r="I116" s="131"/>
      <c r="J116" s="173" t="s">
        <v>98</v>
      </c>
      <c r="K116" s="245" t="s">
        <v>252</v>
      </c>
      <c r="L116" s="174"/>
      <c r="M116" s="174"/>
      <c r="N116" s="176">
        <f t="shared" ref="N116:O118" si="25">N117</f>
        <v>42000</v>
      </c>
      <c r="O116" s="201">
        <f t="shared" si="25"/>
        <v>0</v>
      </c>
      <c r="P116" s="202">
        <f>P117</f>
        <v>0</v>
      </c>
      <c r="Q116" s="179">
        <f t="shared" si="14"/>
        <v>0</v>
      </c>
      <c r="R116" s="180">
        <v>0</v>
      </c>
    </row>
    <row r="117" spans="1:18" s="9" customFormat="1">
      <c r="A117" s="181" t="s">
        <v>336</v>
      </c>
      <c r="B117" s="60"/>
      <c r="C117" s="60"/>
      <c r="D117" s="60"/>
      <c r="E117" s="60"/>
      <c r="F117" s="60"/>
      <c r="G117" s="60"/>
      <c r="H117" s="60"/>
      <c r="I117" s="60"/>
      <c r="J117" s="182" t="s">
        <v>98</v>
      </c>
      <c r="K117" s="191" t="s">
        <v>11</v>
      </c>
      <c r="L117" s="183" t="s">
        <v>12</v>
      </c>
      <c r="M117" s="183"/>
      <c r="N117" s="185">
        <f t="shared" si="25"/>
        <v>42000</v>
      </c>
      <c r="O117" s="100">
        <f t="shared" si="25"/>
        <v>0</v>
      </c>
      <c r="P117" s="190">
        <f>P118</f>
        <v>0</v>
      </c>
      <c r="Q117" s="188">
        <f t="shared" si="14"/>
        <v>0</v>
      </c>
      <c r="R117" s="189">
        <v>0</v>
      </c>
    </row>
    <row r="118" spans="1:18" s="9" customFormat="1">
      <c r="A118" s="181" t="s">
        <v>336</v>
      </c>
      <c r="B118" s="60"/>
      <c r="C118" s="60"/>
      <c r="D118" s="60"/>
      <c r="E118" s="60"/>
      <c r="F118" s="60"/>
      <c r="G118" s="60"/>
      <c r="H118" s="60"/>
      <c r="I118" s="60"/>
      <c r="J118" s="182" t="s">
        <v>98</v>
      </c>
      <c r="K118" s="191" t="s">
        <v>101</v>
      </c>
      <c r="L118" s="183" t="s">
        <v>184</v>
      </c>
      <c r="M118" s="183"/>
      <c r="N118" s="185">
        <f t="shared" si="25"/>
        <v>42000</v>
      </c>
      <c r="O118" s="100">
        <f t="shared" si="25"/>
        <v>0</v>
      </c>
      <c r="P118" s="190">
        <f>P119</f>
        <v>0</v>
      </c>
      <c r="Q118" s="188">
        <f t="shared" si="14"/>
        <v>0</v>
      </c>
      <c r="R118" s="189">
        <v>0</v>
      </c>
    </row>
    <row r="119" spans="1:18" s="9" customFormat="1">
      <c r="A119" s="181" t="s">
        <v>336</v>
      </c>
      <c r="B119" s="60" t="s">
        <v>91</v>
      </c>
      <c r="C119" s="60"/>
      <c r="D119" s="60"/>
      <c r="E119" s="60"/>
      <c r="F119" s="60"/>
      <c r="G119" s="60"/>
      <c r="H119" s="60" t="s">
        <v>209</v>
      </c>
      <c r="I119" s="60"/>
      <c r="J119" s="182" t="s">
        <v>98</v>
      </c>
      <c r="K119" s="191" t="s">
        <v>127</v>
      </c>
      <c r="L119" s="183" t="s">
        <v>128</v>
      </c>
      <c r="M119" s="183"/>
      <c r="N119" s="185">
        <v>42000</v>
      </c>
      <c r="O119" s="100">
        <v>0</v>
      </c>
      <c r="P119" s="190">
        <v>0</v>
      </c>
      <c r="Q119" s="188">
        <f t="shared" si="14"/>
        <v>0</v>
      </c>
      <c r="R119" s="189">
        <v>0</v>
      </c>
    </row>
    <row r="120" spans="1:18" s="9" customFormat="1">
      <c r="A120" s="173" t="s">
        <v>337</v>
      </c>
      <c r="B120" s="131" t="s">
        <v>91</v>
      </c>
      <c r="C120" s="131"/>
      <c r="D120" s="131"/>
      <c r="E120" s="131"/>
      <c r="F120" s="131"/>
      <c r="G120" s="131"/>
      <c r="H120" s="131" t="s">
        <v>209</v>
      </c>
      <c r="I120" s="131"/>
      <c r="J120" s="173" t="s">
        <v>98</v>
      </c>
      <c r="K120" s="245" t="s">
        <v>253</v>
      </c>
      <c r="L120" s="174"/>
      <c r="M120" s="174"/>
      <c r="N120" s="176">
        <f t="shared" ref="N120:O122" si="26">N121</f>
        <v>0</v>
      </c>
      <c r="O120" s="201">
        <f t="shared" si="26"/>
        <v>1375</v>
      </c>
      <c r="P120" s="202">
        <f>P121</f>
        <v>1375</v>
      </c>
      <c r="Q120" s="179">
        <v>0</v>
      </c>
      <c r="R120" s="180">
        <f t="shared" si="16"/>
        <v>100</v>
      </c>
    </row>
    <row r="121" spans="1:18" s="9" customFormat="1">
      <c r="A121" s="181" t="s">
        <v>337</v>
      </c>
      <c r="B121" s="60"/>
      <c r="C121" s="60"/>
      <c r="D121" s="60"/>
      <c r="E121" s="60"/>
      <c r="F121" s="60"/>
      <c r="G121" s="60"/>
      <c r="H121" s="60"/>
      <c r="I121" s="60"/>
      <c r="J121" s="182" t="s">
        <v>98</v>
      </c>
      <c r="K121" s="191" t="s">
        <v>11</v>
      </c>
      <c r="L121" s="183" t="s">
        <v>12</v>
      </c>
      <c r="M121" s="183"/>
      <c r="N121" s="185">
        <f t="shared" si="26"/>
        <v>0</v>
      </c>
      <c r="O121" s="100">
        <f t="shared" si="26"/>
        <v>1375</v>
      </c>
      <c r="P121" s="190">
        <f>P122</f>
        <v>1375</v>
      </c>
      <c r="Q121" s="188">
        <v>0</v>
      </c>
      <c r="R121" s="189">
        <f t="shared" si="16"/>
        <v>100</v>
      </c>
    </row>
    <row r="122" spans="1:18" s="9" customFormat="1">
      <c r="A122" s="181" t="s">
        <v>337</v>
      </c>
      <c r="B122" s="60"/>
      <c r="C122" s="60"/>
      <c r="D122" s="60"/>
      <c r="E122" s="60"/>
      <c r="F122" s="60"/>
      <c r="G122" s="60"/>
      <c r="H122" s="60"/>
      <c r="I122" s="60"/>
      <c r="J122" s="182" t="s">
        <v>98</v>
      </c>
      <c r="K122" s="191" t="s">
        <v>101</v>
      </c>
      <c r="L122" s="183" t="s">
        <v>184</v>
      </c>
      <c r="M122" s="183"/>
      <c r="N122" s="185">
        <f t="shared" si="26"/>
        <v>0</v>
      </c>
      <c r="O122" s="100">
        <f t="shared" si="26"/>
        <v>1375</v>
      </c>
      <c r="P122" s="190">
        <f>P123</f>
        <v>1375</v>
      </c>
      <c r="Q122" s="188">
        <v>0</v>
      </c>
      <c r="R122" s="189">
        <f t="shared" si="16"/>
        <v>100</v>
      </c>
    </row>
    <row r="123" spans="1:18" s="9" customFormat="1">
      <c r="A123" s="212" t="s">
        <v>337</v>
      </c>
      <c r="B123" s="66" t="s">
        <v>91</v>
      </c>
      <c r="C123" s="66"/>
      <c r="D123" s="66"/>
      <c r="E123" s="66"/>
      <c r="F123" s="66"/>
      <c r="G123" s="66"/>
      <c r="H123" s="66" t="s">
        <v>209</v>
      </c>
      <c r="I123" s="66"/>
      <c r="J123" s="226" t="s">
        <v>98</v>
      </c>
      <c r="K123" s="238" t="s">
        <v>127</v>
      </c>
      <c r="L123" s="227" t="s">
        <v>128</v>
      </c>
      <c r="M123" s="227"/>
      <c r="N123" s="229">
        <v>0</v>
      </c>
      <c r="O123" s="213">
        <v>1375</v>
      </c>
      <c r="P123" s="214">
        <v>1375</v>
      </c>
      <c r="Q123" s="215">
        <v>0</v>
      </c>
      <c r="R123" s="216">
        <f t="shared" si="16"/>
        <v>100</v>
      </c>
    </row>
    <row r="124" spans="1:18" ht="16.8" customHeight="1">
      <c r="A124" s="332"/>
      <c r="B124" s="341"/>
      <c r="C124" s="342"/>
      <c r="D124" s="342"/>
      <c r="E124" s="342"/>
      <c r="F124" s="342"/>
      <c r="G124" s="342"/>
      <c r="H124" s="342"/>
      <c r="I124" s="343"/>
      <c r="J124" s="332"/>
      <c r="K124" s="334" t="s">
        <v>254</v>
      </c>
      <c r="L124" s="334"/>
      <c r="M124" s="335"/>
      <c r="N124" s="368">
        <f>SUM(N125)</f>
        <v>247000</v>
      </c>
      <c r="O124" s="369">
        <f>SUM(O125)</f>
        <v>275000</v>
      </c>
      <c r="P124" s="370">
        <f t="shared" ref="P124" si="27">SUM(P125)</f>
        <v>275000</v>
      </c>
      <c r="Q124" s="339">
        <f t="shared" ref="Q124:Q147" si="28">P124/N124*100</f>
        <v>111.33603238866397</v>
      </c>
      <c r="R124" s="340">
        <f t="shared" si="16"/>
        <v>100</v>
      </c>
    </row>
    <row r="125" spans="1:18">
      <c r="A125" s="147"/>
      <c r="B125" s="101"/>
      <c r="C125" s="102"/>
      <c r="D125" s="102"/>
      <c r="E125" s="102"/>
      <c r="F125" s="102"/>
      <c r="G125" s="102"/>
      <c r="H125" s="102"/>
      <c r="I125" s="103"/>
      <c r="J125" s="147" t="s">
        <v>8</v>
      </c>
      <c r="K125" s="149" t="s">
        <v>472</v>
      </c>
      <c r="L125" s="149"/>
      <c r="M125" s="150"/>
      <c r="N125" s="272">
        <f>N126</f>
        <v>247000</v>
      </c>
      <c r="O125" s="273">
        <f>O126</f>
        <v>275000</v>
      </c>
      <c r="P125" s="274">
        <f t="shared" ref="P125" si="29">P126</f>
        <v>275000</v>
      </c>
      <c r="Q125" s="154">
        <f t="shared" si="28"/>
        <v>111.33603238866397</v>
      </c>
      <c r="R125" s="155">
        <f t="shared" si="16"/>
        <v>100</v>
      </c>
    </row>
    <row r="126" spans="1:18">
      <c r="A126" s="192" t="s">
        <v>338</v>
      </c>
      <c r="B126" s="124" t="s">
        <v>91</v>
      </c>
      <c r="C126" s="125"/>
      <c r="D126" s="125"/>
      <c r="E126" s="125"/>
      <c r="F126" s="125" t="s">
        <v>207</v>
      </c>
      <c r="G126" s="125"/>
      <c r="H126" s="125"/>
      <c r="I126" s="126"/>
      <c r="J126" s="192"/>
      <c r="K126" s="193" t="s">
        <v>255</v>
      </c>
      <c r="L126" s="193"/>
      <c r="M126" s="194"/>
      <c r="N126" s="246">
        <f>N127+N131</f>
        <v>247000</v>
      </c>
      <c r="O126" s="247">
        <f>O127+O131</f>
        <v>275000</v>
      </c>
      <c r="P126" s="248">
        <f t="shared" ref="P126" si="30">P127+P131</f>
        <v>275000</v>
      </c>
      <c r="Q126" s="198">
        <f t="shared" si="28"/>
        <v>111.33603238866397</v>
      </c>
      <c r="R126" s="199">
        <f t="shared" si="16"/>
        <v>100</v>
      </c>
    </row>
    <row r="127" spans="1:18">
      <c r="A127" s="204" t="s">
        <v>339</v>
      </c>
      <c r="B127" s="133" t="s">
        <v>91</v>
      </c>
      <c r="C127" s="134"/>
      <c r="D127" s="134"/>
      <c r="E127" s="134"/>
      <c r="F127" s="134" t="s">
        <v>207</v>
      </c>
      <c r="G127" s="134"/>
      <c r="H127" s="134"/>
      <c r="I127" s="135"/>
      <c r="J127" s="204" t="s">
        <v>102</v>
      </c>
      <c r="K127" s="205" t="s">
        <v>256</v>
      </c>
      <c r="L127" s="205"/>
      <c r="M127" s="206"/>
      <c r="N127" s="249">
        <f t="shared" ref="N127:P129" si="31">N128</f>
        <v>247000</v>
      </c>
      <c r="O127" s="250">
        <f t="shared" si="31"/>
        <v>270000</v>
      </c>
      <c r="P127" s="251">
        <f t="shared" si="31"/>
        <v>270000</v>
      </c>
      <c r="Q127" s="210">
        <f t="shared" si="28"/>
        <v>109.31174089068827</v>
      </c>
      <c r="R127" s="211">
        <f t="shared" si="16"/>
        <v>100</v>
      </c>
    </row>
    <row r="128" spans="1:18">
      <c r="A128" s="181" t="s">
        <v>339</v>
      </c>
      <c r="B128" s="59"/>
      <c r="C128" s="60"/>
      <c r="D128" s="60"/>
      <c r="E128" s="60"/>
      <c r="F128" s="60"/>
      <c r="G128" s="60"/>
      <c r="H128" s="60"/>
      <c r="I128" s="61"/>
      <c r="J128" s="182" t="s">
        <v>102</v>
      </c>
      <c r="K128" s="183">
        <v>3</v>
      </c>
      <c r="L128" s="183" t="s">
        <v>10</v>
      </c>
      <c r="M128" s="184"/>
      <c r="N128" s="185">
        <f t="shared" si="31"/>
        <v>247000</v>
      </c>
      <c r="O128" s="252">
        <f t="shared" si="31"/>
        <v>270000</v>
      </c>
      <c r="P128" s="253">
        <f t="shared" si="31"/>
        <v>270000</v>
      </c>
      <c r="Q128" s="188">
        <f t="shared" si="28"/>
        <v>109.31174089068827</v>
      </c>
      <c r="R128" s="189">
        <f t="shared" si="16"/>
        <v>100</v>
      </c>
    </row>
    <row r="129" spans="1:18">
      <c r="A129" s="181" t="s">
        <v>339</v>
      </c>
      <c r="B129" s="59"/>
      <c r="C129" s="60"/>
      <c r="D129" s="60"/>
      <c r="E129" s="60"/>
      <c r="F129" s="60"/>
      <c r="G129" s="60"/>
      <c r="H129" s="60"/>
      <c r="I129" s="61"/>
      <c r="J129" s="182" t="s">
        <v>102</v>
      </c>
      <c r="K129" s="183">
        <v>38</v>
      </c>
      <c r="L129" s="183" t="s">
        <v>97</v>
      </c>
      <c r="M129" s="184"/>
      <c r="N129" s="185">
        <f t="shared" si="31"/>
        <v>247000</v>
      </c>
      <c r="O129" s="252">
        <f t="shared" si="31"/>
        <v>270000</v>
      </c>
      <c r="P129" s="253">
        <f t="shared" si="31"/>
        <v>270000</v>
      </c>
      <c r="Q129" s="188">
        <f t="shared" si="28"/>
        <v>109.31174089068827</v>
      </c>
      <c r="R129" s="189">
        <f t="shared" si="16"/>
        <v>100</v>
      </c>
    </row>
    <row r="130" spans="1:18">
      <c r="A130" s="181" t="s">
        <v>339</v>
      </c>
      <c r="B130" s="59" t="s">
        <v>91</v>
      </c>
      <c r="C130" s="60"/>
      <c r="D130" s="60"/>
      <c r="E130" s="60"/>
      <c r="F130" s="60" t="s">
        <v>207</v>
      </c>
      <c r="G130" s="60"/>
      <c r="H130" s="60"/>
      <c r="I130" s="61"/>
      <c r="J130" s="182" t="s">
        <v>102</v>
      </c>
      <c r="K130" s="183">
        <v>381</v>
      </c>
      <c r="L130" s="183" t="s">
        <v>54</v>
      </c>
      <c r="M130" s="184"/>
      <c r="N130" s="185">
        <v>247000</v>
      </c>
      <c r="O130" s="252">
        <v>270000</v>
      </c>
      <c r="P130" s="253">
        <v>270000</v>
      </c>
      <c r="Q130" s="188">
        <f t="shared" si="28"/>
        <v>109.31174089068827</v>
      </c>
      <c r="R130" s="189">
        <f t="shared" si="16"/>
        <v>100</v>
      </c>
    </row>
    <row r="131" spans="1:18">
      <c r="A131" s="264" t="s">
        <v>340</v>
      </c>
      <c r="B131" s="136" t="s">
        <v>91</v>
      </c>
      <c r="C131" s="137"/>
      <c r="D131" s="137"/>
      <c r="E131" s="137"/>
      <c r="F131" s="137"/>
      <c r="G131" s="137"/>
      <c r="H131" s="137"/>
      <c r="I131" s="138"/>
      <c r="J131" s="264" t="s">
        <v>102</v>
      </c>
      <c r="K131" s="265" t="s">
        <v>257</v>
      </c>
      <c r="L131" s="265"/>
      <c r="M131" s="266"/>
      <c r="N131" s="267">
        <f t="shared" ref="N131:P133" si="32">N132</f>
        <v>0</v>
      </c>
      <c r="O131" s="349">
        <f t="shared" si="32"/>
        <v>5000</v>
      </c>
      <c r="P131" s="350">
        <f t="shared" si="32"/>
        <v>5000</v>
      </c>
      <c r="Q131" s="270">
        <v>0</v>
      </c>
      <c r="R131" s="271">
        <f t="shared" si="16"/>
        <v>100</v>
      </c>
    </row>
    <row r="132" spans="1:18">
      <c r="A132" s="311" t="s">
        <v>340</v>
      </c>
      <c r="B132" s="90"/>
      <c r="C132" s="91"/>
      <c r="D132" s="91"/>
      <c r="E132" s="91"/>
      <c r="F132" s="91"/>
      <c r="G132" s="91"/>
      <c r="H132" s="91"/>
      <c r="I132" s="92"/>
      <c r="J132" s="240" t="s">
        <v>102</v>
      </c>
      <c r="K132" s="353">
        <v>3</v>
      </c>
      <c r="L132" s="240" t="s">
        <v>10</v>
      </c>
      <c r="M132" s="255"/>
      <c r="N132" s="313">
        <f t="shared" si="32"/>
        <v>0</v>
      </c>
      <c r="O132" s="256">
        <f t="shared" si="32"/>
        <v>5000</v>
      </c>
      <c r="P132" s="256">
        <f t="shared" si="32"/>
        <v>5000</v>
      </c>
      <c r="Q132" s="308">
        <v>0</v>
      </c>
      <c r="R132" s="222">
        <f t="shared" si="16"/>
        <v>100</v>
      </c>
    </row>
    <row r="133" spans="1:18">
      <c r="A133" s="314" t="s">
        <v>340</v>
      </c>
      <c r="B133" s="59"/>
      <c r="C133" s="60"/>
      <c r="D133" s="60"/>
      <c r="E133" s="60"/>
      <c r="F133" s="60"/>
      <c r="G133" s="60"/>
      <c r="H133" s="60"/>
      <c r="I133" s="61"/>
      <c r="J133" s="183" t="s">
        <v>102</v>
      </c>
      <c r="K133" s="354">
        <v>38</v>
      </c>
      <c r="L133" s="183" t="s">
        <v>97</v>
      </c>
      <c r="M133" s="184"/>
      <c r="N133" s="186">
        <f t="shared" si="32"/>
        <v>0</v>
      </c>
      <c r="O133" s="252">
        <f t="shared" si="32"/>
        <v>5000</v>
      </c>
      <c r="P133" s="252">
        <f t="shared" si="32"/>
        <v>5000</v>
      </c>
      <c r="Q133" s="309">
        <v>0</v>
      </c>
      <c r="R133" s="189">
        <f t="shared" si="16"/>
        <v>100</v>
      </c>
    </row>
    <row r="134" spans="1:18">
      <c r="A134" s="351" t="s">
        <v>340</v>
      </c>
      <c r="B134" s="65" t="s">
        <v>91</v>
      </c>
      <c r="C134" s="66"/>
      <c r="D134" s="66"/>
      <c r="E134" s="66"/>
      <c r="F134" s="66"/>
      <c r="G134" s="66"/>
      <c r="H134" s="66"/>
      <c r="I134" s="67"/>
      <c r="J134" s="227" t="s">
        <v>102</v>
      </c>
      <c r="K134" s="355">
        <v>381</v>
      </c>
      <c r="L134" s="227" t="s">
        <v>54</v>
      </c>
      <c r="M134" s="228"/>
      <c r="N134" s="352">
        <v>0</v>
      </c>
      <c r="O134" s="254">
        <v>5000</v>
      </c>
      <c r="P134" s="254">
        <v>5000</v>
      </c>
      <c r="Q134" s="310">
        <v>0</v>
      </c>
      <c r="R134" s="216">
        <f t="shared" si="16"/>
        <v>100</v>
      </c>
    </row>
    <row r="135" spans="1:18" ht="16.8" customHeight="1">
      <c r="A135" s="332"/>
      <c r="B135" s="341"/>
      <c r="C135" s="342"/>
      <c r="D135" s="342"/>
      <c r="E135" s="342"/>
      <c r="F135" s="342"/>
      <c r="G135" s="342"/>
      <c r="H135" s="342"/>
      <c r="I135" s="343"/>
      <c r="J135" s="332"/>
      <c r="K135" s="334" t="s">
        <v>259</v>
      </c>
      <c r="L135" s="334"/>
      <c r="M135" s="335"/>
      <c r="N135" s="336">
        <f>SUM(N136)</f>
        <v>4031665</v>
      </c>
      <c r="O135" s="344">
        <f>SUM(O136)</f>
        <v>11294378</v>
      </c>
      <c r="P135" s="345">
        <f t="shared" ref="P135" si="33">SUM(P136)</f>
        <v>5935267</v>
      </c>
      <c r="Q135" s="339">
        <f t="shared" si="28"/>
        <v>147.21627416960484</v>
      </c>
      <c r="R135" s="340">
        <f t="shared" si="16"/>
        <v>52.550631827622553</v>
      </c>
    </row>
    <row r="136" spans="1:18">
      <c r="A136" s="147"/>
      <c r="B136" s="101"/>
      <c r="C136" s="102"/>
      <c r="D136" s="102"/>
      <c r="E136" s="102"/>
      <c r="F136" s="102"/>
      <c r="G136" s="102"/>
      <c r="H136" s="102"/>
      <c r="I136" s="103"/>
      <c r="J136" s="147" t="s">
        <v>260</v>
      </c>
      <c r="K136" s="149" t="s">
        <v>473</v>
      </c>
      <c r="L136" s="149"/>
      <c r="M136" s="150"/>
      <c r="N136" s="275">
        <f>N137+N148+N163</f>
        <v>4031665</v>
      </c>
      <c r="O136" s="276">
        <f>O137+O148+O163</f>
        <v>11294378</v>
      </c>
      <c r="P136" s="277">
        <f>P137+P148+P163</f>
        <v>5935267</v>
      </c>
      <c r="Q136" s="154">
        <f t="shared" si="28"/>
        <v>147.21627416960484</v>
      </c>
      <c r="R136" s="155">
        <f t="shared" si="16"/>
        <v>52.550631827622553</v>
      </c>
    </row>
    <row r="137" spans="1:18">
      <c r="A137" s="192" t="s">
        <v>341</v>
      </c>
      <c r="B137" s="124" t="s">
        <v>91</v>
      </c>
      <c r="C137" s="125"/>
      <c r="D137" s="125" t="s">
        <v>100</v>
      </c>
      <c r="E137" s="125" t="s">
        <v>11</v>
      </c>
      <c r="F137" s="125"/>
      <c r="G137" s="125"/>
      <c r="H137" s="125" t="s">
        <v>209</v>
      </c>
      <c r="I137" s="126"/>
      <c r="J137" s="192"/>
      <c r="K137" s="193" t="s">
        <v>258</v>
      </c>
      <c r="L137" s="193"/>
      <c r="M137" s="194"/>
      <c r="N137" s="231">
        <f>N138+N142</f>
        <v>2312084</v>
      </c>
      <c r="O137" s="232">
        <f>O138+O142</f>
        <v>2300000</v>
      </c>
      <c r="P137" s="233">
        <f>P138+P142</f>
        <v>2393902</v>
      </c>
      <c r="Q137" s="198">
        <f t="shared" si="28"/>
        <v>103.53871226131923</v>
      </c>
      <c r="R137" s="199">
        <f t="shared" si="16"/>
        <v>104.08269565217392</v>
      </c>
    </row>
    <row r="138" spans="1:18">
      <c r="A138" s="173" t="s">
        <v>342</v>
      </c>
      <c r="B138" s="130" t="s">
        <v>91</v>
      </c>
      <c r="C138" s="131"/>
      <c r="D138" s="131" t="s">
        <v>100</v>
      </c>
      <c r="E138" s="131" t="s">
        <v>11</v>
      </c>
      <c r="F138" s="131"/>
      <c r="G138" s="131"/>
      <c r="H138" s="131" t="s">
        <v>209</v>
      </c>
      <c r="I138" s="132"/>
      <c r="J138" s="173" t="s">
        <v>312</v>
      </c>
      <c r="K138" s="174" t="s">
        <v>261</v>
      </c>
      <c r="L138" s="174"/>
      <c r="M138" s="175"/>
      <c r="N138" s="234">
        <f t="shared" ref="N138:P140" si="34">N139</f>
        <v>2031765</v>
      </c>
      <c r="O138" s="208">
        <f t="shared" si="34"/>
        <v>1960000</v>
      </c>
      <c r="P138" s="209">
        <f t="shared" si="34"/>
        <v>2075616</v>
      </c>
      <c r="Q138" s="179">
        <f t="shared" si="28"/>
        <v>102.15827125676444</v>
      </c>
      <c r="R138" s="180">
        <f t="shared" si="16"/>
        <v>105.89877551020408</v>
      </c>
    </row>
    <row r="139" spans="1:18">
      <c r="A139" s="173" t="s">
        <v>342</v>
      </c>
      <c r="B139" s="130"/>
      <c r="C139" s="131"/>
      <c r="D139" s="131"/>
      <c r="E139" s="131"/>
      <c r="F139" s="131"/>
      <c r="G139" s="131"/>
      <c r="H139" s="131"/>
      <c r="I139" s="132"/>
      <c r="J139" s="173" t="s">
        <v>312</v>
      </c>
      <c r="K139" s="174">
        <v>3</v>
      </c>
      <c r="L139" s="174" t="s">
        <v>10</v>
      </c>
      <c r="M139" s="175"/>
      <c r="N139" s="176">
        <f t="shared" si="34"/>
        <v>2031765</v>
      </c>
      <c r="O139" s="201">
        <f t="shared" si="34"/>
        <v>1960000</v>
      </c>
      <c r="P139" s="202">
        <f t="shared" si="34"/>
        <v>2075616</v>
      </c>
      <c r="Q139" s="179">
        <f t="shared" si="28"/>
        <v>102.15827125676444</v>
      </c>
      <c r="R139" s="180">
        <f t="shared" si="16"/>
        <v>105.89877551020408</v>
      </c>
    </row>
    <row r="140" spans="1:18">
      <c r="A140" s="181" t="s">
        <v>342</v>
      </c>
      <c r="B140" s="59"/>
      <c r="C140" s="60"/>
      <c r="D140" s="60"/>
      <c r="E140" s="60"/>
      <c r="F140" s="60"/>
      <c r="G140" s="60"/>
      <c r="H140" s="60"/>
      <c r="I140" s="61"/>
      <c r="J140" s="182" t="s">
        <v>312</v>
      </c>
      <c r="K140" s="183">
        <v>32</v>
      </c>
      <c r="L140" s="183" t="s">
        <v>44</v>
      </c>
      <c r="M140" s="184"/>
      <c r="N140" s="185">
        <f t="shared" si="34"/>
        <v>2031765</v>
      </c>
      <c r="O140" s="100">
        <f t="shared" si="34"/>
        <v>1960000</v>
      </c>
      <c r="P140" s="190">
        <f t="shared" si="34"/>
        <v>2075616</v>
      </c>
      <c r="Q140" s="188">
        <f t="shared" si="28"/>
        <v>102.15827125676444</v>
      </c>
      <c r="R140" s="189">
        <f t="shared" si="16"/>
        <v>105.89877551020408</v>
      </c>
    </row>
    <row r="141" spans="1:18">
      <c r="A141" s="181" t="s">
        <v>342</v>
      </c>
      <c r="B141" s="59" t="s">
        <v>91</v>
      </c>
      <c r="C141" s="60"/>
      <c r="D141" s="60" t="s">
        <v>100</v>
      </c>
      <c r="E141" s="60" t="s">
        <v>11</v>
      </c>
      <c r="F141" s="60"/>
      <c r="G141" s="60"/>
      <c r="H141" s="60" t="s">
        <v>209</v>
      </c>
      <c r="I141" s="61"/>
      <c r="J141" s="182" t="s">
        <v>312</v>
      </c>
      <c r="K141" s="183">
        <v>323</v>
      </c>
      <c r="L141" s="183" t="s">
        <v>47</v>
      </c>
      <c r="M141" s="184"/>
      <c r="N141" s="185">
        <v>2031765</v>
      </c>
      <c r="O141" s="100">
        <v>1960000</v>
      </c>
      <c r="P141" s="190">
        <v>2075616</v>
      </c>
      <c r="Q141" s="188">
        <f t="shared" si="28"/>
        <v>102.15827125676444</v>
      </c>
      <c r="R141" s="189">
        <f t="shared" si="16"/>
        <v>105.89877551020408</v>
      </c>
    </row>
    <row r="142" spans="1:18">
      <c r="A142" s="173" t="s">
        <v>343</v>
      </c>
      <c r="B142" s="130" t="s">
        <v>91</v>
      </c>
      <c r="C142" s="131"/>
      <c r="D142" s="131" t="s">
        <v>100</v>
      </c>
      <c r="E142" s="131" t="s">
        <v>11</v>
      </c>
      <c r="F142" s="131"/>
      <c r="G142" s="131"/>
      <c r="H142" s="131" t="s">
        <v>209</v>
      </c>
      <c r="I142" s="132"/>
      <c r="J142" s="173" t="s">
        <v>103</v>
      </c>
      <c r="K142" s="174" t="s">
        <v>262</v>
      </c>
      <c r="L142" s="174"/>
      <c r="M142" s="175"/>
      <c r="N142" s="200">
        <f>N143</f>
        <v>280319</v>
      </c>
      <c r="O142" s="201">
        <f>O143</f>
        <v>340000</v>
      </c>
      <c r="P142" s="202">
        <f t="shared" ref="P142" si="35">P143</f>
        <v>318286</v>
      </c>
      <c r="Q142" s="179">
        <f t="shared" si="28"/>
        <v>113.54421212975217</v>
      </c>
      <c r="R142" s="180">
        <f t="shared" si="16"/>
        <v>93.613529411764702</v>
      </c>
    </row>
    <row r="143" spans="1:18">
      <c r="A143" s="181" t="s">
        <v>343</v>
      </c>
      <c r="B143" s="59"/>
      <c r="C143" s="60"/>
      <c r="D143" s="60"/>
      <c r="E143" s="60"/>
      <c r="F143" s="60"/>
      <c r="G143" s="60"/>
      <c r="H143" s="60"/>
      <c r="I143" s="61"/>
      <c r="J143" s="182" t="s">
        <v>103</v>
      </c>
      <c r="K143" s="183">
        <v>3</v>
      </c>
      <c r="L143" s="183" t="s">
        <v>10</v>
      </c>
      <c r="M143" s="184"/>
      <c r="N143" s="203">
        <f>N144</f>
        <v>280319</v>
      </c>
      <c r="O143" s="100">
        <f>O144</f>
        <v>340000</v>
      </c>
      <c r="P143" s="190">
        <f>P144</f>
        <v>318286</v>
      </c>
      <c r="Q143" s="188">
        <f t="shared" si="28"/>
        <v>113.54421212975217</v>
      </c>
      <c r="R143" s="189">
        <f t="shared" si="16"/>
        <v>93.613529411764702</v>
      </c>
    </row>
    <row r="144" spans="1:18">
      <c r="A144" s="181" t="s">
        <v>343</v>
      </c>
      <c r="B144" s="59"/>
      <c r="C144" s="60"/>
      <c r="D144" s="60"/>
      <c r="E144" s="60"/>
      <c r="F144" s="60"/>
      <c r="G144" s="60"/>
      <c r="H144" s="60"/>
      <c r="I144" s="61"/>
      <c r="J144" s="182" t="s">
        <v>103</v>
      </c>
      <c r="K144" s="183">
        <v>32</v>
      </c>
      <c r="L144" s="183" t="s">
        <v>44</v>
      </c>
      <c r="M144" s="184"/>
      <c r="N144" s="185">
        <f>N145+N146</f>
        <v>280319</v>
      </c>
      <c r="O144" s="100">
        <f>SUM(O145:O146)</f>
        <v>340000</v>
      </c>
      <c r="P144" s="190">
        <f>P145+P146</f>
        <v>318286</v>
      </c>
      <c r="Q144" s="188">
        <f t="shared" si="28"/>
        <v>113.54421212975217</v>
      </c>
      <c r="R144" s="189">
        <f t="shared" si="16"/>
        <v>93.613529411764702</v>
      </c>
    </row>
    <row r="145" spans="1:23">
      <c r="A145" s="181" t="s">
        <v>343</v>
      </c>
      <c r="B145" s="59" t="s">
        <v>91</v>
      </c>
      <c r="C145" s="60"/>
      <c r="D145" s="60" t="s">
        <v>100</v>
      </c>
      <c r="E145" s="60" t="s">
        <v>11</v>
      </c>
      <c r="F145" s="60"/>
      <c r="G145" s="60"/>
      <c r="H145" s="60"/>
      <c r="I145" s="61"/>
      <c r="J145" s="182" t="s">
        <v>103</v>
      </c>
      <c r="K145" s="183">
        <v>322</v>
      </c>
      <c r="L145" s="183" t="s">
        <v>93</v>
      </c>
      <c r="M145" s="184"/>
      <c r="N145" s="185">
        <v>228060</v>
      </c>
      <c r="O145" s="100">
        <v>240000</v>
      </c>
      <c r="P145" s="190">
        <v>239381</v>
      </c>
      <c r="Q145" s="188">
        <f t="shared" si="28"/>
        <v>104.96404454967991</v>
      </c>
      <c r="R145" s="189">
        <f t="shared" si="16"/>
        <v>99.742083333333326</v>
      </c>
    </row>
    <row r="146" spans="1:23">
      <c r="A146" s="181" t="s">
        <v>343</v>
      </c>
      <c r="B146" s="59" t="s">
        <v>91</v>
      </c>
      <c r="C146" s="60"/>
      <c r="D146" s="60" t="s">
        <v>100</v>
      </c>
      <c r="E146" s="60" t="s">
        <v>11</v>
      </c>
      <c r="F146" s="60"/>
      <c r="G146" s="60"/>
      <c r="H146" s="60" t="s">
        <v>209</v>
      </c>
      <c r="I146" s="61"/>
      <c r="J146" s="182" t="s">
        <v>103</v>
      </c>
      <c r="K146" s="183">
        <v>323</v>
      </c>
      <c r="L146" s="183" t="s">
        <v>47</v>
      </c>
      <c r="M146" s="184"/>
      <c r="N146" s="185">
        <v>52259</v>
      </c>
      <c r="O146" s="100">
        <v>100000</v>
      </c>
      <c r="P146" s="190">
        <v>78905</v>
      </c>
      <c r="Q146" s="188">
        <f t="shared" si="28"/>
        <v>150.98834650490824</v>
      </c>
      <c r="R146" s="189">
        <f t="shared" si="16"/>
        <v>78.905000000000001</v>
      </c>
    </row>
    <row r="147" spans="1:23" s="9" customFormat="1">
      <c r="A147" s="278"/>
      <c r="B147" s="279"/>
      <c r="C147" s="279"/>
      <c r="D147" s="279"/>
      <c r="E147" s="279"/>
      <c r="F147" s="279"/>
      <c r="G147" s="279"/>
      <c r="H147" s="279"/>
      <c r="I147" s="279"/>
      <c r="J147" s="280" t="s">
        <v>6</v>
      </c>
      <c r="K147" s="281" t="s">
        <v>270</v>
      </c>
      <c r="L147" s="281"/>
      <c r="M147" s="281"/>
      <c r="N147" s="282">
        <f>N148</f>
        <v>1557798</v>
      </c>
      <c r="O147" s="283">
        <f t="shared" ref="O147:P147" si="36">O148</f>
        <v>8839378</v>
      </c>
      <c r="P147" s="284">
        <f t="shared" si="36"/>
        <v>3385878</v>
      </c>
      <c r="Q147" s="257">
        <f t="shared" si="28"/>
        <v>217.35025978978021</v>
      </c>
      <c r="R147" s="258">
        <f t="shared" si="16"/>
        <v>38.304482509968466</v>
      </c>
    </row>
    <row r="148" spans="1:23">
      <c r="A148" s="165" t="s">
        <v>344</v>
      </c>
      <c r="B148" s="121" t="s">
        <v>91</v>
      </c>
      <c r="C148" s="122"/>
      <c r="D148" s="122"/>
      <c r="E148" s="122"/>
      <c r="F148" s="122"/>
      <c r="G148" s="122"/>
      <c r="H148" s="122" t="s">
        <v>209</v>
      </c>
      <c r="I148" s="123"/>
      <c r="J148" s="165"/>
      <c r="K148" s="166" t="s">
        <v>263</v>
      </c>
      <c r="L148" s="166"/>
      <c r="M148" s="167"/>
      <c r="N148" s="168">
        <f>N149+N153</f>
        <v>1557798</v>
      </c>
      <c r="O148" s="259">
        <f>O149+O153+O158</f>
        <v>8839378</v>
      </c>
      <c r="P148" s="260">
        <f>P149+P153+P158</f>
        <v>3385878</v>
      </c>
      <c r="Q148" s="171">
        <f>P148/N148*100</f>
        <v>217.35025978978021</v>
      </c>
      <c r="R148" s="172">
        <f>P148/O148*100</f>
        <v>38.304482509968466</v>
      </c>
    </row>
    <row r="149" spans="1:23">
      <c r="A149" s="173" t="s">
        <v>345</v>
      </c>
      <c r="B149" s="130" t="s">
        <v>91</v>
      </c>
      <c r="C149" s="131"/>
      <c r="D149" s="131"/>
      <c r="E149" s="131"/>
      <c r="F149" s="131"/>
      <c r="G149" s="131"/>
      <c r="H149" s="131" t="s">
        <v>209</v>
      </c>
      <c r="I149" s="132"/>
      <c r="J149" s="173" t="s">
        <v>221</v>
      </c>
      <c r="K149" s="174" t="s">
        <v>264</v>
      </c>
      <c r="L149" s="174"/>
      <c r="M149" s="175"/>
      <c r="N149" s="207">
        <f t="shared" ref="N149:P151" si="37">N150</f>
        <v>1512798</v>
      </c>
      <c r="O149" s="208">
        <f t="shared" si="37"/>
        <v>2758128</v>
      </c>
      <c r="P149" s="209">
        <f t="shared" si="37"/>
        <v>2795503</v>
      </c>
      <c r="Q149" s="179">
        <f>P149/N149*100</f>
        <v>184.79023636995819</v>
      </c>
      <c r="R149" s="180">
        <f>P149/O149*100</f>
        <v>101.35508576831822</v>
      </c>
    </row>
    <row r="150" spans="1:23">
      <c r="A150" s="181" t="s">
        <v>345</v>
      </c>
      <c r="B150" s="59"/>
      <c r="C150" s="60"/>
      <c r="D150" s="60"/>
      <c r="E150" s="60"/>
      <c r="F150" s="60"/>
      <c r="G150" s="60"/>
      <c r="H150" s="60"/>
      <c r="I150" s="61"/>
      <c r="J150" s="182" t="s">
        <v>221</v>
      </c>
      <c r="K150" s="183">
        <v>4</v>
      </c>
      <c r="L150" s="183" t="s">
        <v>12</v>
      </c>
      <c r="M150" s="184"/>
      <c r="N150" s="185">
        <f t="shared" si="37"/>
        <v>1512798</v>
      </c>
      <c r="O150" s="100">
        <f t="shared" si="37"/>
        <v>2758128</v>
      </c>
      <c r="P150" s="190">
        <f t="shared" si="37"/>
        <v>2795503</v>
      </c>
      <c r="Q150" s="188">
        <f>P150/N150*100</f>
        <v>184.79023636995819</v>
      </c>
      <c r="R150" s="189">
        <f t="shared" si="16"/>
        <v>101.35508576831822</v>
      </c>
    </row>
    <row r="151" spans="1:23">
      <c r="A151" s="181" t="s">
        <v>345</v>
      </c>
      <c r="B151" s="59"/>
      <c r="C151" s="60"/>
      <c r="D151" s="60"/>
      <c r="E151" s="60"/>
      <c r="F151" s="60"/>
      <c r="G151" s="60"/>
      <c r="H151" s="60"/>
      <c r="I151" s="61"/>
      <c r="J151" s="182" t="s">
        <v>221</v>
      </c>
      <c r="K151" s="183">
        <v>42</v>
      </c>
      <c r="L151" s="183" t="s">
        <v>104</v>
      </c>
      <c r="M151" s="184"/>
      <c r="N151" s="185">
        <f t="shared" si="37"/>
        <v>1512798</v>
      </c>
      <c r="O151" s="100">
        <f t="shared" si="37"/>
        <v>2758128</v>
      </c>
      <c r="P151" s="190">
        <f t="shared" si="37"/>
        <v>2795503</v>
      </c>
      <c r="Q151" s="188">
        <f t="shared" ref="Q151:Q162" si="38">P151/N151*100</f>
        <v>184.79023636995819</v>
      </c>
      <c r="R151" s="189">
        <f t="shared" si="16"/>
        <v>101.35508576831822</v>
      </c>
    </row>
    <row r="152" spans="1:23">
      <c r="A152" s="181" t="s">
        <v>345</v>
      </c>
      <c r="B152" s="59" t="s">
        <v>91</v>
      </c>
      <c r="C152" s="60"/>
      <c r="D152" s="60"/>
      <c r="E152" s="60"/>
      <c r="F152" s="60"/>
      <c r="G152" s="60"/>
      <c r="H152" s="60" t="s">
        <v>209</v>
      </c>
      <c r="I152" s="61"/>
      <c r="J152" s="182" t="s">
        <v>221</v>
      </c>
      <c r="K152" s="183">
        <v>421</v>
      </c>
      <c r="L152" s="183" t="s">
        <v>61</v>
      </c>
      <c r="M152" s="184"/>
      <c r="N152" s="185">
        <v>1512798</v>
      </c>
      <c r="O152" s="100">
        <v>2758128</v>
      </c>
      <c r="P152" s="190">
        <v>2795503</v>
      </c>
      <c r="Q152" s="188">
        <f t="shared" si="38"/>
        <v>184.79023636995819</v>
      </c>
      <c r="R152" s="189">
        <f t="shared" si="16"/>
        <v>101.35508576831822</v>
      </c>
    </row>
    <row r="153" spans="1:23">
      <c r="A153" s="173" t="s">
        <v>346</v>
      </c>
      <c r="B153" s="130" t="s">
        <v>91</v>
      </c>
      <c r="C153" s="131"/>
      <c r="D153" s="131"/>
      <c r="E153" s="131"/>
      <c r="F153" s="131"/>
      <c r="G153" s="131"/>
      <c r="H153" s="131" t="s">
        <v>209</v>
      </c>
      <c r="I153" s="132"/>
      <c r="J153" s="173" t="s">
        <v>221</v>
      </c>
      <c r="K153" s="174" t="s">
        <v>265</v>
      </c>
      <c r="L153" s="174"/>
      <c r="M153" s="175"/>
      <c r="N153" s="176">
        <f t="shared" ref="N153:P154" si="39">N154</f>
        <v>45000</v>
      </c>
      <c r="O153" s="201">
        <f t="shared" si="39"/>
        <v>5551250</v>
      </c>
      <c r="P153" s="202">
        <f t="shared" si="39"/>
        <v>151250</v>
      </c>
      <c r="Q153" s="179">
        <f t="shared" si="38"/>
        <v>336.11111111111114</v>
      </c>
      <c r="R153" s="180">
        <f t="shared" si="16"/>
        <v>2.7246115739698267</v>
      </c>
    </row>
    <row r="154" spans="1:23">
      <c r="A154" s="181" t="s">
        <v>346</v>
      </c>
      <c r="B154" s="59"/>
      <c r="C154" s="60"/>
      <c r="D154" s="60"/>
      <c r="E154" s="60"/>
      <c r="F154" s="60"/>
      <c r="G154" s="60"/>
      <c r="H154" s="60"/>
      <c r="I154" s="61"/>
      <c r="J154" s="182" t="s">
        <v>221</v>
      </c>
      <c r="K154" s="183">
        <v>4</v>
      </c>
      <c r="L154" s="183" t="s">
        <v>12</v>
      </c>
      <c r="M154" s="184"/>
      <c r="N154" s="185">
        <f t="shared" si="39"/>
        <v>45000</v>
      </c>
      <c r="O154" s="100">
        <f t="shared" si="39"/>
        <v>5551250</v>
      </c>
      <c r="P154" s="190">
        <f t="shared" si="39"/>
        <v>151250</v>
      </c>
      <c r="Q154" s="188">
        <f t="shared" si="38"/>
        <v>336.11111111111114</v>
      </c>
      <c r="R154" s="189">
        <f t="shared" si="16"/>
        <v>2.7246115739698267</v>
      </c>
    </row>
    <row r="155" spans="1:23">
      <c r="A155" s="181" t="s">
        <v>346</v>
      </c>
      <c r="B155" s="59"/>
      <c r="C155" s="60"/>
      <c r="D155" s="60"/>
      <c r="E155" s="60"/>
      <c r="F155" s="60"/>
      <c r="G155" s="60"/>
      <c r="H155" s="60"/>
      <c r="I155" s="61"/>
      <c r="J155" s="182" t="s">
        <v>221</v>
      </c>
      <c r="K155" s="183">
        <v>42</v>
      </c>
      <c r="L155" s="183" t="s">
        <v>60</v>
      </c>
      <c r="M155" s="184"/>
      <c r="N155" s="185">
        <f>SUM(N156:N157)</f>
        <v>45000</v>
      </c>
      <c r="O155" s="100">
        <f>O156+O157</f>
        <v>5551250</v>
      </c>
      <c r="P155" s="190">
        <f>SUM(P156:P157)</f>
        <v>151250</v>
      </c>
      <c r="Q155" s="188">
        <f t="shared" si="38"/>
        <v>336.11111111111114</v>
      </c>
      <c r="R155" s="189">
        <f t="shared" si="16"/>
        <v>2.7246115739698267</v>
      </c>
    </row>
    <row r="156" spans="1:23">
      <c r="A156" s="181" t="s">
        <v>346</v>
      </c>
      <c r="B156" s="59" t="s">
        <v>91</v>
      </c>
      <c r="C156" s="60"/>
      <c r="D156" s="60"/>
      <c r="E156" s="60"/>
      <c r="F156" s="60"/>
      <c r="G156" s="60"/>
      <c r="H156" s="60" t="s">
        <v>209</v>
      </c>
      <c r="I156" s="61"/>
      <c r="J156" s="182" t="s">
        <v>221</v>
      </c>
      <c r="K156" s="183">
        <v>421</v>
      </c>
      <c r="L156" s="183" t="s">
        <v>61</v>
      </c>
      <c r="M156" s="184"/>
      <c r="N156" s="185">
        <v>0</v>
      </c>
      <c r="O156" s="100">
        <v>5400000</v>
      </c>
      <c r="P156" s="190">
        <v>0</v>
      </c>
      <c r="Q156" s="188">
        <v>0</v>
      </c>
      <c r="R156" s="189">
        <f t="shared" si="16"/>
        <v>0</v>
      </c>
    </row>
    <row r="157" spans="1:23" s="9" customFormat="1">
      <c r="A157" s="181" t="s">
        <v>346</v>
      </c>
      <c r="B157" s="59" t="s">
        <v>91</v>
      </c>
      <c r="C157" s="60"/>
      <c r="D157" s="60"/>
      <c r="E157" s="60"/>
      <c r="F157" s="60"/>
      <c r="G157" s="60"/>
      <c r="H157" s="60" t="s">
        <v>209</v>
      </c>
      <c r="I157" s="61"/>
      <c r="J157" s="182" t="s">
        <v>221</v>
      </c>
      <c r="K157" s="183" t="s">
        <v>127</v>
      </c>
      <c r="L157" s="183" t="s">
        <v>128</v>
      </c>
      <c r="M157" s="184"/>
      <c r="N157" s="185">
        <v>45000</v>
      </c>
      <c r="O157" s="100">
        <v>151250</v>
      </c>
      <c r="P157" s="190">
        <v>151250</v>
      </c>
      <c r="Q157" s="188">
        <f t="shared" si="38"/>
        <v>336.11111111111114</v>
      </c>
      <c r="R157" s="189">
        <f t="shared" si="16"/>
        <v>100</v>
      </c>
      <c r="S157" s="57"/>
      <c r="T157" s="57"/>
      <c r="U157" s="57"/>
      <c r="V157" s="57"/>
      <c r="W157" s="56"/>
    </row>
    <row r="158" spans="1:23" s="9" customFormat="1">
      <c r="A158" s="173" t="s">
        <v>347</v>
      </c>
      <c r="B158" s="130" t="s">
        <v>91</v>
      </c>
      <c r="C158" s="131"/>
      <c r="D158" s="131"/>
      <c r="E158" s="131"/>
      <c r="F158" s="131"/>
      <c r="G158" s="131"/>
      <c r="H158" s="131" t="s">
        <v>209</v>
      </c>
      <c r="I158" s="132"/>
      <c r="J158" s="173" t="s">
        <v>221</v>
      </c>
      <c r="K158" s="174" t="s">
        <v>266</v>
      </c>
      <c r="L158" s="174"/>
      <c r="M158" s="175"/>
      <c r="N158" s="200">
        <f t="shared" ref="N158:P160" si="40">N159</f>
        <v>0</v>
      </c>
      <c r="O158" s="201">
        <f t="shared" si="40"/>
        <v>530000</v>
      </c>
      <c r="P158" s="202">
        <f t="shared" si="40"/>
        <v>439125</v>
      </c>
      <c r="Q158" s="179">
        <v>0</v>
      </c>
      <c r="R158" s="180">
        <f t="shared" si="16"/>
        <v>82.853773584905667</v>
      </c>
      <c r="S158" s="57"/>
      <c r="T158" s="57"/>
      <c r="U158" s="57"/>
      <c r="V158" s="57"/>
      <c r="W158" s="56"/>
    </row>
    <row r="159" spans="1:23" s="9" customFormat="1">
      <c r="A159" s="181" t="s">
        <v>347</v>
      </c>
      <c r="B159" s="59"/>
      <c r="C159" s="60"/>
      <c r="D159" s="60"/>
      <c r="E159" s="60"/>
      <c r="F159" s="60"/>
      <c r="G159" s="60"/>
      <c r="H159" s="60"/>
      <c r="I159" s="61"/>
      <c r="J159" s="181" t="s">
        <v>311</v>
      </c>
      <c r="K159" s="183" t="s">
        <v>11</v>
      </c>
      <c r="L159" s="183" t="s">
        <v>12</v>
      </c>
      <c r="M159" s="184"/>
      <c r="N159" s="203">
        <f t="shared" si="40"/>
        <v>0</v>
      </c>
      <c r="O159" s="100">
        <f t="shared" si="40"/>
        <v>530000</v>
      </c>
      <c r="P159" s="190">
        <f t="shared" si="40"/>
        <v>439125</v>
      </c>
      <c r="Q159" s="188">
        <v>0</v>
      </c>
      <c r="R159" s="189">
        <f t="shared" ref="R159:R162" si="41">P159/O159*100</f>
        <v>82.853773584905667</v>
      </c>
      <c r="S159" s="57"/>
      <c r="T159" s="57"/>
      <c r="U159" s="57"/>
      <c r="V159" s="57"/>
      <c r="W159" s="56"/>
    </row>
    <row r="160" spans="1:23" s="9" customFormat="1">
      <c r="A160" s="181" t="s">
        <v>347</v>
      </c>
      <c r="B160" s="59"/>
      <c r="C160" s="60"/>
      <c r="D160" s="60"/>
      <c r="E160" s="60"/>
      <c r="F160" s="60"/>
      <c r="G160" s="60"/>
      <c r="H160" s="60"/>
      <c r="I160" s="61"/>
      <c r="J160" s="181" t="s">
        <v>311</v>
      </c>
      <c r="K160" s="183" t="s">
        <v>101</v>
      </c>
      <c r="L160" s="183" t="s">
        <v>60</v>
      </c>
      <c r="M160" s="184"/>
      <c r="N160" s="203">
        <f t="shared" si="40"/>
        <v>0</v>
      </c>
      <c r="O160" s="100">
        <f t="shared" si="40"/>
        <v>530000</v>
      </c>
      <c r="P160" s="190">
        <f t="shared" si="40"/>
        <v>439125</v>
      </c>
      <c r="Q160" s="188">
        <v>0</v>
      </c>
      <c r="R160" s="189">
        <f t="shared" si="41"/>
        <v>82.853773584905667</v>
      </c>
      <c r="S160" s="57"/>
      <c r="T160" s="57"/>
      <c r="U160" s="57"/>
      <c r="V160" s="57"/>
      <c r="W160" s="56"/>
    </row>
    <row r="161" spans="1:23" s="9" customFormat="1">
      <c r="A161" s="181" t="s">
        <v>347</v>
      </c>
      <c r="B161" s="59" t="s">
        <v>91</v>
      </c>
      <c r="C161" s="60"/>
      <c r="D161" s="60"/>
      <c r="E161" s="60"/>
      <c r="F161" s="60"/>
      <c r="G161" s="60"/>
      <c r="H161" s="60" t="s">
        <v>209</v>
      </c>
      <c r="I161" s="61"/>
      <c r="J161" s="181" t="s">
        <v>311</v>
      </c>
      <c r="K161" s="183" t="s">
        <v>117</v>
      </c>
      <c r="L161" s="183" t="s">
        <v>61</v>
      </c>
      <c r="M161" s="184"/>
      <c r="N161" s="185">
        <v>0</v>
      </c>
      <c r="O161" s="100">
        <v>530000</v>
      </c>
      <c r="P161" s="190">
        <v>439125</v>
      </c>
      <c r="Q161" s="188">
        <v>0</v>
      </c>
      <c r="R161" s="189">
        <f t="shared" si="41"/>
        <v>82.853773584905667</v>
      </c>
      <c r="S161" s="57"/>
      <c r="T161" s="57"/>
      <c r="U161" s="57"/>
      <c r="V161" s="57"/>
      <c r="W161" s="56"/>
    </row>
    <row r="162" spans="1:23" s="9" customFormat="1">
      <c r="A162" s="280"/>
      <c r="B162" s="285"/>
      <c r="C162" s="279"/>
      <c r="D162" s="279"/>
      <c r="E162" s="279"/>
      <c r="F162" s="279"/>
      <c r="G162" s="279"/>
      <c r="H162" s="279"/>
      <c r="I162" s="286"/>
      <c r="J162" s="280" t="s">
        <v>268</v>
      </c>
      <c r="K162" s="281" t="s">
        <v>269</v>
      </c>
      <c r="L162" s="281"/>
      <c r="M162" s="287"/>
      <c r="N162" s="282">
        <f>N163</f>
        <v>161783</v>
      </c>
      <c r="O162" s="283">
        <f t="shared" ref="O162:P162" si="42">O163</f>
        <v>155000</v>
      </c>
      <c r="P162" s="283">
        <f t="shared" si="42"/>
        <v>155487</v>
      </c>
      <c r="Q162" s="257">
        <f t="shared" si="38"/>
        <v>96.108367380998004</v>
      </c>
      <c r="R162" s="258">
        <f t="shared" si="41"/>
        <v>100.31419354838708</v>
      </c>
      <c r="S162" s="57"/>
      <c r="T162" s="57"/>
      <c r="U162" s="57"/>
      <c r="V162" s="57"/>
      <c r="W162" s="56"/>
    </row>
    <row r="163" spans="1:23">
      <c r="A163" s="165" t="s">
        <v>348</v>
      </c>
      <c r="B163" s="121" t="s">
        <v>91</v>
      </c>
      <c r="C163" s="122"/>
      <c r="D163" s="122"/>
      <c r="E163" s="122"/>
      <c r="F163" s="122" t="s">
        <v>207</v>
      </c>
      <c r="G163" s="122"/>
      <c r="H163" s="122" t="s">
        <v>209</v>
      </c>
      <c r="I163" s="123"/>
      <c r="J163" s="165"/>
      <c r="K163" s="166" t="s">
        <v>267</v>
      </c>
      <c r="L163" s="166"/>
      <c r="M163" s="167"/>
      <c r="N163" s="168">
        <f>N164+N168</f>
        <v>161783</v>
      </c>
      <c r="O163" s="259">
        <f>O164+O168</f>
        <v>155000</v>
      </c>
      <c r="P163" s="260">
        <f>P164+P168</f>
        <v>155487</v>
      </c>
      <c r="Q163" s="171">
        <f t="shared" ref="Q163:Q225" si="43">P163/N163*100</f>
        <v>96.108367380998004</v>
      </c>
      <c r="R163" s="172">
        <f t="shared" ref="R163:R226" si="44">P163/O163*100</f>
        <v>100.31419354838708</v>
      </c>
      <c r="S163" s="58"/>
    </row>
    <row r="164" spans="1:23" s="5" customFormat="1">
      <c r="A164" s="296" t="s">
        <v>468</v>
      </c>
      <c r="B164" s="297" t="s">
        <v>91</v>
      </c>
      <c r="C164" s="298"/>
      <c r="D164" s="298"/>
      <c r="E164" s="298"/>
      <c r="F164" s="298" t="s">
        <v>207</v>
      </c>
      <c r="G164" s="298"/>
      <c r="H164" s="298" t="s">
        <v>209</v>
      </c>
      <c r="I164" s="299"/>
      <c r="J164" s="296" t="s">
        <v>310</v>
      </c>
      <c r="K164" s="300" t="s">
        <v>467</v>
      </c>
      <c r="L164" s="300"/>
      <c r="M164" s="301"/>
      <c r="N164" s="356">
        <f>N166</f>
        <v>111783</v>
      </c>
      <c r="O164" s="303">
        <f t="shared" ref="O164:P166" si="45">O165</f>
        <v>125000</v>
      </c>
      <c r="P164" s="304">
        <f t="shared" si="45"/>
        <v>125487</v>
      </c>
      <c r="Q164" s="305">
        <f>P164/N164*100</f>
        <v>112.25946700303267</v>
      </c>
      <c r="R164" s="306">
        <f>P164/O164*100</f>
        <v>100.38959999999999</v>
      </c>
    </row>
    <row r="165" spans="1:23" s="5" customFormat="1">
      <c r="A165" s="311" t="s">
        <v>468</v>
      </c>
      <c r="B165" s="90"/>
      <c r="C165" s="91"/>
      <c r="D165" s="91"/>
      <c r="E165" s="91"/>
      <c r="F165" s="91"/>
      <c r="G165" s="91"/>
      <c r="H165" s="91"/>
      <c r="I165" s="92"/>
      <c r="J165" s="240" t="s">
        <v>310</v>
      </c>
      <c r="K165" s="353">
        <v>3</v>
      </c>
      <c r="L165" s="240" t="s">
        <v>10</v>
      </c>
      <c r="M165" s="255"/>
      <c r="N165" s="313">
        <f>N166</f>
        <v>111783</v>
      </c>
      <c r="O165" s="220">
        <f t="shared" si="45"/>
        <v>125000</v>
      </c>
      <c r="P165" s="220">
        <f t="shared" si="45"/>
        <v>125487</v>
      </c>
      <c r="Q165" s="308">
        <f>P165/N165*100</f>
        <v>112.25946700303267</v>
      </c>
      <c r="R165" s="222">
        <f t="shared" si="44"/>
        <v>100.38959999999999</v>
      </c>
    </row>
    <row r="166" spans="1:23" s="5" customFormat="1">
      <c r="A166" s="314" t="s">
        <v>468</v>
      </c>
      <c r="B166" s="59"/>
      <c r="C166" s="60"/>
      <c r="D166" s="60"/>
      <c r="E166" s="60"/>
      <c r="F166" s="60"/>
      <c r="G166" s="60"/>
      <c r="H166" s="60"/>
      <c r="I166" s="61"/>
      <c r="J166" s="183" t="s">
        <v>310</v>
      </c>
      <c r="K166" s="354">
        <v>38</v>
      </c>
      <c r="L166" s="183" t="s">
        <v>105</v>
      </c>
      <c r="M166" s="184"/>
      <c r="N166" s="186">
        <f>N167</f>
        <v>111783</v>
      </c>
      <c r="O166" s="100">
        <f t="shared" si="45"/>
        <v>125000</v>
      </c>
      <c r="P166" s="100">
        <f t="shared" si="45"/>
        <v>125487</v>
      </c>
      <c r="Q166" s="309">
        <f t="shared" ref="Q166:Q171" si="46">P166/N166*100</f>
        <v>112.25946700303267</v>
      </c>
      <c r="R166" s="189">
        <f t="shared" si="44"/>
        <v>100.38959999999999</v>
      </c>
    </row>
    <row r="167" spans="1:23" s="5" customFormat="1">
      <c r="A167" s="314" t="s">
        <v>468</v>
      </c>
      <c r="B167" s="59" t="s">
        <v>91</v>
      </c>
      <c r="C167" s="60"/>
      <c r="D167" s="60"/>
      <c r="E167" s="60"/>
      <c r="F167" s="60" t="s">
        <v>207</v>
      </c>
      <c r="G167" s="60"/>
      <c r="H167" s="60" t="s">
        <v>209</v>
      </c>
      <c r="I167" s="61"/>
      <c r="J167" s="183" t="s">
        <v>310</v>
      </c>
      <c r="K167" s="354">
        <v>386</v>
      </c>
      <c r="L167" s="183" t="s">
        <v>55</v>
      </c>
      <c r="M167" s="184"/>
      <c r="N167" s="186">
        <v>111783</v>
      </c>
      <c r="O167" s="100">
        <v>125000</v>
      </c>
      <c r="P167" s="100">
        <v>125487</v>
      </c>
      <c r="Q167" s="309">
        <f t="shared" si="46"/>
        <v>112.25946700303267</v>
      </c>
      <c r="R167" s="189">
        <f t="shared" si="44"/>
        <v>100.38959999999999</v>
      </c>
    </row>
    <row r="168" spans="1:23" s="5" customFormat="1">
      <c r="A168" s="347" t="s">
        <v>349</v>
      </c>
      <c r="B168" s="130" t="s">
        <v>91</v>
      </c>
      <c r="C168" s="131"/>
      <c r="D168" s="131"/>
      <c r="E168" s="131"/>
      <c r="F168" s="131"/>
      <c r="G168" s="131"/>
      <c r="H168" s="131" t="s">
        <v>209</v>
      </c>
      <c r="I168" s="132"/>
      <c r="J168" s="174" t="s">
        <v>309</v>
      </c>
      <c r="K168" s="347" t="s">
        <v>271</v>
      </c>
      <c r="L168" s="174"/>
      <c r="M168" s="175"/>
      <c r="N168" s="177">
        <f t="shared" ref="N168:P170" si="47">N169</f>
        <v>50000</v>
      </c>
      <c r="O168" s="201">
        <f t="shared" si="47"/>
        <v>30000</v>
      </c>
      <c r="P168" s="201">
        <f t="shared" si="47"/>
        <v>30000</v>
      </c>
      <c r="Q168" s="315">
        <f t="shared" si="46"/>
        <v>60</v>
      </c>
      <c r="R168" s="180">
        <f t="shared" si="44"/>
        <v>100</v>
      </c>
    </row>
    <row r="169" spans="1:23" s="5" customFormat="1">
      <c r="A169" s="314" t="s">
        <v>349</v>
      </c>
      <c r="B169" s="59"/>
      <c r="C169" s="60"/>
      <c r="D169" s="60"/>
      <c r="E169" s="60"/>
      <c r="F169" s="60"/>
      <c r="G169" s="60"/>
      <c r="H169" s="60"/>
      <c r="I169" s="61"/>
      <c r="J169" s="183" t="s">
        <v>309</v>
      </c>
      <c r="K169" s="354" t="s">
        <v>11</v>
      </c>
      <c r="L169" s="183" t="s">
        <v>10</v>
      </c>
      <c r="M169" s="184"/>
      <c r="N169" s="186">
        <f t="shared" si="47"/>
        <v>50000</v>
      </c>
      <c r="O169" s="100">
        <f t="shared" si="47"/>
        <v>30000</v>
      </c>
      <c r="P169" s="100">
        <f t="shared" si="47"/>
        <v>30000</v>
      </c>
      <c r="Q169" s="309">
        <f t="shared" si="46"/>
        <v>60</v>
      </c>
      <c r="R169" s="189">
        <f t="shared" si="44"/>
        <v>100</v>
      </c>
    </row>
    <row r="170" spans="1:23" s="5" customFormat="1">
      <c r="A170" s="314" t="s">
        <v>349</v>
      </c>
      <c r="B170" s="59"/>
      <c r="C170" s="60"/>
      <c r="D170" s="60"/>
      <c r="E170" s="60"/>
      <c r="F170" s="60"/>
      <c r="G170" s="60"/>
      <c r="H170" s="60"/>
      <c r="I170" s="61"/>
      <c r="J170" s="183" t="s">
        <v>309</v>
      </c>
      <c r="K170" s="354" t="s">
        <v>101</v>
      </c>
      <c r="L170" s="183" t="s">
        <v>60</v>
      </c>
      <c r="M170" s="184"/>
      <c r="N170" s="186">
        <f t="shared" si="47"/>
        <v>50000</v>
      </c>
      <c r="O170" s="100">
        <f t="shared" si="47"/>
        <v>30000</v>
      </c>
      <c r="P170" s="100">
        <f t="shared" si="47"/>
        <v>30000</v>
      </c>
      <c r="Q170" s="309">
        <f t="shared" si="46"/>
        <v>60</v>
      </c>
      <c r="R170" s="189">
        <f t="shared" si="44"/>
        <v>100</v>
      </c>
    </row>
    <row r="171" spans="1:23" s="5" customFormat="1">
      <c r="A171" s="351" t="s">
        <v>349</v>
      </c>
      <c r="B171" s="65" t="s">
        <v>91</v>
      </c>
      <c r="C171" s="66"/>
      <c r="D171" s="66"/>
      <c r="E171" s="66"/>
      <c r="F171" s="66"/>
      <c r="G171" s="66"/>
      <c r="H171" s="66" t="s">
        <v>209</v>
      </c>
      <c r="I171" s="67"/>
      <c r="J171" s="227" t="s">
        <v>309</v>
      </c>
      <c r="K171" s="355" t="s">
        <v>117</v>
      </c>
      <c r="L171" s="227" t="s">
        <v>61</v>
      </c>
      <c r="M171" s="228"/>
      <c r="N171" s="352">
        <v>50000</v>
      </c>
      <c r="O171" s="213">
        <v>30000</v>
      </c>
      <c r="P171" s="213">
        <v>30000</v>
      </c>
      <c r="Q171" s="310">
        <f t="shared" si="46"/>
        <v>60</v>
      </c>
      <c r="R171" s="216">
        <f t="shared" si="44"/>
        <v>100</v>
      </c>
    </row>
    <row r="172" spans="1:23" ht="16.8" customHeight="1">
      <c r="A172" s="332"/>
      <c r="B172" s="341"/>
      <c r="C172" s="342"/>
      <c r="D172" s="342"/>
      <c r="E172" s="342"/>
      <c r="F172" s="342"/>
      <c r="G172" s="342"/>
      <c r="H172" s="342"/>
      <c r="I172" s="343"/>
      <c r="J172" s="332"/>
      <c r="K172" s="334" t="s">
        <v>272</v>
      </c>
      <c r="L172" s="334"/>
      <c r="M172" s="335"/>
      <c r="N172" s="365">
        <f>N173+N188</f>
        <v>161612</v>
      </c>
      <c r="O172" s="366">
        <f>O173+O188</f>
        <v>393750</v>
      </c>
      <c r="P172" s="367">
        <f>P173+P188</f>
        <v>394690</v>
      </c>
      <c r="Q172" s="339">
        <f t="shared" si="43"/>
        <v>244.22072618369924</v>
      </c>
      <c r="R172" s="340">
        <f t="shared" si="44"/>
        <v>100.23873015873015</v>
      </c>
      <c r="S172" s="56"/>
    </row>
    <row r="173" spans="1:23">
      <c r="A173" s="147"/>
      <c r="B173" s="101"/>
      <c r="C173" s="102"/>
      <c r="D173" s="102"/>
      <c r="E173" s="102"/>
      <c r="F173" s="102"/>
      <c r="G173" s="102"/>
      <c r="H173" s="102"/>
      <c r="I173" s="103"/>
      <c r="J173" s="147" t="s">
        <v>274</v>
      </c>
      <c r="K173" s="149" t="s">
        <v>273</v>
      </c>
      <c r="L173" s="149"/>
      <c r="M173" s="150"/>
      <c r="N173" s="288">
        <f>N174+N183</f>
        <v>148098</v>
      </c>
      <c r="O173" s="289">
        <f>O174+O183</f>
        <v>363750</v>
      </c>
      <c r="P173" s="290">
        <f>P174+P183</f>
        <v>366390</v>
      </c>
      <c r="Q173" s="154">
        <f t="shared" si="43"/>
        <v>247.3969938824292</v>
      </c>
      <c r="R173" s="155">
        <f t="shared" si="44"/>
        <v>100.72577319587627</v>
      </c>
      <c r="S173" s="56"/>
    </row>
    <row r="174" spans="1:23">
      <c r="A174" s="192" t="s">
        <v>350</v>
      </c>
      <c r="B174" s="124" t="s">
        <v>91</v>
      </c>
      <c r="C174" s="125"/>
      <c r="D174" s="125"/>
      <c r="E174" s="125" t="s">
        <v>11</v>
      </c>
      <c r="F174" s="125"/>
      <c r="G174" s="125"/>
      <c r="H174" s="125" t="s">
        <v>209</v>
      </c>
      <c r="I174" s="126"/>
      <c r="J174" s="192"/>
      <c r="K174" s="193" t="s">
        <v>219</v>
      </c>
      <c r="L174" s="193"/>
      <c r="M174" s="194"/>
      <c r="N174" s="231">
        <f>N175+N179</f>
        <v>67730</v>
      </c>
      <c r="O174" s="232">
        <f>O175+O179</f>
        <v>305750</v>
      </c>
      <c r="P174" s="233">
        <f>P175+P179</f>
        <v>308226</v>
      </c>
      <c r="Q174" s="198">
        <f t="shared" si="43"/>
        <v>455.0804665583936</v>
      </c>
      <c r="R174" s="199">
        <f t="shared" si="44"/>
        <v>100.80981193785772</v>
      </c>
    </row>
    <row r="175" spans="1:23">
      <c r="A175" s="173" t="s">
        <v>433</v>
      </c>
      <c r="B175" s="130" t="s">
        <v>91</v>
      </c>
      <c r="C175" s="131"/>
      <c r="D175" s="131"/>
      <c r="E175" s="131" t="s">
        <v>11</v>
      </c>
      <c r="F175" s="131"/>
      <c r="G175" s="131"/>
      <c r="H175" s="131"/>
      <c r="I175" s="132"/>
      <c r="J175" s="173" t="s">
        <v>106</v>
      </c>
      <c r="K175" s="174" t="s">
        <v>224</v>
      </c>
      <c r="L175" s="174"/>
      <c r="M175" s="175"/>
      <c r="N175" s="234">
        <f t="shared" ref="N175:P177" si="48">N176</f>
        <v>67730</v>
      </c>
      <c r="O175" s="208">
        <f t="shared" si="48"/>
        <v>68000</v>
      </c>
      <c r="P175" s="209">
        <f t="shared" si="48"/>
        <v>70476</v>
      </c>
      <c r="Q175" s="179">
        <f t="shared" si="43"/>
        <v>104.05433338254835</v>
      </c>
      <c r="R175" s="180">
        <f t="shared" si="44"/>
        <v>103.64117647058823</v>
      </c>
    </row>
    <row r="176" spans="1:23">
      <c r="A176" s="181" t="s">
        <v>433</v>
      </c>
      <c r="B176" s="59"/>
      <c r="C176" s="60"/>
      <c r="D176" s="60"/>
      <c r="E176" s="60"/>
      <c r="F176" s="60"/>
      <c r="G176" s="60"/>
      <c r="H176" s="60"/>
      <c r="I176" s="61"/>
      <c r="J176" s="182" t="s">
        <v>106</v>
      </c>
      <c r="K176" s="183">
        <v>3</v>
      </c>
      <c r="L176" s="183" t="s">
        <v>10</v>
      </c>
      <c r="M176" s="184"/>
      <c r="N176" s="185">
        <f t="shared" si="48"/>
        <v>67730</v>
      </c>
      <c r="O176" s="100">
        <f t="shared" si="48"/>
        <v>68000</v>
      </c>
      <c r="P176" s="190">
        <f t="shared" si="48"/>
        <v>70476</v>
      </c>
      <c r="Q176" s="188">
        <f t="shared" si="43"/>
        <v>104.05433338254835</v>
      </c>
      <c r="R176" s="189">
        <f t="shared" si="44"/>
        <v>103.64117647058823</v>
      </c>
    </row>
    <row r="177" spans="1:23">
      <c r="A177" s="181" t="s">
        <v>433</v>
      </c>
      <c r="B177" s="59"/>
      <c r="C177" s="60"/>
      <c r="D177" s="60"/>
      <c r="E177" s="60"/>
      <c r="F177" s="60"/>
      <c r="G177" s="60"/>
      <c r="H177" s="60"/>
      <c r="I177" s="61"/>
      <c r="J177" s="182" t="s">
        <v>106</v>
      </c>
      <c r="K177" s="183">
        <v>37</v>
      </c>
      <c r="L177" s="183" t="s">
        <v>107</v>
      </c>
      <c r="M177" s="184"/>
      <c r="N177" s="185">
        <f t="shared" si="48"/>
        <v>67730</v>
      </c>
      <c r="O177" s="100">
        <f t="shared" si="48"/>
        <v>68000</v>
      </c>
      <c r="P177" s="190">
        <f t="shared" si="48"/>
        <v>70476</v>
      </c>
      <c r="Q177" s="188">
        <f t="shared" si="43"/>
        <v>104.05433338254835</v>
      </c>
      <c r="R177" s="189">
        <f t="shared" si="44"/>
        <v>103.64117647058823</v>
      </c>
    </row>
    <row r="178" spans="1:23">
      <c r="A178" s="181" t="s">
        <v>433</v>
      </c>
      <c r="B178" s="59" t="s">
        <v>91</v>
      </c>
      <c r="C178" s="60"/>
      <c r="D178" s="60"/>
      <c r="E178" s="60" t="s">
        <v>11</v>
      </c>
      <c r="F178" s="60"/>
      <c r="G178" s="60"/>
      <c r="H178" s="60"/>
      <c r="I178" s="61"/>
      <c r="J178" s="182" t="s">
        <v>106</v>
      </c>
      <c r="K178" s="183">
        <v>372</v>
      </c>
      <c r="L178" s="183" t="s">
        <v>52</v>
      </c>
      <c r="M178" s="184"/>
      <c r="N178" s="185">
        <v>67730</v>
      </c>
      <c r="O178" s="100">
        <v>68000</v>
      </c>
      <c r="P178" s="190">
        <v>70476</v>
      </c>
      <c r="Q178" s="188">
        <f t="shared" si="43"/>
        <v>104.05433338254835</v>
      </c>
      <c r="R178" s="189">
        <f t="shared" si="44"/>
        <v>103.64117647058823</v>
      </c>
      <c r="S178" s="57"/>
      <c r="T178" s="57"/>
      <c r="U178" s="57"/>
      <c r="V178" s="57"/>
      <c r="W178" s="57"/>
    </row>
    <row r="179" spans="1:23" s="9" customFormat="1">
      <c r="A179" s="173" t="s">
        <v>434</v>
      </c>
      <c r="B179" s="130" t="s">
        <v>91</v>
      </c>
      <c r="C179" s="131"/>
      <c r="D179" s="131"/>
      <c r="E179" s="131"/>
      <c r="F179" s="131"/>
      <c r="G179" s="131"/>
      <c r="H179" s="131" t="s">
        <v>209</v>
      </c>
      <c r="I179" s="132"/>
      <c r="J179" s="173" t="s">
        <v>223</v>
      </c>
      <c r="K179" s="174" t="s">
        <v>222</v>
      </c>
      <c r="L179" s="174"/>
      <c r="M179" s="175"/>
      <c r="N179" s="200">
        <f t="shared" ref="N179:P181" si="49">N180</f>
        <v>0</v>
      </c>
      <c r="O179" s="201">
        <f t="shared" si="49"/>
        <v>237750</v>
      </c>
      <c r="P179" s="202">
        <f t="shared" si="49"/>
        <v>237750</v>
      </c>
      <c r="Q179" s="179">
        <v>0</v>
      </c>
      <c r="R179" s="180">
        <f t="shared" si="44"/>
        <v>100</v>
      </c>
      <c r="S179" s="57"/>
      <c r="T179" s="57"/>
      <c r="U179" s="57"/>
      <c r="V179" s="57"/>
      <c r="W179" s="57"/>
    </row>
    <row r="180" spans="1:23" s="9" customFormat="1">
      <c r="A180" s="181" t="s">
        <v>434</v>
      </c>
      <c r="B180" s="59"/>
      <c r="C180" s="60"/>
      <c r="D180" s="60"/>
      <c r="E180" s="60"/>
      <c r="F180" s="60"/>
      <c r="G180" s="60"/>
      <c r="H180" s="60"/>
      <c r="I180" s="61"/>
      <c r="J180" s="182" t="s">
        <v>223</v>
      </c>
      <c r="K180" s="183" t="s">
        <v>100</v>
      </c>
      <c r="L180" s="183" t="s">
        <v>10</v>
      </c>
      <c r="M180" s="184"/>
      <c r="N180" s="203">
        <f t="shared" si="49"/>
        <v>0</v>
      </c>
      <c r="O180" s="100">
        <f t="shared" si="49"/>
        <v>237750</v>
      </c>
      <c r="P180" s="190">
        <f t="shared" si="49"/>
        <v>237750</v>
      </c>
      <c r="Q180" s="188">
        <v>0</v>
      </c>
      <c r="R180" s="189">
        <f t="shared" si="44"/>
        <v>100</v>
      </c>
      <c r="S180" s="57"/>
      <c r="T180" s="57"/>
      <c r="U180" s="57"/>
      <c r="V180" s="57"/>
      <c r="W180" s="57"/>
    </row>
    <row r="181" spans="1:23" s="9" customFormat="1">
      <c r="A181" s="181" t="s">
        <v>434</v>
      </c>
      <c r="B181" s="59"/>
      <c r="C181" s="60"/>
      <c r="D181" s="60"/>
      <c r="E181" s="60"/>
      <c r="F181" s="60"/>
      <c r="G181" s="60"/>
      <c r="H181" s="60"/>
      <c r="I181" s="61"/>
      <c r="J181" s="182" t="s">
        <v>223</v>
      </c>
      <c r="K181" s="183" t="s">
        <v>181</v>
      </c>
      <c r="L181" s="183" t="s">
        <v>107</v>
      </c>
      <c r="M181" s="184"/>
      <c r="N181" s="203">
        <f t="shared" si="49"/>
        <v>0</v>
      </c>
      <c r="O181" s="100">
        <f t="shared" si="49"/>
        <v>237750</v>
      </c>
      <c r="P181" s="190">
        <f t="shared" si="49"/>
        <v>237750</v>
      </c>
      <c r="Q181" s="188">
        <v>0</v>
      </c>
      <c r="R181" s="189">
        <f t="shared" si="44"/>
        <v>100</v>
      </c>
      <c r="S181" s="57"/>
      <c r="T181" s="57"/>
      <c r="U181" s="57"/>
      <c r="V181" s="57"/>
      <c r="W181" s="57"/>
    </row>
    <row r="182" spans="1:23" s="9" customFormat="1">
      <c r="A182" s="181" t="s">
        <v>434</v>
      </c>
      <c r="B182" s="59" t="s">
        <v>91</v>
      </c>
      <c r="C182" s="60"/>
      <c r="D182" s="60"/>
      <c r="E182" s="60"/>
      <c r="F182" s="60"/>
      <c r="G182" s="60"/>
      <c r="H182" s="60" t="s">
        <v>209</v>
      </c>
      <c r="I182" s="61"/>
      <c r="J182" s="182" t="s">
        <v>223</v>
      </c>
      <c r="K182" s="183" t="s">
        <v>182</v>
      </c>
      <c r="L182" s="183" t="s">
        <v>52</v>
      </c>
      <c r="M182" s="184"/>
      <c r="N182" s="185">
        <v>0</v>
      </c>
      <c r="O182" s="100">
        <v>237750</v>
      </c>
      <c r="P182" s="190">
        <v>237750</v>
      </c>
      <c r="Q182" s="188">
        <v>0</v>
      </c>
      <c r="R182" s="189">
        <f t="shared" si="44"/>
        <v>100</v>
      </c>
      <c r="S182" s="57"/>
      <c r="T182" s="57"/>
      <c r="U182" s="57"/>
      <c r="V182" s="57"/>
      <c r="W182" s="57"/>
    </row>
    <row r="183" spans="1:23">
      <c r="A183" s="192" t="s">
        <v>351</v>
      </c>
      <c r="B183" s="124" t="s">
        <v>91</v>
      </c>
      <c r="C183" s="125"/>
      <c r="D183" s="125"/>
      <c r="E183" s="125" t="s">
        <v>11</v>
      </c>
      <c r="F183" s="125"/>
      <c r="G183" s="125"/>
      <c r="H183" s="125"/>
      <c r="I183" s="126"/>
      <c r="J183" s="192"/>
      <c r="K183" s="193" t="s">
        <v>220</v>
      </c>
      <c r="L183" s="193"/>
      <c r="M183" s="193"/>
      <c r="N183" s="231">
        <f>N184</f>
        <v>80368</v>
      </c>
      <c r="O183" s="232">
        <f t="shared" ref="O183:P183" si="50">O184</f>
        <v>58000</v>
      </c>
      <c r="P183" s="233">
        <f t="shared" si="50"/>
        <v>58164</v>
      </c>
      <c r="Q183" s="198">
        <f>P183/N183*100</f>
        <v>72.372088393390399</v>
      </c>
      <c r="R183" s="199">
        <f t="shared" si="44"/>
        <v>100.28275862068965</v>
      </c>
      <c r="S183" s="58"/>
    </row>
    <row r="184" spans="1:23">
      <c r="A184" s="173" t="s">
        <v>353</v>
      </c>
      <c r="B184" s="130" t="s">
        <v>91</v>
      </c>
      <c r="C184" s="131"/>
      <c r="D184" s="131"/>
      <c r="E184" s="131" t="s">
        <v>11</v>
      </c>
      <c r="F184" s="131"/>
      <c r="G184" s="131"/>
      <c r="H184" s="131"/>
      <c r="I184" s="132"/>
      <c r="J184" s="173" t="s">
        <v>308</v>
      </c>
      <c r="K184" s="174" t="s">
        <v>277</v>
      </c>
      <c r="L184" s="174"/>
      <c r="M184" s="175"/>
      <c r="N184" s="176">
        <f t="shared" ref="N184:O186" si="51">N185</f>
        <v>80368</v>
      </c>
      <c r="O184" s="201">
        <f t="shared" si="51"/>
        <v>58000</v>
      </c>
      <c r="P184" s="202">
        <f>P185</f>
        <v>58164</v>
      </c>
      <c r="Q184" s="179">
        <f>P184/N184*100</f>
        <v>72.372088393390399</v>
      </c>
      <c r="R184" s="180">
        <f t="shared" si="44"/>
        <v>100.28275862068965</v>
      </c>
    </row>
    <row r="185" spans="1:23">
      <c r="A185" s="181" t="s">
        <v>353</v>
      </c>
      <c r="B185" s="59"/>
      <c r="C185" s="60"/>
      <c r="D185" s="60"/>
      <c r="E185" s="60"/>
      <c r="F185" s="60"/>
      <c r="G185" s="60"/>
      <c r="H185" s="60"/>
      <c r="I185" s="61"/>
      <c r="J185" s="182" t="s">
        <v>308</v>
      </c>
      <c r="K185" s="183">
        <v>3</v>
      </c>
      <c r="L185" s="183" t="s">
        <v>10</v>
      </c>
      <c r="M185" s="184"/>
      <c r="N185" s="185">
        <f t="shared" si="51"/>
        <v>80368</v>
      </c>
      <c r="O185" s="100">
        <f t="shared" si="51"/>
        <v>58000</v>
      </c>
      <c r="P185" s="190">
        <f>P186</f>
        <v>58164</v>
      </c>
      <c r="Q185" s="188">
        <f>P185/N185*100</f>
        <v>72.372088393390399</v>
      </c>
      <c r="R185" s="189">
        <f t="shared" si="44"/>
        <v>100.28275862068965</v>
      </c>
    </row>
    <row r="186" spans="1:23">
      <c r="A186" s="181" t="s">
        <v>353</v>
      </c>
      <c r="B186" s="59"/>
      <c r="C186" s="60"/>
      <c r="D186" s="60"/>
      <c r="E186" s="60"/>
      <c r="F186" s="60"/>
      <c r="G186" s="60"/>
      <c r="H186" s="60"/>
      <c r="I186" s="61"/>
      <c r="J186" s="182" t="s">
        <v>308</v>
      </c>
      <c r="K186" s="183">
        <v>37</v>
      </c>
      <c r="L186" s="183" t="s">
        <v>107</v>
      </c>
      <c r="M186" s="184"/>
      <c r="N186" s="185">
        <f t="shared" si="51"/>
        <v>80368</v>
      </c>
      <c r="O186" s="100">
        <f t="shared" si="51"/>
        <v>58000</v>
      </c>
      <c r="P186" s="190">
        <f>P187</f>
        <v>58164</v>
      </c>
      <c r="Q186" s="188">
        <f t="shared" ref="Q186:Q187" si="52">P186/N186*100</f>
        <v>72.372088393390399</v>
      </c>
      <c r="R186" s="189">
        <f t="shared" si="44"/>
        <v>100.28275862068965</v>
      </c>
    </row>
    <row r="187" spans="1:23">
      <c r="A187" s="181" t="s">
        <v>353</v>
      </c>
      <c r="B187" s="59" t="s">
        <v>91</v>
      </c>
      <c r="C187" s="60"/>
      <c r="D187" s="60"/>
      <c r="E187" s="60" t="s">
        <v>11</v>
      </c>
      <c r="F187" s="60"/>
      <c r="G187" s="60"/>
      <c r="H187" s="60"/>
      <c r="I187" s="61"/>
      <c r="J187" s="182" t="s">
        <v>308</v>
      </c>
      <c r="K187" s="183">
        <v>372</v>
      </c>
      <c r="L187" s="183" t="s">
        <v>52</v>
      </c>
      <c r="M187" s="184"/>
      <c r="N187" s="185">
        <v>80368</v>
      </c>
      <c r="O187" s="100">
        <v>58000</v>
      </c>
      <c r="P187" s="190">
        <v>58164</v>
      </c>
      <c r="Q187" s="188">
        <f t="shared" si="52"/>
        <v>72.372088393390399</v>
      </c>
      <c r="R187" s="189">
        <f t="shared" si="44"/>
        <v>100.28275862068965</v>
      </c>
    </row>
    <row r="188" spans="1:23">
      <c r="A188" s="280" t="s">
        <v>4</v>
      </c>
      <c r="B188" s="285"/>
      <c r="C188" s="279"/>
      <c r="D188" s="279"/>
      <c r="E188" s="279"/>
      <c r="F188" s="279"/>
      <c r="G188" s="279"/>
      <c r="H188" s="279"/>
      <c r="I188" s="286"/>
      <c r="J188" s="280" t="s">
        <v>275</v>
      </c>
      <c r="K188" s="281" t="s">
        <v>276</v>
      </c>
      <c r="L188" s="281"/>
      <c r="M188" s="287"/>
      <c r="N188" s="282">
        <f t="shared" ref="N188:P192" si="53">N189</f>
        <v>13514</v>
      </c>
      <c r="O188" s="283">
        <f t="shared" si="53"/>
        <v>30000</v>
      </c>
      <c r="P188" s="284">
        <f t="shared" si="53"/>
        <v>28300</v>
      </c>
      <c r="Q188" s="291">
        <f t="shared" si="43"/>
        <v>209.41246115139856</v>
      </c>
      <c r="R188" s="292">
        <f t="shared" si="44"/>
        <v>94.333333333333343</v>
      </c>
    </row>
    <row r="189" spans="1:23">
      <c r="A189" s="192" t="s">
        <v>352</v>
      </c>
      <c r="B189" s="124" t="s">
        <v>91</v>
      </c>
      <c r="C189" s="125"/>
      <c r="D189" s="125" t="s">
        <v>100</v>
      </c>
      <c r="E189" s="125" t="s">
        <v>11</v>
      </c>
      <c r="F189" s="125"/>
      <c r="G189" s="125"/>
      <c r="H189" s="125"/>
      <c r="I189" s="126"/>
      <c r="J189" s="192" t="s">
        <v>4</v>
      </c>
      <c r="K189" s="193" t="s">
        <v>278</v>
      </c>
      <c r="L189" s="193"/>
      <c r="M189" s="194"/>
      <c r="N189" s="231">
        <f t="shared" si="53"/>
        <v>13514</v>
      </c>
      <c r="O189" s="232">
        <f t="shared" si="53"/>
        <v>30000</v>
      </c>
      <c r="P189" s="233">
        <f t="shared" si="53"/>
        <v>28300</v>
      </c>
      <c r="Q189" s="198">
        <f t="shared" si="43"/>
        <v>209.41246115139856</v>
      </c>
      <c r="R189" s="199">
        <f t="shared" si="44"/>
        <v>94.333333333333343</v>
      </c>
    </row>
    <row r="190" spans="1:23">
      <c r="A190" s="173" t="s">
        <v>354</v>
      </c>
      <c r="B190" s="130" t="s">
        <v>91</v>
      </c>
      <c r="C190" s="131"/>
      <c r="D190" s="131" t="s">
        <v>100</v>
      </c>
      <c r="E190" s="131" t="s">
        <v>11</v>
      </c>
      <c r="F190" s="131"/>
      <c r="G190" s="131"/>
      <c r="H190" s="131"/>
      <c r="I190" s="132"/>
      <c r="J190" s="173" t="s">
        <v>108</v>
      </c>
      <c r="K190" s="174" t="s">
        <v>279</v>
      </c>
      <c r="L190" s="174"/>
      <c r="M190" s="175"/>
      <c r="N190" s="176">
        <f t="shared" si="53"/>
        <v>13514</v>
      </c>
      <c r="O190" s="201">
        <f t="shared" si="53"/>
        <v>30000</v>
      </c>
      <c r="P190" s="202">
        <f t="shared" si="53"/>
        <v>28300</v>
      </c>
      <c r="Q190" s="179">
        <f t="shared" si="43"/>
        <v>209.41246115139856</v>
      </c>
      <c r="R190" s="180">
        <f t="shared" si="44"/>
        <v>94.333333333333343</v>
      </c>
    </row>
    <row r="191" spans="1:23">
      <c r="A191" s="181" t="s">
        <v>354</v>
      </c>
      <c r="B191" s="62"/>
      <c r="C191" s="63"/>
      <c r="D191" s="63"/>
      <c r="E191" s="63"/>
      <c r="F191" s="63"/>
      <c r="G191" s="63"/>
      <c r="H191" s="63"/>
      <c r="I191" s="64"/>
      <c r="J191" s="223" t="s">
        <v>108</v>
      </c>
      <c r="K191" s="261" t="s">
        <v>100</v>
      </c>
      <c r="L191" s="50" t="s">
        <v>10</v>
      </c>
      <c r="M191" s="224"/>
      <c r="N191" s="225">
        <f t="shared" si="53"/>
        <v>13514</v>
      </c>
      <c r="O191" s="262">
        <f t="shared" si="53"/>
        <v>30000</v>
      </c>
      <c r="P191" s="263">
        <f t="shared" si="53"/>
        <v>28300</v>
      </c>
      <c r="Q191" s="188">
        <f t="shared" si="43"/>
        <v>209.41246115139856</v>
      </c>
      <c r="R191" s="189">
        <f t="shared" si="44"/>
        <v>94.333333333333343</v>
      </c>
    </row>
    <row r="192" spans="1:23">
      <c r="A192" s="181" t="s">
        <v>354</v>
      </c>
      <c r="B192" s="62"/>
      <c r="C192" s="63"/>
      <c r="D192" s="63"/>
      <c r="E192" s="63"/>
      <c r="F192" s="63"/>
      <c r="G192" s="63"/>
      <c r="H192" s="63"/>
      <c r="I192" s="64"/>
      <c r="J192" s="223" t="s">
        <v>108</v>
      </c>
      <c r="K192" s="261" t="s">
        <v>95</v>
      </c>
      <c r="L192" s="50" t="s">
        <v>44</v>
      </c>
      <c r="M192" s="224"/>
      <c r="N192" s="225">
        <f t="shared" si="53"/>
        <v>13514</v>
      </c>
      <c r="O192" s="262">
        <f t="shared" si="53"/>
        <v>30000</v>
      </c>
      <c r="P192" s="263">
        <f t="shared" si="53"/>
        <v>28300</v>
      </c>
      <c r="Q192" s="188">
        <f t="shared" si="43"/>
        <v>209.41246115139856</v>
      </c>
      <c r="R192" s="189">
        <f t="shared" si="44"/>
        <v>94.333333333333343</v>
      </c>
    </row>
    <row r="193" spans="1:18">
      <c r="A193" s="181" t="s">
        <v>354</v>
      </c>
      <c r="B193" s="62" t="s">
        <v>91</v>
      </c>
      <c r="C193" s="63"/>
      <c r="D193" s="63" t="s">
        <v>100</v>
      </c>
      <c r="E193" s="63" t="s">
        <v>11</v>
      </c>
      <c r="F193" s="63"/>
      <c r="G193" s="63"/>
      <c r="H193" s="63"/>
      <c r="I193" s="64"/>
      <c r="J193" s="223" t="s">
        <v>108</v>
      </c>
      <c r="K193" s="261" t="s">
        <v>94</v>
      </c>
      <c r="L193" s="50" t="s">
        <v>47</v>
      </c>
      <c r="M193" s="224"/>
      <c r="N193" s="225">
        <v>13514</v>
      </c>
      <c r="O193" s="262">
        <v>30000</v>
      </c>
      <c r="P193" s="263">
        <v>28300</v>
      </c>
      <c r="Q193" s="188">
        <f t="shared" si="43"/>
        <v>209.41246115139856</v>
      </c>
      <c r="R193" s="189">
        <f t="shared" si="44"/>
        <v>94.333333333333343</v>
      </c>
    </row>
    <row r="194" spans="1:18" ht="16.8" customHeight="1">
      <c r="A194" s="332"/>
      <c r="B194" s="341"/>
      <c r="C194" s="342"/>
      <c r="D194" s="342"/>
      <c r="E194" s="342"/>
      <c r="F194" s="342"/>
      <c r="G194" s="342"/>
      <c r="H194" s="342"/>
      <c r="I194" s="343"/>
      <c r="J194" s="332"/>
      <c r="K194" s="334" t="s">
        <v>280</v>
      </c>
      <c r="L194" s="334"/>
      <c r="M194" s="335"/>
      <c r="N194" s="365">
        <f>SUM(N195)</f>
        <v>217552</v>
      </c>
      <c r="O194" s="366">
        <f>SUM(O195)</f>
        <v>729875</v>
      </c>
      <c r="P194" s="367">
        <f>SUM(P195)</f>
        <v>713095</v>
      </c>
      <c r="Q194" s="339">
        <f t="shared" si="43"/>
        <v>327.78140398617342</v>
      </c>
      <c r="R194" s="340">
        <f t="shared" si="44"/>
        <v>97.70097619455386</v>
      </c>
    </row>
    <row r="195" spans="1:18">
      <c r="A195" s="147"/>
      <c r="B195" s="101"/>
      <c r="C195" s="102"/>
      <c r="D195" s="102"/>
      <c r="E195" s="102"/>
      <c r="F195" s="102"/>
      <c r="G195" s="102"/>
      <c r="H195" s="102"/>
      <c r="I195" s="103"/>
      <c r="J195" s="147" t="s">
        <v>281</v>
      </c>
      <c r="K195" s="149" t="s">
        <v>282</v>
      </c>
      <c r="L195" s="149"/>
      <c r="M195" s="150"/>
      <c r="N195" s="288">
        <f>SUM(N196)</f>
        <v>217552</v>
      </c>
      <c r="O195" s="289">
        <f>SUM(O196)</f>
        <v>729875</v>
      </c>
      <c r="P195" s="290">
        <f t="shared" ref="P195" si="54">SUM(P196)</f>
        <v>713095</v>
      </c>
      <c r="Q195" s="154">
        <f t="shared" si="43"/>
        <v>327.78140398617342</v>
      </c>
      <c r="R195" s="155">
        <f t="shared" si="44"/>
        <v>97.70097619455386</v>
      </c>
    </row>
    <row r="196" spans="1:18">
      <c r="A196" s="192" t="s">
        <v>355</v>
      </c>
      <c r="B196" s="124" t="s">
        <v>91</v>
      </c>
      <c r="C196" s="125"/>
      <c r="D196" s="125" t="s">
        <v>100</v>
      </c>
      <c r="E196" s="125"/>
      <c r="F196" s="125" t="s">
        <v>207</v>
      </c>
      <c r="G196" s="125"/>
      <c r="H196" s="125" t="s">
        <v>209</v>
      </c>
      <c r="I196" s="126"/>
      <c r="J196" s="192"/>
      <c r="K196" s="193" t="s">
        <v>283</v>
      </c>
      <c r="L196" s="193"/>
      <c r="M196" s="194"/>
      <c r="N196" s="231">
        <f>N197+N201+N209+N213+N217+N205</f>
        <v>217552</v>
      </c>
      <c r="O196" s="232">
        <f>O197+O201+O209+O213+O217+O205</f>
        <v>729875</v>
      </c>
      <c r="P196" s="233">
        <f>P197+P201+P209+P213+P217+P205</f>
        <v>713095</v>
      </c>
      <c r="Q196" s="198">
        <f t="shared" si="43"/>
        <v>327.78140398617342</v>
      </c>
      <c r="R196" s="199">
        <f t="shared" si="44"/>
        <v>97.70097619455386</v>
      </c>
    </row>
    <row r="197" spans="1:18">
      <c r="A197" s="296" t="s">
        <v>356</v>
      </c>
      <c r="B197" s="297" t="s">
        <v>91</v>
      </c>
      <c r="C197" s="298"/>
      <c r="D197" s="298"/>
      <c r="E197" s="298"/>
      <c r="F197" s="298"/>
      <c r="G197" s="298"/>
      <c r="H197" s="298"/>
      <c r="I197" s="299"/>
      <c r="J197" s="296" t="s">
        <v>109</v>
      </c>
      <c r="K197" s="300" t="s">
        <v>284</v>
      </c>
      <c r="L197" s="300"/>
      <c r="M197" s="301"/>
      <c r="N197" s="356">
        <f t="shared" ref="N197:P199" si="55">N198</f>
        <v>6000</v>
      </c>
      <c r="O197" s="303">
        <f t="shared" si="55"/>
        <v>7000</v>
      </c>
      <c r="P197" s="304">
        <f t="shared" si="55"/>
        <v>7000</v>
      </c>
      <c r="Q197" s="305">
        <f t="shared" si="43"/>
        <v>116.66666666666667</v>
      </c>
      <c r="R197" s="306">
        <f t="shared" si="44"/>
        <v>100</v>
      </c>
    </row>
    <row r="198" spans="1:18">
      <c r="A198" s="311" t="s">
        <v>356</v>
      </c>
      <c r="B198" s="357"/>
      <c r="C198" s="358"/>
      <c r="D198" s="358"/>
      <c r="E198" s="358"/>
      <c r="F198" s="358"/>
      <c r="G198" s="358"/>
      <c r="H198" s="358"/>
      <c r="I198" s="359"/>
      <c r="J198" s="360" t="s">
        <v>109</v>
      </c>
      <c r="K198" s="311">
        <v>3</v>
      </c>
      <c r="L198" s="360" t="s">
        <v>10</v>
      </c>
      <c r="M198" s="361"/>
      <c r="N198" s="348">
        <f t="shared" si="55"/>
        <v>6000</v>
      </c>
      <c r="O198" s="362">
        <f t="shared" si="55"/>
        <v>7000</v>
      </c>
      <c r="P198" s="362">
        <f t="shared" si="55"/>
        <v>7000</v>
      </c>
      <c r="Q198" s="308">
        <f t="shared" si="43"/>
        <v>116.66666666666667</v>
      </c>
      <c r="R198" s="222">
        <f t="shared" si="44"/>
        <v>100</v>
      </c>
    </row>
    <row r="199" spans="1:18">
      <c r="A199" s="314" t="s">
        <v>356</v>
      </c>
      <c r="B199" s="59"/>
      <c r="C199" s="60"/>
      <c r="D199" s="60"/>
      <c r="E199" s="60"/>
      <c r="F199" s="60"/>
      <c r="G199" s="60"/>
      <c r="H199" s="60"/>
      <c r="I199" s="61"/>
      <c r="J199" s="183" t="s">
        <v>109</v>
      </c>
      <c r="K199" s="354">
        <v>38</v>
      </c>
      <c r="L199" s="183" t="s">
        <v>97</v>
      </c>
      <c r="M199" s="184"/>
      <c r="N199" s="186">
        <f t="shared" si="55"/>
        <v>6000</v>
      </c>
      <c r="O199" s="100">
        <f t="shared" si="55"/>
        <v>7000</v>
      </c>
      <c r="P199" s="100">
        <f t="shared" si="55"/>
        <v>7000</v>
      </c>
      <c r="Q199" s="309">
        <f t="shared" si="43"/>
        <v>116.66666666666667</v>
      </c>
      <c r="R199" s="189">
        <f t="shared" si="44"/>
        <v>100</v>
      </c>
    </row>
    <row r="200" spans="1:18">
      <c r="A200" s="314" t="s">
        <v>356</v>
      </c>
      <c r="B200" s="59" t="s">
        <v>91</v>
      </c>
      <c r="C200" s="60"/>
      <c r="D200" s="60"/>
      <c r="E200" s="60"/>
      <c r="F200" s="60"/>
      <c r="G200" s="60"/>
      <c r="H200" s="60"/>
      <c r="I200" s="61"/>
      <c r="J200" s="183" t="s">
        <v>109</v>
      </c>
      <c r="K200" s="354">
        <v>381</v>
      </c>
      <c r="L200" s="183" t="s">
        <v>54</v>
      </c>
      <c r="M200" s="184"/>
      <c r="N200" s="186">
        <v>6000</v>
      </c>
      <c r="O200" s="100">
        <v>7000</v>
      </c>
      <c r="P200" s="100">
        <v>7000</v>
      </c>
      <c r="Q200" s="309">
        <f t="shared" si="43"/>
        <v>116.66666666666667</v>
      </c>
      <c r="R200" s="189">
        <f t="shared" si="44"/>
        <v>100</v>
      </c>
    </row>
    <row r="201" spans="1:18">
      <c r="A201" s="347" t="s">
        <v>357</v>
      </c>
      <c r="B201" s="130" t="s">
        <v>91</v>
      </c>
      <c r="C201" s="131"/>
      <c r="D201" s="131"/>
      <c r="E201" s="131"/>
      <c r="F201" s="131"/>
      <c r="G201" s="131"/>
      <c r="H201" s="131" t="s">
        <v>209</v>
      </c>
      <c r="I201" s="132"/>
      <c r="J201" s="174" t="s">
        <v>109</v>
      </c>
      <c r="K201" s="347" t="s">
        <v>285</v>
      </c>
      <c r="L201" s="174"/>
      <c r="M201" s="175"/>
      <c r="N201" s="177">
        <f t="shared" ref="N201:O203" si="56">N202</f>
        <v>36226</v>
      </c>
      <c r="O201" s="201">
        <f t="shared" si="56"/>
        <v>37500</v>
      </c>
      <c r="P201" s="201">
        <f>P202</f>
        <v>37750</v>
      </c>
      <c r="Q201" s="315">
        <f>P201/N201*100</f>
        <v>104.20692320432838</v>
      </c>
      <c r="R201" s="180">
        <f t="shared" si="44"/>
        <v>100.66666666666666</v>
      </c>
    </row>
    <row r="202" spans="1:18">
      <c r="A202" s="314" t="s">
        <v>357</v>
      </c>
      <c r="B202" s="59"/>
      <c r="C202" s="60"/>
      <c r="D202" s="60"/>
      <c r="E202" s="60"/>
      <c r="F202" s="60"/>
      <c r="G202" s="60"/>
      <c r="H202" s="60"/>
      <c r="I202" s="61"/>
      <c r="J202" s="183" t="s">
        <v>109</v>
      </c>
      <c r="K202" s="354">
        <v>3</v>
      </c>
      <c r="L202" s="183" t="s">
        <v>10</v>
      </c>
      <c r="M202" s="184"/>
      <c r="N202" s="186">
        <f t="shared" si="56"/>
        <v>36226</v>
      </c>
      <c r="O202" s="100">
        <f t="shared" si="56"/>
        <v>37500</v>
      </c>
      <c r="P202" s="100">
        <f>P203</f>
        <v>37750</v>
      </c>
      <c r="Q202" s="309">
        <f>P202/N202*100</f>
        <v>104.20692320432838</v>
      </c>
      <c r="R202" s="189">
        <f t="shared" si="44"/>
        <v>100.66666666666666</v>
      </c>
    </row>
    <row r="203" spans="1:18">
      <c r="A203" s="314" t="s">
        <v>357</v>
      </c>
      <c r="B203" s="59"/>
      <c r="C203" s="60"/>
      <c r="D203" s="60"/>
      <c r="E203" s="60"/>
      <c r="F203" s="60"/>
      <c r="G203" s="60"/>
      <c r="H203" s="60"/>
      <c r="I203" s="61"/>
      <c r="J203" s="183" t="s">
        <v>109</v>
      </c>
      <c r="K203" s="354" t="s">
        <v>95</v>
      </c>
      <c r="L203" s="183" t="s">
        <v>97</v>
      </c>
      <c r="M203" s="184"/>
      <c r="N203" s="186">
        <f t="shared" si="56"/>
        <v>36226</v>
      </c>
      <c r="O203" s="100">
        <f t="shared" si="56"/>
        <v>37500</v>
      </c>
      <c r="P203" s="100">
        <f>P204</f>
        <v>37750</v>
      </c>
      <c r="Q203" s="309">
        <f t="shared" ref="Q203:Q204" si="57">P203/N203*100</f>
        <v>104.20692320432838</v>
      </c>
      <c r="R203" s="189">
        <f t="shared" si="44"/>
        <v>100.66666666666666</v>
      </c>
    </row>
    <row r="204" spans="1:18">
      <c r="A204" s="314" t="s">
        <v>357</v>
      </c>
      <c r="B204" s="59" t="s">
        <v>91</v>
      </c>
      <c r="C204" s="60"/>
      <c r="D204" s="60"/>
      <c r="E204" s="60"/>
      <c r="F204" s="60"/>
      <c r="G204" s="60"/>
      <c r="H204" s="60" t="s">
        <v>209</v>
      </c>
      <c r="I204" s="61"/>
      <c r="J204" s="183" t="s">
        <v>109</v>
      </c>
      <c r="K204" s="354" t="s">
        <v>94</v>
      </c>
      <c r="L204" s="183" t="s">
        <v>54</v>
      </c>
      <c r="M204" s="184"/>
      <c r="N204" s="186">
        <v>36226</v>
      </c>
      <c r="O204" s="100">
        <v>37500</v>
      </c>
      <c r="P204" s="100">
        <v>37750</v>
      </c>
      <c r="Q204" s="309">
        <f t="shared" si="57"/>
        <v>104.20692320432838</v>
      </c>
      <c r="R204" s="189">
        <f t="shared" si="44"/>
        <v>100.66666666666666</v>
      </c>
    </row>
    <row r="205" spans="1:18" s="9" customFormat="1">
      <c r="A205" s="347" t="s">
        <v>358</v>
      </c>
      <c r="B205" s="130" t="s">
        <v>91</v>
      </c>
      <c r="C205" s="131"/>
      <c r="D205" s="131"/>
      <c r="E205" s="131"/>
      <c r="F205" s="131"/>
      <c r="G205" s="131"/>
      <c r="H205" s="131"/>
      <c r="I205" s="132"/>
      <c r="J205" s="174" t="s">
        <v>109</v>
      </c>
      <c r="K205" s="347" t="s">
        <v>288</v>
      </c>
      <c r="L205" s="174"/>
      <c r="M205" s="175"/>
      <c r="N205" s="201">
        <f t="shared" ref="N205:P207" si="58">N206</f>
        <v>0</v>
      </c>
      <c r="O205" s="201">
        <f t="shared" si="58"/>
        <v>5000</v>
      </c>
      <c r="P205" s="201">
        <f t="shared" si="58"/>
        <v>5000</v>
      </c>
      <c r="Q205" s="315">
        <v>0</v>
      </c>
      <c r="R205" s="180">
        <f t="shared" si="44"/>
        <v>100</v>
      </c>
    </row>
    <row r="206" spans="1:18" s="9" customFormat="1">
      <c r="A206" s="314" t="s">
        <v>358</v>
      </c>
      <c r="B206" s="59"/>
      <c r="C206" s="60"/>
      <c r="D206" s="60"/>
      <c r="E206" s="60"/>
      <c r="F206" s="60"/>
      <c r="G206" s="60"/>
      <c r="H206" s="60"/>
      <c r="I206" s="61"/>
      <c r="J206" s="183" t="s">
        <v>109</v>
      </c>
      <c r="K206" s="354">
        <v>3</v>
      </c>
      <c r="L206" s="183" t="s">
        <v>10</v>
      </c>
      <c r="M206" s="184"/>
      <c r="N206" s="100">
        <f t="shared" si="58"/>
        <v>0</v>
      </c>
      <c r="O206" s="100">
        <f t="shared" si="58"/>
        <v>5000</v>
      </c>
      <c r="P206" s="100">
        <f t="shared" si="58"/>
        <v>5000</v>
      </c>
      <c r="Q206" s="309">
        <v>0</v>
      </c>
      <c r="R206" s="189">
        <f t="shared" si="44"/>
        <v>100</v>
      </c>
    </row>
    <row r="207" spans="1:18" s="9" customFormat="1">
      <c r="A207" s="314" t="s">
        <v>358</v>
      </c>
      <c r="B207" s="59"/>
      <c r="C207" s="60"/>
      <c r="D207" s="60"/>
      <c r="E207" s="60"/>
      <c r="F207" s="60"/>
      <c r="G207" s="60"/>
      <c r="H207" s="60"/>
      <c r="I207" s="61"/>
      <c r="J207" s="183" t="s">
        <v>109</v>
      </c>
      <c r="K207" s="354">
        <v>38</v>
      </c>
      <c r="L207" s="183" t="s">
        <v>97</v>
      </c>
      <c r="M207" s="184"/>
      <c r="N207" s="100">
        <f t="shared" si="58"/>
        <v>0</v>
      </c>
      <c r="O207" s="100">
        <f t="shared" si="58"/>
        <v>5000</v>
      </c>
      <c r="P207" s="100">
        <f t="shared" si="58"/>
        <v>5000</v>
      </c>
      <c r="Q207" s="309">
        <v>0</v>
      </c>
      <c r="R207" s="189">
        <f t="shared" si="44"/>
        <v>100</v>
      </c>
    </row>
    <row r="208" spans="1:18" s="9" customFormat="1">
      <c r="A208" s="314" t="s">
        <v>358</v>
      </c>
      <c r="B208" s="59" t="s">
        <v>91</v>
      </c>
      <c r="C208" s="60"/>
      <c r="D208" s="60"/>
      <c r="E208" s="60"/>
      <c r="F208" s="60"/>
      <c r="G208" s="60"/>
      <c r="H208" s="60"/>
      <c r="I208" s="61"/>
      <c r="J208" s="183" t="s">
        <v>109</v>
      </c>
      <c r="K208" s="354">
        <v>381</v>
      </c>
      <c r="L208" s="183" t="s">
        <v>54</v>
      </c>
      <c r="M208" s="184"/>
      <c r="N208" s="186">
        <v>0</v>
      </c>
      <c r="O208" s="100">
        <v>5000</v>
      </c>
      <c r="P208" s="100">
        <v>5000</v>
      </c>
      <c r="Q208" s="309">
        <v>0</v>
      </c>
      <c r="R208" s="189">
        <f t="shared" si="44"/>
        <v>100</v>
      </c>
    </row>
    <row r="209" spans="1:19">
      <c r="A209" s="347" t="s">
        <v>359</v>
      </c>
      <c r="B209" s="130"/>
      <c r="C209" s="131"/>
      <c r="D209" s="131"/>
      <c r="E209" s="131"/>
      <c r="F209" s="131" t="s">
        <v>207</v>
      </c>
      <c r="G209" s="131"/>
      <c r="H209" s="131" t="s">
        <v>209</v>
      </c>
      <c r="I209" s="132"/>
      <c r="J209" s="174" t="s">
        <v>109</v>
      </c>
      <c r="K209" s="347" t="s">
        <v>286</v>
      </c>
      <c r="L209" s="174"/>
      <c r="M209" s="175"/>
      <c r="N209" s="177">
        <v>0</v>
      </c>
      <c r="O209" s="201">
        <f t="shared" ref="O209:P211" si="59">O210</f>
        <v>640375</v>
      </c>
      <c r="P209" s="201">
        <f t="shared" si="59"/>
        <v>623346</v>
      </c>
      <c r="Q209" s="315">
        <v>0</v>
      </c>
      <c r="R209" s="180">
        <f t="shared" si="44"/>
        <v>97.340776888541868</v>
      </c>
      <c r="S209" s="57"/>
    </row>
    <row r="210" spans="1:19">
      <c r="A210" s="314" t="s">
        <v>359</v>
      </c>
      <c r="B210" s="59"/>
      <c r="C210" s="60"/>
      <c r="D210" s="60"/>
      <c r="E210" s="60"/>
      <c r="F210" s="60"/>
      <c r="G210" s="60"/>
      <c r="H210" s="60"/>
      <c r="I210" s="61"/>
      <c r="J210" s="183" t="s">
        <v>109</v>
      </c>
      <c r="K210" s="363" t="s">
        <v>11</v>
      </c>
      <c r="L210" s="183" t="s">
        <v>12</v>
      </c>
      <c r="M210" s="184"/>
      <c r="N210" s="186">
        <v>0</v>
      </c>
      <c r="O210" s="100">
        <f t="shared" si="59"/>
        <v>640375</v>
      </c>
      <c r="P210" s="100">
        <f t="shared" si="59"/>
        <v>623346</v>
      </c>
      <c r="Q210" s="309">
        <v>0</v>
      </c>
      <c r="R210" s="189">
        <f t="shared" si="44"/>
        <v>97.340776888541868</v>
      </c>
      <c r="S210" s="58"/>
    </row>
    <row r="211" spans="1:19">
      <c r="A211" s="314" t="s">
        <v>359</v>
      </c>
      <c r="B211" s="59"/>
      <c r="C211" s="60"/>
      <c r="D211" s="60"/>
      <c r="E211" s="60"/>
      <c r="F211" s="60"/>
      <c r="G211" s="60"/>
      <c r="H211" s="60"/>
      <c r="I211" s="61"/>
      <c r="J211" s="183" t="s">
        <v>109</v>
      </c>
      <c r="K211" s="354">
        <v>42</v>
      </c>
      <c r="L211" s="183" t="s">
        <v>60</v>
      </c>
      <c r="M211" s="184"/>
      <c r="N211" s="186">
        <v>0</v>
      </c>
      <c r="O211" s="100">
        <f t="shared" si="59"/>
        <v>640375</v>
      </c>
      <c r="P211" s="100">
        <f t="shared" si="59"/>
        <v>623346</v>
      </c>
      <c r="Q211" s="309">
        <v>0</v>
      </c>
      <c r="R211" s="189">
        <f t="shared" si="44"/>
        <v>97.340776888541868</v>
      </c>
    </row>
    <row r="212" spans="1:19">
      <c r="A212" s="314" t="s">
        <v>359</v>
      </c>
      <c r="B212" s="59"/>
      <c r="C212" s="60"/>
      <c r="D212" s="60"/>
      <c r="E212" s="60"/>
      <c r="F212" s="60" t="s">
        <v>207</v>
      </c>
      <c r="G212" s="60"/>
      <c r="H212" s="60" t="s">
        <v>209</v>
      </c>
      <c r="I212" s="61"/>
      <c r="J212" s="183" t="s">
        <v>109</v>
      </c>
      <c r="K212" s="354">
        <v>421</v>
      </c>
      <c r="L212" s="183" t="s">
        <v>61</v>
      </c>
      <c r="M212" s="184"/>
      <c r="N212" s="186">
        <v>0</v>
      </c>
      <c r="O212" s="100">
        <v>640375</v>
      </c>
      <c r="P212" s="100">
        <v>623346</v>
      </c>
      <c r="Q212" s="309">
        <v>0</v>
      </c>
      <c r="R212" s="189">
        <f t="shared" si="44"/>
        <v>97.340776888541868</v>
      </c>
    </row>
    <row r="213" spans="1:19" s="9" customFormat="1">
      <c r="A213" s="347" t="s">
        <v>360</v>
      </c>
      <c r="B213" s="130"/>
      <c r="C213" s="131"/>
      <c r="D213" s="131"/>
      <c r="E213" s="131"/>
      <c r="F213" s="131" t="s">
        <v>207</v>
      </c>
      <c r="G213" s="131"/>
      <c r="H213" s="131" t="s">
        <v>209</v>
      </c>
      <c r="I213" s="132"/>
      <c r="J213" s="174" t="s">
        <v>109</v>
      </c>
      <c r="K213" s="347" t="s">
        <v>287</v>
      </c>
      <c r="L213" s="174"/>
      <c r="M213" s="175"/>
      <c r="N213" s="177">
        <f t="shared" ref="N213:P215" si="60">N214</f>
        <v>120100</v>
      </c>
      <c r="O213" s="201">
        <f t="shared" si="60"/>
        <v>0</v>
      </c>
      <c r="P213" s="201">
        <f t="shared" si="60"/>
        <v>0</v>
      </c>
      <c r="Q213" s="315">
        <f t="shared" si="43"/>
        <v>0</v>
      </c>
      <c r="R213" s="180">
        <v>0</v>
      </c>
    </row>
    <row r="214" spans="1:19" s="9" customFormat="1">
      <c r="A214" s="314" t="s">
        <v>360</v>
      </c>
      <c r="B214" s="59"/>
      <c r="C214" s="60"/>
      <c r="D214" s="60"/>
      <c r="E214" s="60"/>
      <c r="F214" s="60"/>
      <c r="G214" s="60"/>
      <c r="H214" s="60"/>
      <c r="I214" s="61"/>
      <c r="J214" s="183" t="s">
        <v>109</v>
      </c>
      <c r="K214" s="363" t="s">
        <v>11</v>
      </c>
      <c r="L214" s="183" t="s">
        <v>12</v>
      </c>
      <c r="M214" s="184"/>
      <c r="N214" s="186">
        <f t="shared" si="60"/>
        <v>120100</v>
      </c>
      <c r="O214" s="100">
        <f t="shared" si="60"/>
        <v>0</v>
      </c>
      <c r="P214" s="100">
        <f t="shared" si="60"/>
        <v>0</v>
      </c>
      <c r="Q214" s="309">
        <f t="shared" si="43"/>
        <v>0</v>
      </c>
      <c r="R214" s="189">
        <v>0</v>
      </c>
    </row>
    <row r="215" spans="1:19" s="9" customFormat="1">
      <c r="A215" s="314" t="s">
        <v>360</v>
      </c>
      <c r="B215" s="59"/>
      <c r="C215" s="60"/>
      <c r="D215" s="60"/>
      <c r="E215" s="60"/>
      <c r="F215" s="60"/>
      <c r="G215" s="60"/>
      <c r="H215" s="60"/>
      <c r="I215" s="61"/>
      <c r="J215" s="183" t="s">
        <v>109</v>
      </c>
      <c r="K215" s="354">
        <v>42</v>
      </c>
      <c r="L215" s="183" t="s">
        <v>60</v>
      </c>
      <c r="M215" s="184"/>
      <c r="N215" s="186">
        <f t="shared" si="60"/>
        <v>120100</v>
      </c>
      <c r="O215" s="100">
        <f t="shared" si="60"/>
        <v>0</v>
      </c>
      <c r="P215" s="100">
        <f t="shared" si="60"/>
        <v>0</v>
      </c>
      <c r="Q215" s="309">
        <f t="shared" si="43"/>
        <v>0</v>
      </c>
      <c r="R215" s="189">
        <v>0</v>
      </c>
    </row>
    <row r="216" spans="1:19" s="9" customFormat="1">
      <c r="A216" s="314" t="s">
        <v>360</v>
      </c>
      <c r="B216" s="59"/>
      <c r="C216" s="60"/>
      <c r="D216" s="60"/>
      <c r="E216" s="60"/>
      <c r="F216" s="60" t="s">
        <v>207</v>
      </c>
      <c r="G216" s="60"/>
      <c r="H216" s="60" t="s">
        <v>209</v>
      </c>
      <c r="I216" s="61"/>
      <c r="J216" s="183" t="s">
        <v>109</v>
      </c>
      <c r="K216" s="354">
        <v>421</v>
      </c>
      <c r="L216" s="183" t="s">
        <v>61</v>
      </c>
      <c r="M216" s="184"/>
      <c r="N216" s="186">
        <v>120100</v>
      </c>
      <c r="O216" s="100">
        <v>0</v>
      </c>
      <c r="P216" s="100">
        <v>0</v>
      </c>
      <c r="Q216" s="309">
        <f t="shared" si="43"/>
        <v>0</v>
      </c>
      <c r="R216" s="189">
        <v>0</v>
      </c>
    </row>
    <row r="217" spans="1:19">
      <c r="A217" s="347" t="s">
        <v>361</v>
      </c>
      <c r="B217" s="130" t="s">
        <v>91</v>
      </c>
      <c r="C217" s="131"/>
      <c r="D217" s="131"/>
      <c r="E217" s="131"/>
      <c r="F217" s="131"/>
      <c r="G217" s="131"/>
      <c r="H217" s="131" t="s">
        <v>209</v>
      </c>
      <c r="I217" s="132"/>
      <c r="J217" s="174" t="s">
        <v>110</v>
      </c>
      <c r="K217" s="347" t="s">
        <v>289</v>
      </c>
      <c r="L217" s="174"/>
      <c r="M217" s="175"/>
      <c r="N217" s="177">
        <f t="shared" ref="N217:P219" si="61">N218</f>
        <v>55226</v>
      </c>
      <c r="O217" s="201">
        <f t="shared" si="61"/>
        <v>40000</v>
      </c>
      <c r="P217" s="201">
        <f t="shared" si="61"/>
        <v>39999</v>
      </c>
      <c r="Q217" s="315">
        <f t="shared" si="43"/>
        <v>72.427841958497808</v>
      </c>
      <c r="R217" s="180">
        <f t="shared" si="44"/>
        <v>99.997499999999988</v>
      </c>
    </row>
    <row r="218" spans="1:19">
      <c r="A218" s="347" t="s">
        <v>361</v>
      </c>
      <c r="B218" s="130"/>
      <c r="C218" s="131"/>
      <c r="D218" s="131"/>
      <c r="E218" s="131"/>
      <c r="F218" s="131"/>
      <c r="G218" s="131"/>
      <c r="H218" s="131"/>
      <c r="I218" s="132"/>
      <c r="J218" s="174" t="s">
        <v>110</v>
      </c>
      <c r="K218" s="347">
        <v>3</v>
      </c>
      <c r="L218" s="174" t="s">
        <v>10</v>
      </c>
      <c r="M218" s="175"/>
      <c r="N218" s="177">
        <f t="shared" si="61"/>
        <v>55226</v>
      </c>
      <c r="O218" s="201">
        <f t="shared" si="61"/>
        <v>40000</v>
      </c>
      <c r="P218" s="201">
        <f t="shared" si="61"/>
        <v>39999</v>
      </c>
      <c r="Q218" s="315">
        <f t="shared" si="43"/>
        <v>72.427841958497808</v>
      </c>
      <c r="R218" s="180">
        <f t="shared" si="44"/>
        <v>99.997499999999988</v>
      </c>
    </row>
    <row r="219" spans="1:19">
      <c r="A219" s="314" t="s">
        <v>361</v>
      </c>
      <c r="B219" s="59"/>
      <c r="C219" s="60"/>
      <c r="D219" s="60"/>
      <c r="E219" s="60"/>
      <c r="F219" s="60"/>
      <c r="G219" s="60"/>
      <c r="H219" s="60"/>
      <c r="I219" s="61"/>
      <c r="J219" s="183" t="s">
        <v>110</v>
      </c>
      <c r="K219" s="354">
        <v>38</v>
      </c>
      <c r="L219" s="183" t="s">
        <v>97</v>
      </c>
      <c r="M219" s="184"/>
      <c r="N219" s="186">
        <f t="shared" si="61"/>
        <v>55226</v>
      </c>
      <c r="O219" s="100">
        <f t="shared" si="61"/>
        <v>40000</v>
      </c>
      <c r="P219" s="100">
        <f t="shared" si="61"/>
        <v>39999</v>
      </c>
      <c r="Q219" s="309">
        <f t="shared" si="43"/>
        <v>72.427841958497808</v>
      </c>
      <c r="R219" s="189">
        <f t="shared" si="44"/>
        <v>99.997499999999988</v>
      </c>
    </row>
    <row r="220" spans="1:19">
      <c r="A220" s="351" t="s">
        <v>361</v>
      </c>
      <c r="B220" s="65" t="s">
        <v>91</v>
      </c>
      <c r="C220" s="66"/>
      <c r="D220" s="66"/>
      <c r="E220" s="66"/>
      <c r="F220" s="66"/>
      <c r="G220" s="66"/>
      <c r="H220" s="66" t="s">
        <v>209</v>
      </c>
      <c r="I220" s="67"/>
      <c r="J220" s="227" t="s">
        <v>110</v>
      </c>
      <c r="K220" s="355">
        <v>381</v>
      </c>
      <c r="L220" s="227" t="s">
        <v>54</v>
      </c>
      <c r="M220" s="228"/>
      <c r="N220" s="352">
        <v>55226</v>
      </c>
      <c r="O220" s="213">
        <v>40000</v>
      </c>
      <c r="P220" s="213">
        <v>39999</v>
      </c>
      <c r="Q220" s="310">
        <f t="shared" si="43"/>
        <v>72.427841958497808</v>
      </c>
      <c r="R220" s="216">
        <f t="shared" si="44"/>
        <v>99.997499999999988</v>
      </c>
    </row>
    <row r="221" spans="1:19" ht="16.8" customHeight="1">
      <c r="A221" s="332"/>
      <c r="B221" s="341"/>
      <c r="C221" s="342"/>
      <c r="D221" s="342"/>
      <c r="E221" s="342"/>
      <c r="F221" s="342"/>
      <c r="G221" s="342"/>
      <c r="H221" s="342"/>
      <c r="I221" s="343"/>
      <c r="J221" s="332"/>
      <c r="K221" s="334" t="s">
        <v>290</v>
      </c>
      <c r="L221" s="334"/>
      <c r="M221" s="335"/>
      <c r="N221" s="365">
        <f>SUM(N222)</f>
        <v>355731</v>
      </c>
      <c r="O221" s="366">
        <f>SUM(O222)</f>
        <v>436000</v>
      </c>
      <c r="P221" s="367">
        <f t="shared" ref="P221" si="62">SUM(P222)</f>
        <v>435462</v>
      </c>
      <c r="Q221" s="339">
        <f t="shared" si="43"/>
        <v>122.41328419508</v>
      </c>
      <c r="R221" s="340">
        <f t="shared" si="44"/>
        <v>99.876605504587161</v>
      </c>
    </row>
    <row r="222" spans="1:19">
      <c r="A222" s="147"/>
      <c r="B222" s="101"/>
      <c r="C222" s="102"/>
      <c r="D222" s="102"/>
      <c r="E222" s="102"/>
      <c r="F222" s="102"/>
      <c r="G222" s="102"/>
      <c r="H222" s="102"/>
      <c r="I222" s="103"/>
      <c r="J222" s="147" t="s">
        <v>281</v>
      </c>
      <c r="K222" s="149" t="s">
        <v>291</v>
      </c>
      <c r="L222" s="149"/>
      <c r="M222" s="150"/>
      <c r="N222" s="288">
        <f>N223</f>
        <v>355731</v>
      </c>
      <c r="O222" s="289">
        <f>O223</f>
        <v>436000</v>
      </c>
      <c r="P222" s="290">
        <f t="shared" ref="P222" si="63">P223</f>
        <v>435462</v>
      </c>
      <c r="Q222" s="154">
        <f t="shared" si="43"/>
        <v>122.41328419508</v>
      </c>
      <c r="R222" s="155">
        <f t="shared" si="44"/>
        <v>99.876605504587161</v>
      </c>
    </row>
    <row r="223" spans="1:19">
      <c r="A223" s="192" t="s">
        <v>362</v>
      </c>
      <c r="B223" s="124" t="s">
        <v>91</v>
      </c>
      <c r="C223" s="125"/>
      <c r="D223" s="125" t="s">
        <v>100</v>
      </c>
      <c r="E223" s="125" t="s">
        <v>11</v>
      </c>
      <c r="F223" s="125"/>
      <c r="G223" s="125"/>
      <c r="H223" s="125" t="s">
        <v>209</v>
      </c>
      <c r="I223" s="126"/>
      <c r="J223" s="192"/>
      <c r="K223" s="193" t="s">
        <v>292</v>
      </c>
      <c r="L223" s="193"/>
      <c r="M223" s="194"/>
      <c r="N223" s="231">
        <f>N224+N230</f>
        <v>355731</v>
      </c>
      <c r="O223" s="232">
        <f>O224+O230+O234</f>
        <v>436000</v>
      </c>
      <c r="P223" s="233">
        <f>P224+P230+P234</f>
        <v>435462</v>
      </c>
      <c r="Q223" s="198">
        <f t="shared" si="43"/>
        <v>122.41328419508</v>
      </c>
      <c r="R223" s="199">
        <f t="shared" si="44"/>
        <v>99.876605504587161</v>
      </c>
    </row>
    <row r="224" spans="1:19">
      <c r="A224" s="204" t="s">
        <v>363</v>
      </c>
      <c r="B224" s="133" t="s">
        <v>91</v>
      </c>
      <c r="C224" s="134"/>
      <c r="D224" s="134" t="s">
        <v>100</v>
      </c>
      <c r="E224" s="134" t="s">
        <v>11</v>
      </c>
      <c r="F224" s="134"/>
      <c r="G224" s="134"/>
      <c r="H224" s="134" t="s">
        <v>209</v>
      </c>
      <c r="I224" s="135"/>
      <c r="J224" s="204" t="s">
        <v>111</v>
      </c>
      <c r="K224" s="205" t="s">
        <v>293</v>
      </c>
      <c r="L224" s="205"/>
      <c r="M224" s="205"/>
      <c r="N224" s="234">
        <f>SUM(N225)</f>
        <v>14500</v>
      </c>
      <c r="O224" s="235">
        <f>SUM(O225)</f>
        <v>33000</v>
      </c>
      <c r="P224" s="236">
        <f>SUM(P225)</f>
        <v>32794</v>
      </c>
      <c r="Q224" s="210">
        <f t="shared" si="43"/>
        <v>226.16551724137932</v>
      </c>
      <c r="R224" s="211">
        <f t="shared" si="44"/>
        <v>99.375757575757575</v>
      </c>
    </row>
    <row r="225" spans="1:19">
      <c r="A225" s="181" t="s">
        <v>363</v>
      </c>
      <c r="B225" s="59"/>
      <c r="C225" s="60"/>
      <c r="D225" s="60"/>
      <c r="E225" s="60"/>
      <c r="F225" s="60"/>
      <c r="G225" s="60"/>
      <c r="H225" s="60"/>
      <c r="I225" s="61"/>
      <c r="J225" s="182" t="s">
        <v>111</v>
      </c>
      <c r="K225" s="183">
        <v>3</v>
      </c>
      <c r="L225" s="183" t="s">
        <v>10</v>
      </c>
      <c r="M225" s="183"/>
      <c r="N225" s="185">
        <f>N226+N228</f>
        <v>14500</v>
      </c>
      <c r="O225" s="186">
        <f>O226+O228</f>
        <v>33000</v>
      </c>
      <c r="P225" s="187">
        <f>P226+P228</f>
        <v>32794</v>
      </c>
      <c r="Q225" s="188">
        <f t="shared" si="43"/>
        <v>226.16551724137932</v>
      </c>
      <c r="R225" s="189">
        <f t="shared" si="44"/>
        <v>99.375757575757575</v>
      </c>
    </row>
    <row r="226" spans="1:19">
      <c r="A226" s="181" t="s">
        <v>363</v>
      </c>
      <c r="B226" s="59"/>
      <c r="C226" s="60"/>
      <c r="D226" s="60"/>
      <c r="E226" s="60"/>
      <c r="F226" s="60"/>
      <c r="G226" s="60"/>
      <c r="H226" s="60"/>
      <c r="I226" s="61"/>
      <c r="J226" s="182" t="s">
        <v>111</v>
      </c>
      <c r="K226" s="191" t="s">
        <v>95</v>
      </c>
      <c r="L226" s="183" t="s">
        <v>44</v>
      </c>
      <c r="M226" s="183"/>
      <c r="N226" s="185">
        <f>N227</f>
        <v>0</v>
      </c>
      <c r="O226" s="100">
        <f>O227</f>
        <v>6000</v>
      </c>
      <c r="P226" s="190">
        <f>P227</f>
        <v>6000</v>
      </c>
      <c r="Q226" s="188">
        <v>0</v>
      </c>
      <c r="R226" s="189">
        <f t="shared" si="44"/>
        <v>100</v>
      </c>
    </row>
    <row r="227" spans="1:19">
      <c r="A227" s="181" t="s">
        <v>363</v>
      </c>
      <c r="B227" s="59"/>
      <c r="C227" s="60"/>
      <c r="D227" s="60"/>
      <c r="E227" s="60"/>
      <c r="F227" s="60"/>
      <c r="G227" s="60"/>
      <c r="H227" s="60" t="s">
        <v>209</v>
      </c>
      <c r="I227" s="61"/>
      <c r="J227" s="182" t="s">
        <v>111</v>
      </c>
      <c r="K227" s="191" t="s">
        <v>94</v>
      </c>
      <c r="L227" s="183" t="s">
        <v>47</v>
      </c>
      <c r="M227" s="183"/>
      <c r="N227" s="185">
        <v>0</v>
      </c>
      <c r="O227" s="100">
        <v>6000</v>
      </c>
      <c r="P227" s="190">
        <v>6000</v>
      </c>
      <c r="Q227" s="188">
        <v>0</v>
      </c>
      <c r="R227" s="189">
        <f t="shared" ref="R227:R229" si="64">P227/O227*100</f>
        <v>100</v>
      </c>
    </row>
    <row r="228" spans="1:19">
      <c r="A228" s="181" t="s">
        <v>363</v>
      </c>
      <c r="B228" s="59"/>
      <c r="C228" s="60"/>
      <c r="D228" s="60"/>
      <c r="E228" s="60"/>
      <c r="F228" s="60"/>
      <c r="G228" s="60"/>
      <c r="H228" s="60"/>
      <c r="I228" s="61"/>
      <c r="J228" s="182" t="s">
        <v>111</v>
      </c>
      <c r="K228" s="183">
        <v>38</v>
      </c>
      <c r="L228" s="183" t="s">
        <v>97</v>
      </c>
      <c r="M228" s="183"/>
      <c r="N228" s="185">
        <f>N229</f>
        <v>14500</v>
      </c>
      <c r="O228" s="100">
        <f>O229</f>
        <v>27000</v>
      </c>
      <c r="P228" s="190">
        <f>P229</f>
        <v>26794</v>
      </c>
      <c r="Q228" s="188">
        <f t="shared" ref="Q228:Q257" si="65">P228/N228*100</f>
        <v>184.78620689655173</v>
      </c>
      <c r="R228" s="189">
        <f t="shared" si="64"/>
        <v>99.237037037037041</v>
      </c>
    </row>
    <row r="229" spans="1:19">
      <c r="A229" s="181" t="s">
        <v>363</v>
      </c>
      <c r="B229" s="59" t="s">
        <v>91</v>
      </c>
      <c r="C229" s="60"/>
      <c r="D229" s="60" t="s">
        <v>100</v>
      </c>
      <c r="E229" s="60" t="s">
        <v>11</v>
      </c>
      <c r="F229" s="60"/>
      <c r="G229" s="60"/>
      <c r="H229" s="60"/>
      <c r="I229" s="61"/>
      <c r="J229" s="182" t="s">
        <v>111</v>
      </c>
      <c r="K229" s="183">
        <v>381</v>
      </c>
      <c r="L229" s="183" t="s">
        <v>54</v>
      </c>
      <c r="M229" s="183"/>
      <c r="N229" s="185">
        <v>14500</v>
      </c>
      <c r="O229" s="186">
        <v>27000</v>
      </c>
      <c r="P229" s="187">
        <v>26794</v>
      </c>
      <c r="Q229" s="188">
        <f t="shared" si="65"/>
        <v>184.78620689655173</v>
      </c>
      <c r="R229" s="189">
        <f t="shared" si="64"/>
        <v>99.237037037037041</v>
      </c>
    </row>
    <row r="230" spans="1:19" s="9" customFormat="1">
      <c r="A230" s="264" t="s">
        <v>364</v>
      </c>
      <c r="B230" s="136" t="s">
        <v>91</v>
      </c>
      <c r="C230" s="137"/>
      <c r="D230" s="137"/>
      <c r="E230" s="137"/>
      <c r="F230" s="137"/>
      <c r="G230" s="137"/>
      <c r="H230" s="137" t="s">
        <v>209</v>
      </c>
      <c r="I230" s="138"/>
      <c r="J230" s="264" t="s">
        <v>307</v>
      </c>
      <c r="K230" s="265" t="s">
        <v>294</v>
      </c>
      <c r="L230" s="265"/>
      <c r="M230" s="265"/>
      <c r="N230" s="267">
        <f t="shared" ref="N230:P232" si="66">N231</f>
        <v>341231</v>
      </c>
      <c r="O230" s="268">
        <f t="shared" si="66"/>
        <v>0</v>
      </c>
      <c r="P230" s="269">
        <f t="shared" si="66"/>
        <v>0</v>
      </c>
      <c r="Q230" s="270">
        <f t="shared" si="65"/>
        <v>0</v>
      </c>
      <c r="R230" s="271">
        <v>0</v>
      </c>
    </row>
    <row r="231" spans="1:19" s="9" customFormat="1">
      <c r="A231" s="311" t="s">
        <v>364</v>
      </c>
      <c r="B231" s="90"/>
      <c r="C231" s="91"/>
      <c r="D231" s="91"/>
      <c r="E231" s="91"/>
      <c r="F231" s="91"/>
      <c r="G231" s="91"/>
      <c r="H231" s="91"/>
      <c r="I231" s="92"/>
      <c r="J231" s="240" t="s">
        <v>307</v>
      </c>
      <c r="K231" s="364" t="s">
        <v>11</v>
      </c>
      <c r="L231" s="240" t="s">
        <v>12</v>
      </c>
      <c r="M231" s="255"/>
      <c r="N231" s="313">
        <f t="shared" si="66"/>
        <v>341231</v>
      </c>
      <c r="O231" s="220">
        <f t="shared" si="66"/>
        <v>0</v>
      </c>
      <c r="P231" s="220">
        <f t="shared" si="66"/>
        <v>0</v>
      </c>
      <c r="Q231" s="308">
        <f t="shared" si="65"/>
        <v>0</v>
      </c>
      <c r="R231" s="222">
        <v>0</v>
      </c>
    </row>
    <row r="232" spans="1:19" s="9" customFormat="1">
      <c r="A232" s="314" t="s">
        <v>364</v>
      </c>
      <c r="B232" s="59"/>
      <c r="C232" s="60"/>
      <c r="D232" s="60"/>
      <c r="E232" s="60"/>
      <c r="F232" s="60"/>
      <c r="G232" s="60"/>
      <c r="H232" s="60"/>
      <c r="I232" s="61"/>
      <c r="J232" s="183" t="s">
        <v>307</v>
      </c>
      <c r="K232" s="354">
        <v>42</v>
      </c>
      <c r="L232" s="183" t="s">
        <v>60</v>
      </c>
      <c r="M232" s="184"/>
      <c r="N232" s="186">
        <f t="shared" si="66"/>
        <v>341231</v>
      </c>
      <c r="O232" s="100">
        <f t="shared" si="66"/>
        <v>0</v>
      </c>
      <c r="P232" s="100">
        <f t="shared" si="66"/>
        <v>0</v>
      </c>
      <c r="Q232" s="309">
        <f t="shared" si="65"/>
        <v>0</v>
      </c>
      <c r="R232" s="189">
        <v>0</v>
      </c>
    </row>
    <row r="233" spans="1:19" s="9" customFormat="1">
      <c r="A233" s="314" t="s">
        <v>364</v>
      </c>
      <c r="B233" s="59" t="s">
        <v>91</v>
      </c>
      <c r="C233" s="60"/>
      <c r="D233" s="60"/>
      <c r="E233" s="60"/>
      <c r="F233" s="60"/>
      <c r="G233" s="60"/>
      <c r="H233" s="60" t="s">
        <v>209</v>
      </c>
      <c r="I233" s="61"/>
      <c r="J233" s="183" t="s">
        <v>307</v>
      </c>
      <c r="K233" s="354">
        <v>421</v>
      </c>
      <c r="L233" s="183" t="s">
        <v>61</v>
      </c>
      <c r="M233" s="184"/>
      <c r="N233" s="186">
        <v>341231</v>
      </c>
      <c r="O233" s="100">
        <v>0</v>
      </c>
      <c r="P233" s="100">
        <v>0</v>
      </c>
      <c r="Q233" s="309">
        <f t="shared" si="65"/>
        <v>0</v>
      </c>
      <c r="R233" s="189">
        <v>0</v>
      </c>
      <c r="S233" s="57"/>
    </row>
    <row r="234" spans="1:19" s="9" customFormat="1">
      <c r="A234" s="347" t="s">
        <v>365</v>
      </c>
      <c r="B234" s="130" t="s">
        <v>91</v>
      </c>
      <c r="C234" s="131"/>
      <c r="D234" s="131"/>
      <c r="E234" s="131"/>
      <c r="F234" s="131"/>
      <c r="G234" s="131"/>
      <c r="H234" s="131" t="s">
        <v>209</v>
      </c>
      <c r="I234" s="132"/>
      <c r="J234" s="174" t="s">
        <v>307</v>
      </c>
      <c r="K234" s="347" t="s">
        <v>295</v>
      </c>
      <c r="L234" s="174"/>
      <c r="M234" s="175"/>
      <c r="N234" s="177">
        <f>N235</f>
        <v>0</v>
      </c>
      <c r="O234" s="177">
        <f t="shared" ref="O234:P236" si="67">O235</f>
        <v>403000</v>
      </c>
      <c r="P234" s="177">
        <f t="shared" si="67"/>
        <v>402668</v>
      </c>
      <c r="Q234" s="315">
        <v>0</v>
      </c>
      <c r="R234" s="180">
        <f t="shared" ref="R234:R237" si="68">P234/O234*100</f>
        <v>99.91761786600496</v>
      </c>
      <c r="S234" s="57"/>
    </row>
    <row r="235" spans="1:19" s="9" customFormat="1">
      <c r="A235" s="314" t="s">
        <v>365</v>
      </c>
      <c r="B235" s="59"/>
      <c r="C235" s="60"/>
      <c r="D235" s="60"/>
      <c r="E235" s="60"/>
      <c r="F235" s="60"/>
      <c r="G235" s="60"/>
      <c r="H235" s="60"/>
      <c r="I235" s="61"/>
      <c r="J235" s="183" t="s">
        <v>307</v>
      </c>
      <c r="K235" s="363" t="s">
        <v>11</v>
      </c>
      <c r="L235" s="183" t="s">
        <v>12</v>
      </c>
      <c r="M235" s="184"/>
      <c r="N235" s="186">
        <f>N236</f>
        <v>0</v>
      </c>
      <c r="O235" s="186">
        <f t="shared" si="67"/>
        <v>403000</v>
      </c>
      <c r="P235" s="186">
        <f t="shared" si="67"/>
        <v>402668</v>
      </c>
      <c r="Q235" s="309">
        <v>0</v>
      </c>
      <c r="R235" s="189">
        <f t="shared" si="68"/>
        <v>99.91761786600496</v>
      </c>
      <c r="S235" s="57"/>
    </row>
    <row r="236" spans="1:19" s="9" customFormat="1">
      <c r="A236" s="314" t="s">
        <v>365</v>
      </c>
      <c r="B236" s="59"/>
      <c r="C236" s="60"/>
      <c r="D236" s="60"/>
      <c r="E236" s="60"/>
      <c r="F236" s="60"/>
      <c r="G236" s="60"/>
      <c r="H236" s="60"/>
      <c r="I236" s="61"/>
      <c r="J236" s="183" t="s">
        <v>307</v>
      </c>
      <c r="K236" s="354">
        <v>42</v>
      </c>
      <c r="L236" s="183" t="s">
        <v>60</v>
      </c>
      <c r="M236" s="184"/>
      <c r="N236" s="186">
        <f>N237</f>
        <v>0</v>
      </c>
      <c r="O236" s="186">
        <f t="shared" si="67"/>
        <v>403000</v>
      </c>
      <c r="P236" s="186">
        <f t="shared" si="67"/>
        <v>402668</v>
      </c>
      <c r="Q236" s="309">
        <v>0</v>
      </c>
      <c r="R236" s="189">
        <f t="shared" si="68"/>
        <v>99.91761786600496</v>
      </c>
      <c r="S236" s="57"/>
    </row>
    <row r="237" spans="1:19" s="9" customFormat="1">
      <c r="A237" s="351" t="s">
        <v>365</v>
      </c>
      <c r="B237" s="65" t="s">
        <v>91</v>
      </c>
      <c r="C237" s="66"/>
      <c r="D237" s="66"/>
      <c r="E237" s="66"/>
      <c r="F237" s="66"/>
      <c r="G237" s="66"/>
      <c r="H237" s="66" t="s">
        <v>209</v>
      </c>
      <c r="I237" s="67"/>
      <c r="J237" s="227" t="s">
        <v>307</v>
      </c>
      <c r="K237" s="355">
        <v>421</v>
      </c>
      <c r="L237" s="227" t="s">
        <v>61</v>
      </c>
      <c r="M237" s="228"/>
      <c r="N237" s="352">
        <v>0</v>
      </c>
      <c r="O237" s="213">
        <v>403000</v>
      </c>
      <c r="P237" s="213">
        <v>402668</v>
      </c>
      <c r="Q237" s="310">
        <v>0</v>
      </c>
      <c r="R237" s="216">
        <f t="shared" si="68"/>
        <v>99.91761786600496</v>
      </c>
      <c r="S237" s="57"/>
    </row>
    <row r="238" spans="1:19" s="22" customFormat="1" ht="16.8" customHeight="1">
      <c r="A238" s="332"/>
      <c r="B238" s="341"/>
      <c r="C238" s="342"/>
      <c r="D238" s="342"/>
      <c r="E238" s="342"/>
      <c r="F238" s="342"/>
      <c r="G238" s="342"/>
      <c r="H238" s="342"/>
      <c r="I238" s="343"/>
      <c r="J238" s="332"/>
      <c r="K238" s="334" t="s">
        <v>296</v>
      </c>
      <c r="L238" s="334"/>
      <c r="M238" s="335"/>
      <c r="N238" s="336">
        <f>SUM(N239)</f>
        <v>209394</v>
      </c>
      <c r="O238" s="344">
        <f>O239</f>
        <v>196000</v>
      </c>
      <c r="P238" s="345">
        <f t="shared" ref="P238" si="69">SUM(P239)</f>
        <v>223903</v>
      </c>
      <c r="Q238" s="339">
        <f t="shared" si="65"/>
        <v>106.92904285700642</v>
      </c>
      <c r="R238" s="340">
        <f t="shared" ref="R238:R262" si="70">P238/O238*100</f>
        <v>114.23622448979592</v>
      </c>
      <c r="S238" s="139"/>
    </row>
    <row r="239" spans="1:19">
      <c r="A239" s="147"/>
      <c r="B239" s="101"/>
      <c r="C239" s="102"/>
      <c r="D239" s="102"/>
      <c r="E239" s="102"/>
      <c r="F239" s="102"/>
      <c r="G239" s="102"/>
      <c r="H239" s="102"/>
      <c r="I239" s="103"/>
      <c r="J239" s="147" t="s">
        <v>297</v>
      </c>
      <c r="K239" s="149" t="s">
        <v>298</v>
      </c>
      <c r="L239" s="149"/>
      <c r="M239" s="150"/>
      <c r="N239" s="293">
        <f>N240+N253+N258</f>
        <v>209394</v>
      </c>
      <c r="O239" s="294">
        <f>O240+O253+O258</f>
        <v>196000</v>
      </c>
      <c r="P239" s="295">
        <f>P240+P253+P258</f>
        <v>223903</v>
      </c>
      <c r="Q239" s="154">
        <f t="shared" si="65"/>
        <v>106.92904285700642</v>
      </c>
      <c r="R239" s="155">
        <f t="shared" si="70"/>
        <v>114.23622448979592</v>
      </c>
    </row>
    <row r="240" spans="1:19">
      <c r="A240" s="192" t="s">
        <v>366</v>
      </c>
      <c r="B240" s="124" t="s">
        <v>91</v>
      </c>
      <c r="C240" s="125"/>
      <c r="D240" s="125" t="s">
        <v>100</v>
      </c>
      <c r="E240" s="125" t="s">
        <v>11</v>
      </c>
      <c r="F240" s="125"/>
      <c r="G240" s="125"/>
      <c r="H240" s="125"/>
      <c r="I240" s="126"/>
      <c r="J240" s="192"/>
      <c r="K240" s="193" t="s">
        <v>299</v>
      </c>
      <c r="L240" s="193"/>
      <c r="M240" s="194"/>
      <c r="N240" s="231">
        <f>N241+N245+N249</f>
        <v>187394</v>
      </c>
      <c r="O240" s="232">
        <f>O241+O245+O249</f>
        <v>178000</v>
      </c>
      <c r="P240" s="233">
        <f>P241+P245+P249</f>
        <v>205903</v>
      </c>
      <c r="Q240" s="198">
        <f t="shared" si="65"/>
        <v>109.87705049254512</v>
      </c>
      <c r="R240" s="199">
        <f t="shared" si="70"/>
        <v>115.6758426966292</v>
      </c>
    </row>
    <row r="241" spans="1:18">
      <c r="A241" s="173" t="s">
        <v>369</v>
      </c>
      <c r="B241" s="130" t="s">
        <v>91</v>
      </c>
      <c r="C241" s="131"/>
      <c r="D241" s="131"/>
      <c r="E241" s="131" t="s">
        <v>11</v>
      </c>
      <c r="F241" s="131"/>
      <c r="G241" s="131"/>
      <c r="H241" s="131"/>
      <c r="I241" s="132"/>
      <c r="J241" s="173">
        <v>1070</v>
      </c>
      <c r="K241" s="174" t="s">
        <v>300</v>
      </c>
      <c r="L241" s="174"/>
      <c r="M241" s="175"/>
      <c r="N241" s="176">
        <f t="shared" ref="N241:P243" si="71">N242</f>
        <v>88722</v>
      </c>
      <c r="O241" s="201">
        <f t="shared" si="71"/>
        <v>90000</v>
      </c>
      <c r="P241" s="202">
        <f t="shared" si="71"/>
        <v>120207</v>
      </c>
      <c r="Q241" s="179">
        <f t="shared" si="65"/>
        <v>135.4872523162237</v>
      </c>
      <c r="R241" s="180">
        <f t="shared" si="70"/>
        <v>133.56333333333333</v>
      </c>
    </row>
    <row r="242" spans="1:18">
      <c r="A242" s="181" t="s">
        <v>369</v>
      </c>
      <c r="B242" s="59"/>
      <c r="C242" s="60"/>
      <c r="D242" s="60"/>
      <c r="E242" s="60"/>
      <c r="F242" s="60"/>
      <c r="G242" s="60"/>
      <c r="H242" s="60"/>
      <c r="I242" s="61"/>
      <c r="J242" s="182" t="s">
        <v>112</v>
      </c>
      <c r="K242" s="183">
        <v>3</v>
      </c>
      <c r="L242" s="183" t="s">
        <v>10</v>
      </c>
      <c r="M242" s="184"/>
      <c r="N242" s="185">
        <f t="shared" si="71"/>
        <v>88722</v>
      </c>
      <c r="O242" s="100">
        <f t="shared" si="71"/>
        <v>90000</v>
      </c>
      <c r="P242" s="190">
        <f t="shared" si="71"/>
        <v>120207</v>
      </c>
      <c r="Q242" s="188">
        <f t="shared" si="65"/>
        <v>135.4872523162237</v>
      </c>
      <c r="R242" s="189">
        <f t="shared" si="70"/>
        <v>133.56333333333333</v>
      </c>
    </row>
    <row r="243" spans="1:18">
      <c r="A243" s="181" t="s">
        <v>369</v>
      </c>
      <c r="B243" s="59"/>
      <c r="C243" s="60"/>
      <c r="D243" s="60"/>
      <c r="E243" s="60"/>
      <c r="F243" s="60"/>
      <c r="G243" s="60"/>
      <c r="H243" s="60"/>
      <c r="I243" s="61"/>
      <c r="J243" s="182" t="s">
        <v>112</v>
      </c>
      <c r="K243" s="183">
        <v>37</v>
      </c>
      <c r="L243" s="183" t="s">
        <v>107</v>
      </c>
      <c r="M243" s="184"/>
      <c r="N243" s="185">
        <f t="shared" si="71"/>
        <v>88722</v>
      </c>
      <c r="O243" s="100">
        <f t="shared" si="71"/>
        <v>90000</v>
      </c>
      <c r="P243" s="190">
        <f t="shared" si="71"/>
        <v>120207</v>
      </c>
      <c r="Q243" s="188">
        <f t="shared" si="65"/>
        <v>135.4872523162237</v>
      </c>
      <c r="R243" s="189">
        <f t="shared" si="70"/>
        <v>133.56333333333333</v>
      </c>
    </row>
    <row r="244" spans="1:18">
      <c r="A244" s="181" t="s">
        <v>369</v>
      </c>
      <c r="B244" s="59" t="s">
        <v>91</v>
      </c>
      <c r="C244" s="60"/>
      <c r="D244" s="60"/>
      <c r="E244" s="60" t="s">
        <v>11</v>
      </c>
      <c r="F244" s="60"/>
      <c r="G244" s="60"/>
      <c r="H244" s="60"/>
      <c r="I244" s="61"/>
      <c r="J244" s="182" t="s">
        <v>112</v>
      </c>
      <c r="K244" s="183">
        <v>372</v>
      </c>
      <c r="L244" s="183" t="s">
        <v>52</v>
      </c>
      <c r="M244" s="184"/>
      <c r="N244" s="185">
        <v>88722</v>
      </c>
      <c r="O244" s="100">
        <v>90000</v>
      </c>
      <c r="P244" s="190">
        <v>120207</v>
      </c>
      <c r="Q244" s="188">
        <f t="shared" si="65"/>
        <v>135.4872523162237</v>
      </c>
      <c r="R244" s="189">
        <f t="shared" si="70"/>
        <v>133.56333333333333</v>
      </c>
    </row>
    <row r="245" spans="1:18" s="5" customFormat="1">
      <c r="A245" s="173" t="s">
        <v>370</v>
      </c>
      <c r="B245" s="130" t="s">
        <v>91</v>
      </c>
      <c r="C245" s="131"/>
      <c r="D245" s="131"/>
      <c r="E245" s="131" t="s">
        <v>11</v>
      </c>
      <c r="F245" s="131"/>
      <c r="G245" s="131"/>
      <c r="H245" s="131"/>
      <c r="I245" s="132"/>
      <c r="J245" s="173">
        <v>1070</v>
      </c>
      <c r="K245" s="174" t="s">
        <v>301</v>
      </c>
      <c r="L245" s="174"/>
      <c r="M245" s="175"/>
      <c r="N245" s="176">
        <f t="shared" ref="N245:P247" si="72">N246</f>
        <v>822</v>
      </c>
      <c r="O245" s="201">
        <f t="shared" si="72"/>
        <v>3000</v>
      </c>
      <c r="P245" s="202">
        <f t="shared" si="72"/>
        <v>3046</v>
      </c>
      <c r="Q245" s="179">
        <f t="shared" si="65"/>
        <v>370.55961070559607</v>
      </c>
      <c r="R245" s="180">
        <f t="shared" si="70"/>
        <v>101.53333333333335</v>
      </c>
    </row>
    <row r="246" spans="1:18" s="5" customFormat="1">
      <c r="A246" s="181" t="s">
        <v>370</v>
      </c>
      <c r="B246" s="59"/>
      <c r="C246" s="60"/>
      <c r="D246" s="60"/>
      <c r="E246" s="60"/>
      <c r="F246" s="60"/>
      <c r="G246" s="60"/>
      <c r="H246" s="60"/>
      <c r="I246" s="61"/>
      <c r="J246" s="182" t="s">
        <v>112</v>
      </c>
      <c r="K246" s="183">
        <v>3</v>
      </c>
      <c r="L246" s="183" t="s">
        <v>10</v>
      </c>
      <c r="M246" s="184"/>
      <c r="N246" s="185">
        <f t="shared" si="72"/>
        <v>822</v>
      </c>
      <c r="O246" s="100">
        <f t="shared" si="72"/>
        <v>3000</v>
      </c>
      <c r="P246" s="190">
        <f t="shared" si="72"/>
        <v>3046</v>
      </c>
      <c r="Q246" s="188">
        <f t="shared" si="65"/>
        <v>370.55961070559607</v>
      </c>
      <c r="R246" s="189">
        <f t="shared" si="70"/>
        <v>101.53333333333335</v>
      </c>
    </row>
    <row r="247" spans="1:18" s="5" customFormat="1">
      <c r="A247" s="181" t="s">
        <v>370</v>
      </c>
      <c r="B247" s="59"/>
      <c r="C247" s="60"/>
      <c r="D247" s="60"/>
      <c r="E247" s="60"/>
      <c r="F247" s="60"/>
      <c r="G247" s="60"/>
      <c r="H247" s="60"/>
      <c r="I247" s="61"/>
      <c r="J247" s="182" t="s">
        <v>112</v>
      </c>
      <c r="K247" s="183">
        <v>37</v>
      </c>
      <c r="L247" s="183" t="s">
        <v>107</v>
      </c>
      <c r="M247" s="184"/>
      <c r="N247" s="185">
        <f t="shared" si="72"/>
        <v>822</v>
      </c>
      <c r="O247" s="100">
        <f t="shared" si="72"/>
        <v>3000</v>
      </c>
      <c r="P247" s="190">
        <f t="shared" si="72"/>
        <v>3046</v>
      </c>
      <c r="Q247" s="188">
        <f t="shared" si="65"/>
        <v>370.55961070559607</v>
      </c>
      <c r="R247" s="189">
        <f t="shared" si="70"/>
        <v>101.53333333333335</v>
      </c>
    </row>
    <row r="248" spans="1:18" s="5" customFormat="1">
      <c r="A248" s="181" t="s">
        <v>370</v>
      </c>
      <c r="B248" s="59" t="s">
        <v>91</v>
      </c>
      <c r="C248" s="60"/>
      <c r="D248" s="60"/>
      <c r="E248" s="60" t="s">
        <v>11</v>
      </c>
      <c r="F248" s="60"/>
      <c r="G248" s="60"/>
      <c r="H248" s="60"/>
      <c r="I248" s="61"/>
      <c r="J248" s="182" t="s">
        <v>112</v>
      </c>
      <c r="K248" s="183">
        <v>372</v>
      </c>
      <c r="L248" s="183" t="s">
        <v>52</v>
      </c>
      <c r="M248" s="184"/>
      <c r="N248" s="185">
        <v>822</v>
      </c>
      <c r="O248" s="100">
        <v>3000</v>
      </c>
      <c r="P248" s="190">
        <v>3046</v>
      </c>
      <c r="Q248" s="188">
        <f t="shared" si="65"/>
        <v>370.55961070559607</v>
      </c>
      <c r="R248" s="189">
        <f t="shared" si="70"/>
        <v>101.53333333333335</v>
      </c>
    </row>
    <row r="249" spans="1:18">
      <c r="A249" s="173" t="s">
        <v>371</v>
      </c>
      <c r="B249" s="130"/>
      <c r="C249" s="131"/>
      <c r="D249" s="131" t="s">
        <v>100</v>
      </c>
      <c r="E249" s="131"/>
      <c r="F249" s="131"/>
      <c r="G249" s="131"/>
      <c r="H249" s="131"/>
      <c r="I249" s="132"/>
      <c r="J249" s="173" t="s">
        <v>113</v>
      </c>
      <c r="K249" s="174" t="s">
        <v>302</v>
      </c>
      <c r="L249" s="174"/>
      <c r="M249" s="175"/>
      <c r="N249" s="176">
        <f t="shared" ref="N249:O251" si="73">N250</f>
        <v>97850</v>
      </c>
      <c r="O249" s="201">
        <f t="shared" si="73"/>
        <v>85000</v>
      </c>
      <c r="P249" s="202">
        <f>P250</f>
        <v>82650</v>
      </c>
      <c r="Q249" s="179">
        <f>P249/N249*100</f>
        <v>84.466019417475721</v>
      </c>
      <c r="R249" s="180">
        <f t="shared" si="70"/>
        <v>97.235294117647058</v>
      </c>
    </row>
    <row r="250" spans="1:18">
      <c r="A250" s="181" t="s">
        <v>371</v>
      </c>
      <c r="B250" s="59"/>
      <c r="C250" s="60"/>
      <c r="D250" s="60"/>
      <c r="E250" s="60"/>
      <c r="F250" s="60"/>
      <c r="G250" s="60"/>
      <c r="H250" s="60"/>
      <c r="I250" s="61"/>
      <c r="J250" s="182" t="s">
        <v>113</v>
      </c>
      <c r="K250" s="183">
        <v>3</v>
      </c>
      <c r="L250" s="183" t="s">
        <v>10</v>
      </c>
      <c r="M250" s="184"/>
      <c r="N250" s="185">
        <f t="shared" si="73"/>
        <v>97850</v>
      </c>
      <c r="O250" s="100">
        <f t="shared" si="73"/>
        <v>85000</v>
      </c>
      <c r="P250" s="190">
        <f>P251</f>
        <v>82650</v>
      </c>
      <c r="Q250" s="188">
        <f>P250/N250*100</f>
        <v>84.466019417475721</v>
      </c>
      <c r="R250" s="189">
        <f t="shared" si="70"/>
        <v>97.235294117647058</v>
      </c>
    </row>
    <row r="251" spans="1:18">
      <c r="A251" s="181" t="s">
        <v>371</v>
      </c>
      <c r="B251" s="59"/>
      <c r="C251" s="60"/>
      <c r="D251" s="60"/>
      <c r="E251" s="60"/>
      <c r="F251" s="60"/>
      <c r="G251" s="60"/>
      <c r="H251" s="60"/>
      <c r="I251" s="61"/>
      <c r="J251" s="182" t="s">
        <v>113</v>
      </c>
      <c r="K251" s="183">
        <v>37</v>
      </c>
      <c r="L251" s="183" t="s">
        <v>107</v>
      </c>
      <c r="M251" s="184"/>
      <c r="N251" s="185">
        <f t="shared" si="73"/>
        <v>97850</v>
      </c>
      <c r="O251" s="100">
        <f t="shared" si="73"/>
        <v>85000</v>
      </c>
      <c r="P251" s="190">
        <f>P252</f>
        <v>82650</v>
      </c>
      <c r="Q251" s="188">
        <f t="shared" ref="Q251:Q252" si="74">P251/N251*100</f>
        <v>84.466019417475721</v>
      </c>
      <c r="R251" s="189">
        <f t="shared" si="70"/>
        <v>97.235294117647058</v>
      </c>
    </row>
    <row r="252" spans="1:18">
      <c r="A252" s="181" t="s">
        <v>371</v>
      </c>
      <c r="B252" s="59"/>
      <c r="C252" s="60"/>
      <c r="D252" s="60" t="s">
        <v>100</v>
      </c>
      <c r="E252" s="60"/>
      <c r="F252" s="60"/>
      <c r="G252" s="60"/>
      <c r="H252" s="60"/>
      <c r="I252" s="61"/>
      <c r="J252" s="182" t="s">
        <v>113</v>
      </c>
      <c r="K252" s="183">
        <v>372</v>
      </c>
      <c r="L252" s="183" t="s">
        <v>52</v>
      </c>
      <c r="M252" s="184"/>
      <c r="N252" s="185">
        <v>97850</v>
      </c>
      <c r="O252" s="100">
        <v>85000</v>
      </c>
      <c r="P252" s="190">
        <v>82650</v>
      </c>
      <c r="Q252" s="188">
        <f t="shared" si="74"/>
        <v>84.466019417475721</v>
      </c>
      <c r="R252" s="189">
        <f t="shared" si="70"/>
        <v>97.235294117647058</v>
      </c>
    </row>
    <row r="253" spans="1:18">
      <c r="A253" s="192" t="s">
        <v>367</v>
      </c>
      <c r="B253" s="124" t="s">
        <v>91</v>
      </c>
      <c r="C253" s="125"/>
      <c r="D253" s="125"/>
      <c r="E253" s="125" t="s">
        <v>11</v>
      </c>
      <c r="F253" s="125"/>
      <c r="G253" s="125"/>
      <c r="H253" s="125"/>
      <c r="I253" s="126"/>
      <c r="J253" s="192"/>
      <c r="K253" s="193" t="s">
        <v>303</v>
      </c>
      <c r="L253" s="193"/>
      <c r="M253" s="194"/>
      <c r="N253" s="231">
        <f t="shared" ref="N253:P256" si="75">N254</f>
        <v>12000</v>
      </c>
      <c r="O253" s="196">
        <f t="shared" si="75"/>
        <v>8000</v>
      </c>
      <c r="P253" s="197">
        <f t="shared" si="75"/>
        <v>8000</v>
      </c>
      <c r="Q253" s="198">
        <f t="shared" si="65"/>
        <v>66.666666666666657</v>
      </c>
      <c r="R253" s="199">
        <f t="shared" si="70"/>
        <v>100</v>
      </c>
    </row>
    <row r="254" spans="1:18">
      <c r="A254" s="173" t="s">
        <v>372</v>
      </c>
      <c r="B254" s="130" t="s">
        <v>91</v>
      </c>
      <c r="C254" s="131"/>
      <c r="D254" s="131"/>
      <c r="E254" s="131" t="s">
        <v>11</v>
      </c>
      <c r="F254" s="131"/>
      <c r="G254" s="131"/>
      <c r="H254" s="131"/>
      <c r="I254" s="132"/>
      <c r="J254" s="173">
        <v>1040</v>
      </c>
      <c r="K254" s="174" t="s">
        <v>304</v>
      </c>
      <c r="L254" s="174"/>
      <c r="M254" s="175"/>
      <c r="N254" s="176">
        <f t="shared" si="75"/>
        <v>12000</v>
      </c>
      <c r="O254" s="201">
        <f t="shared" si="75"/>
        <v>8000</v>
      </c>
      <c r="P254" s="202">
        <f t="shared" si="75"/>
        <v>8000</v>
      </c>
      <c r="Q254" s="179">
        <f t="shared" si="65"/>
        <v>66.666666666666657</v>
      </c>
      <c r="R254" s="180">
        <f t="shared" si="70"/>
        <v>100</v>
      </c>
    </row>
    <row r="255" spans="1:18">
      <c r="A255" s="181" t="s">
        <v>372</v>
      </c>
      <c r="B255" s="59"/>
      <c r="C255" s="60"/>
      <c r="D255" s="60"/>
      <c r="E255" s="60"/>
      <c r="F255" s="60"/>
      <c r="G255" s="60"/>
      <c r="H255" s="60"/>
      <c r="I255" s="61"/>
      <c r="J255" s="182" t="s">
        <v>114</v>
      </c>
      <c r="K255" s="183">
        <v>3</v>
      </c>
      <c r="L255" s="183" t="s">
        <v>10</v>
      </c>
      <c r="M255" s="184"/>
      <c r="N255" s="185">
        <f t="shared" si="75"/>
        <v>12000</v>
      </c>
      <c r="O255" s="100">
        <f t="shared" si="75"/>
        <v>8000</v>
      </c>
      <c r="P255" s="190">
        <f t="shared" si="75"/>
        <v>8000</v>
      </c>
      <c r="Q255" s="188">
        <f t="shared" si="65"/>
        <v>66.666666666666657</v>
      </c>
      <c r="R255" s="189">
        <f t="shared" si="70"/>
        <v>100</v>
      </c>
    </row>
    <row r="256" spans="1:18">
      <c r="A256" s="181" t="s">
        <v>372</v>
      </c>
      <c r="B256" s="59"/>
      <c r="C256" s="60"/>
      <c r="D256" s="60"/>
      <c r="E256" s="60"/>
      <c r="F256" s="60"/>
      <c r="G256" s="60"/>
      <c r="H256" s="60"/>
      <c r="I256" s="61"/>
      <c r="J256" s="182" t="s">
        <v>114</v>
      </c>
      <c r="K256" s="183">
        <v>37</v>
      </c>
      <c r="L256" s="183" t="s">
        <v>115</v>
      </c>
      <c r="M256" s="184"/>
      <c r="N256" s="185">
        <f t="shared" si="75"/>
        <v>12000</v>
      </c>
      <c r="O256" s="100">
        <f t="shared" si="75"/>
        <v>8000</v>
      </c>
      <c r="P256" s="190">
        <f t="shared" si="75"/>
        <v>8000</v>
      </c>
      <c r="Q256" s="188">
        <f t="shared" si="65"/>
        <v>66.666666666666657</v>
      </c>
      <c r="R256" s="189">
        <f t="shared" si="70"/>
        <v>100</v>
      </c>
    </row>
    <row r="257" spans="1:18">
      <c r="A257" s="181" t="s">
        <v>372</v>
      </c>
      <c r="B257" s="59" t="s">
        <v>91</v>
      </c>
      <c r="C257" s="60"/>
      <c r="D257" s="60"/>
      <c r="E257" s="60" t="s">
        <v>11</v>
      </c>
      <c r="F257" s="60"/>
      <c r="G257" s="60"/>
      <c r="H257" s="60"/>
      <c r="I257" s="61"/>
      <c r="J257" s="182" t="s">
        <v>114</v>
      </c>
      <c r="K257" s="183">
        <v>372</v>
      </c>
      <c r="L257" s="183" t="s">
        <v>52</v>
      </c>
      <c r="M257" s="184"/>
      <c r="N257" s="185">
        <v>12000</v>
      </c>
      <c r="O257" s="100">
        <v>8000</v>
      </c>
      <c r="P257" s="190">
        <v>8000</v>
      </c>
      <c r="Q257" s="188">
        <f t="shared" si="65"/>
        <v>66.666666666666657</v>
      </c>
      <c r="R257" s="189">
        <f t="shared" si="70"/>
        <v>100</v>
      </c>
    </row>
    <row r="258" spans="1:18">
      <c r="A258" s="192" t="s">
        <v>368</v>
      </c>
      <c r="B258" s="124" t="s">
        <v>91</v>
      </c>
      <c r="C258" s="125"/>
      <c r="D258" s="125"/>
      <c r="E258" s="125" t="s">
        <v>11</v>
      </c>
      <c r="F258" s="125"/>
      <c r="G258" s="125"/>
      <c r="H258" s="125"/>
      <c r="I258" s="126"/>
      <c r="J258" s="192"/>
      <c r="K258" s="193" t="s">
        <v>305</v>
      </c>
      <c r="L258" s="193"/>
      <c r="M258" s="194"/>
      <c r="N258" s="231">
        <f t="shared" ref="N258:O261" si="76">N259</f>
        <v>10000</v>
      </c>
      <c r="O258" s="196">
        <f t="shared" si="76"/>
        <v>10000</v>
      </c>
      <c r="P258" s="197">
        <f>P259</f>
        <v>10000</v>
      </c>
      <c r="Q258" s="198">
        <f>P258/N258*100</f>
        <v>100</v>
      </c>
      <c r="R258" s="199">
        <f t="shared" si="70"/>
        <v>100</v>
      </c>
    </row>
    <row r="259" spans="1:18">
      <c r="A259" s="173" t="s">
        <v>373</v>
      </c>
      <c r="B259" s="130" t="s">
        <v>91</v>
      </c>
      <c r="C259" s="131"/>
      <c r="D259" s="131"/>
      <c r="E259" s="131" t="s">
        <v>11</v>
      </c>
      <c r="F259" s="131"/>
      <c r="G259" s="131"/>
      <c r="H259" s="131"/>
      <c r="I259" s="132"/>
      <c r="J259" s="173">
        <v>1090</v>
      </c>
      <c r="K259" s="174" t="s">
        <v>306</v>
      </c>
      <c r="L259" s="174"/>
      <c r="M259" s="175"/>
      <c r="N259" s="176">
        <f t="shared" si="76"/>
        <v>10000</v>
      </c>
      <c r="O259" s="201">
        <f t="shared" si="76"/>
        <v>10000</v>
      </c>
      <c r="P259" s="202">
        <f>P260</f>
        <v>10000</v>
      </c>
      <c r="Q259" s="179">
        <f>P259/N259*100</f>
        <v>100</v>
      </c>
      <c r="R259" s="180">
        <f t="shared" si="70"/>
        <v>100</v>
      </c>
    </row>
    <row r="260" spans="1:18">
      <c r="A260" s="181" t="s">
        <v>373</v>
      </c>
      <c r="B260" s="59"/>
      <c r="C260" s="60"/>
      <c r="D260" s="60"/>
      <c r="E260" s="60"/>
      <c r="F260" s="60"/>
      <c r="G260" s="60"/>
      <c r="H260" s="60"/>
      <c r="I260" s="61"/>
      <c r="J260" s="182" t="s">
        <v>116</v>
      </c>
      <c r="K260" s="183">
        <v>3</v>
      </c>
      <c r="L260" s="183" t="s">
        <v>10</v>
      </c>
      <c r="M260" s="184"/>
      <c r="N260" s="185">
        <f t="shared" si="76"/>
        <v>10000</v>
      </c>
      <c r="O260" s="100">
        <f t="shared" si="76"/>
        <v>10000</v>
      </c>
      <c r="P260" s="190">
        <f>P261</f>
        <v>10000</v>
      </c>
      <c r="Q260" s="188">
        <f t="shared" ref="Q260:Q262" si="77">P260/N260*100</f>
        <v>100</v>
      </c>
      <c r="R260" s="189">
        <f t="shared" si="70"/>
        <v>100</v>
      </c>
    </row>
    <row r="261" spans="1:18">
      <c r="A261" s="181" t="s">
        <v>373</v>
      </c>
      <c r="B261" s="59"/>
      <c r="C261" s="60"/>
      <c r="D261" s="60"/>
      <c r="E261" s="60"/>
      <c r="F261" s="60"/>
      <c r="G261" s="60"/>
      <c r="H261" s="60"/>
      <c r="I261" s="61"/>
      <c r="J261" s="182" t="s">
        <v>116</v>
      </c>
      <c r="K261" s="183">
        <v>38</v>
      </c>
      <c r="L261" s="183" t="s">
        <v>97</v>
      </c>
      <c r="M261" s="184"/>
      <c r="N261" s="185">
        <f t="shared" si="76"/>
        <v>10000</v>
      </c>
      <c r="O261" s="100">
        <f t="shared" si="76"/>
        <v>10000</v>
      </c>
      <c r="P261" s="190">
        <f>P262</f>
        <v>10000</v>
      </c>
      <c r="Q261" s="188">
        <f t="shared" si="77"/>
        <v>100</v>
      </c>
      <c r="R261" s="189">
        <f t="shared" si="70"/>
        <v>100</v>
      </c>
    </row>
    <row r="262" spans="1:18">
      <c r="A262" s="212" t="s">
        <v>373</v>
      </c>
      <c r="B262" s="65" t="s">
        <v>91</v>
      </c>
      <c r="C262" s="66"/>
      <c r="D262" s="66"/>
      <c r="E262" s="66" t="s">
        <v>11</v>
      </c>
      <c r="F262" s="66"/>
      <c r="G262" s="66"/>
      <c r="H262" s="66"/>
      <c r="I262" s="67"/>
      <c r="J262" s="226" t="s">
        <v>116</v>
      </c>
      <c r="K262" s="227">
        <v>381</v>
      </c>
      <c r="L262" s="227" t="s">
        <v>54</v>
      </c>
      <c r="M262" s="228"/>
      <c r="N262" s="229">
        <v>10000</v>
      </c>
      <c r="O262" s="213">
        <v>10000</v>
      </c>
      <c r="P262" s="214">
        <v>10000</v>
      </c>
      <c r="Q262" s="215">
        <f t="shared" si="77"/>
        <v>100</v>
      </c>
      <c r="R262" s="216">
        <f t="shared" si="70"/>
        <v>100</v>
      </c>
    </row>
    <row r="264" spans="1:18">
      <c r="A264" s="21"/>
      <c r="B264" s="21"/>
      <c r="C264" s="21"/>
      <c r="D264" s="21"/>
      <c r="E264" s="21"/>
      <c r="F264" s="21"/>
      <c r="G264" s="10"/>
      <c r="H264" s="10"/>
      <c r="I264" s="10"/>
      <c r="J264" s="10"/>
      <c r="K264" s="10"/>
      <c r="L264" s="10"/>
      <c r="M264" s="10"/>
      <c r="N264" s="6"/>
      <c r="O264" s="9"/>
      <c r="P264" s="9"/>
    </row>
    <row r="265" spans="1:18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6"/>
      <c r="O265" s="9"/>
      <c r="P265" s="9"/>
    </row>
    <row r="266" spans="1:18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6"/>
      <c r="O266" s="9"/>
      <c r="P266" s="9"/>
    </row>
    <row r="267" spans="1:18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10"/>
      <c r="L267" s="10"/>
      <c r="M267" s="10"/>
      <c r="N267" s="6"/>
      <c r="O267" s="9"/>
      <c r="P267" s="9"/>
    </row>
    <row r="268" spans="1:18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6"/>
      <c r="O268" s="9"/>
      <c r="P268" s="9"/>
    </row>
    <row r="269" spans="1:18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6"/>
      <c r="O269" s="9"/>
      <c r="P269" s="9"/>
    </row>
    <row r="270" spans="1:18">
      <c r="A270" s="21"/>
      <c r="B270" s="21"/>
      <c r="C270" s="21"/>
      <c r="D270" s="21"/>
      <c r="E270" s="21"/>
      <c r="F270" s="21"/>
      <c r="G270" s="21"/>
      <c r="H270" s="10"/>
      <c r="I270" s="10"/>
      <c r="J270" s="10"/>
      <c r="K270" s="10"/>
      <c r="L270" s="10"/>
      <c r="M270" s="10"/>
      <c r="N270" s="6"/>
      <c r="O270" s="9"/>
    </row>
    <row r="271" spans="1:18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6"/>
      <c r="O271" s="9"/>
    </row>
    <row r="272" spans="1:18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6"/>
      <c r="O272" s="9"/>
    </row>
    <row r="273" spans="1:1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10"/>
      <c r="N273" s="6"/>
      <c r="O273" s="9"/>
    </row>
    <row r="274" spans="1:15">
      <c r="A274" s="21"/>
      <c r="B274" s="21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6"/>
      <c r="O274" s="9"/>
    </row>
    <row r="275" spans="1:1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8"/>
      <c r="O275" s="9"/>
    </row>
    <row r="276" spans="1:1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8"/>
      <c r="O276" s="9"/>
    </row>
    <row r="277" spans="1:1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8"/>
      <c r="O277" s="9"/>
    </row>
    <row r="278" spans="1:15">
      <c r="A278" s="10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8"/>
      <c r="O278" s="9"/>
    </row>
    <row r="279" spans="1:15">
      <c r="A279" s="10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8"/>
      <c r="O279" s="9"/>
    </row>
    <row r="280" spans="1:15">
      <c r="A280" s="10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8"/>
      <c r="O280" s="9"/>
    </row>
    <row r="281" spans="1:15" s="9" customFormat="1">
      <c r="A281" s="10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8"/>
    </row>
    <row r="282" spans="1:15">
      <c r="A282" s="21"/>
      <c r="B282" s="33"/>
      <c r="C282" s="33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8"/>
      <c r="O282" s="9"/>
    </row>
    <row r="283" spans="1:15">
      <c r="A283" s="10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8"/>
      <c r="O283" s="9"/>
    </row>
    <row r="284" spans="1:15">
      <c r="A284" s="10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8"/>
      <c r="O284" s="9"/>
    </row>
    <row r="285" spans="1:15">
      <c r="A285" s="10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8"/>
      <c r="O285" s="9"/>
    </row>
    <row r="286" spans="1:15">
      <c r="A286" s="10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8"/>
      <c r="O286" s="9"/>
    </row>
    <row r="287" spans="1:15">
      <c r="A287" s="10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8"/>
      <c r="O287" s="9"/>
    </row>
    <row r="288" spans="1:15">
      <c r="A288" s="10"/>
      <c r="B288" s="19"/>
      <c r="C288" s="19"/>
      <c r="D288" s="19"/>
      <c r="E288" s="19"/>
      <c r="F288" s="19"/>
      <c r="G288" s="19"/>
      <c r="H288" s="19"/>
      <c r="I288" s="19"/>
      <c r="J288" s="19"/>
      <c r="K288" s="10"/>
      <c r="L288" s="10"/>
      <c r="M288" s="10"/>
      <c r="N288" s="18"/>
      <c r="O288" s="9"/>
    </row>
    <row r="289" spans="1:15">
      <c r="A289" s="10"/>
      <c r="B289" s="19"/>
      <c r="C289" s="19"/>
      <c r="D289" s="19"/>
      <c r="E289" s="19"/>
      <c r="F289" s="19"/>
      <c r="G289" s="19"/>
      <c r="H289" s="19"/>
      <c r="I289" s="19"/>
      <c r="J289" s="19"/>
      <c r="K289" s="10"/>
      <c r="L289" s="10"/>
      <c r="M289" s="10"/>
      <c r="N289" s="18"/>
      <c r="O289" s="9"/>
    </row>
    <row r="290" spans="1:15">
      <c r="A290" s="18"/>
      <c r="B290" s="19"/>
      <c r="C290" s="19"/>
      <c r="D290" s="19"/>
      <c r="E290" s="19"/>
      <c r="F290" s="19"/>
      <c r="G290" s="19"/>
      <c r="H290" s="19"/>
      <c r="I290" s="19"/>
      <c r="J290" s="19"/>
      <c r="K290" s="18"/>
      <c r="L290" s="18"/>
      <c r="M290" s="18"/>
      <c r="N290" s="18"/>
      <c r="O290" s="9"/>
    </row>
    <row r="291" spans="1:15">
      <c r="A291" s="18"/>
      <c r="B291" s="19"/>
      <c r="C291" s="19"/>
      <c r="D291" s="19"/>
      <c r="E291" s="19"/>
      <c r="F291" s="19"/>
      <c r="G291" s="19"/>
      <c r="H291" s="19"/>
      <c r="I291" s="19"/>
      <c r="J291" s="19"/>
      <c r="K291" s="18"/>
      <c r="L291" s="18"/>
      <c r="M291" s="18"/>
      <c r="N291" s="18"/>
      <c r="O291" s="9"/>
    </row>
    <row r="292" spans="1:15">
      <c r="A292" s="18"/>
      <c r="B292" s="20"/>
      <c r="C292" s="20"/>
      <c r="D292" s="20"/>
      <c r="E292" s="20"/>
      <c r="F292" s="20"/>
      <c r="G292" s="20"/>
      <c r="H292" s="20"/>
      <c r="I292" s="20"/>
      <c r="J292" s="20"/>
      <c r="K292" s="9"/>
      <c r="L292" s="9"/>
      <c r="M292" s="9"/>
      <c r="O292" s="9"/>
    </row>
    <row r="293" spans="1:15">
      <c r="A293" s="18" t="s">
        <v>4</v>
      </c>
      <c r="B293" s="20"/>
      <c r="C293" s="20"/>
      <c r="D293" s="20"/>
      <c r="E293" s="20"/>
      <c r="F293" s="20"/>
      <c r="G293" s="20"/>
      <c r="H293" s="20"/>
      <c r="I293" s="20"/>
      <c r="J293" s="20"/>
      <c r="K293" s="9"/>
      <c r="L293" s="9"/>
      <c r="M293" s="8"/>
      <c r="O293" s="9"/>
    </row>
    <row r="294" spans="1:15">
      <c r="A294" s="20"/>
      <c r="B294" s="9"/>
      <c r="C294" s="9"/>
      <c r="D294" s="9"/>
      <c r="E294" s="9"/>
      <c r="F294" s="9"/>
      <c r="G294" s="9"/>
      <c r="H294" s="9"/>
      <c r="J294" s="9"/>
      <c r="K294" s="9"/>
      <c r="L294" s="9"/>
      <c r="M294" s="8"/>
      <c r="O294" s="9"/>
    </row>
    <row r="295" spans="1:15">
      <c r="A295" s="20"/>
      <c r="B295" s="9"/>
      <c r="C295" s="9"/>
      <c r="D295" s="9"/>
      <c r="E295" s="9"/>
      <c r="F295" s="9"/>
      <c r="G295" s="9"/>
      <c r="H295" s="9"/>
      <c r="J295" s="9"/>
      <c r="K295" s="9"/>
      <c r="L295" s="9"/>
      <c r="M295" s="8"/>
      <c r="O295" s="9"/>
    </row>
    <row r="296" spans="1:15">
      <c r="A296" s="20"/>
      <c r="B296" s="9"/>
      <c r="C296" s="9"/>
      <c r="D296" s="9"/>
      <c r="E296" s="9"/>
      <c r="F296" s="9"/>
      <c r="G296" s="9"/>
      <c r="H296" s="9"/>
      <c r="J296" s="9"/>
      <c r="K296" s="9"/>
      <c r="L296" s="9"/>
      <c r="M296" s="8"/>
      <c r="O296" s="9"/>
    </row>
  </sheetData>
  <mergeCells count="9">
    <mergeCell ref="L65:M65"/>
    <mergeCell ref="L67:M67"/>
    <mergeCell ref="A1:R1"/>
    <mergeCell ref="A3:R3"/>
    <mergeCell ref="L53:M53"/>
    <mergeCell ref="A15:A16"/>
    <mergeCell ref="A9:A10"/>
    <mergeCell ref="A4:R4"/>
    <mergeCell ref="A5:R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4"/>
  <sheetViews>
    <sheetView topLeftCell="A31" workbookViewId="0">
      <selection activeCell="G42" sqref="G42"/>
    </sheetView>
  </sheetViews>
  <sheetFormatPr defaultRowHeight="14.4"/>
  <cols>
    <col min="1" max="1" width="4.44140625" customWidth="1"/>
    <col min="2" max="2" width="2.6640625" customWidth="1"/>
    <col min="3" max="3" width="3" customWidth="1"/>
    <col min="4" max="4" width="5.6640625" customWidth="1"/>
    <col min="5" max="5" width="5" customWidth="1"/>
    <col min="6" max="6" width="17.77734375" customWidth="1"/>
    <col min="7" max="7" width="39.44140625" customWidth="1"/>
    <col min="8" max="8" width="10.21875" customWidth="1"/>
    <col min="9" max="9" width="10.109375" customWidth="1"/>
    <col min="10" max="10" width="10" customWidth="1"/>
    <col min="11" max="11" width="22.88671875" customWidth="1"/>
  </cols>
  <sheetData>
    <row r="1" spans="1:12" ht="18">
      <c r="A1" s="402" t="s">
        <v>203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2" s="9" customFormat="1" ht="8.4" customHeight="1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2">
      <c r="A3" s="403" t="s">
        <v>168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4" spans="1:12">
      <c r="A4" s="404" t="s">
        <v>201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2">
      <c r="A5" s="404" t="s">
        <v>202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2" s="9" customFormat="1" ht="12" customHeight="1"/>
    <row r="7" spans="1:12" ht="24" customHeight="1">
      <c r="A7" s="405" t="s">
        <v>169</v>
      </c>
      <c r="B7" s="407" t="s">
        <v>170</v>
      </c>
      <c r="C7" s="408"/>
      <c r="D7" s="413" t="s">
        <v>380</v>
      </c>
      <c r="E7" s="414"/>
      <c r="F7" s="371" t="s">
        <v>79</v>
      </c>
      <c r="G7" s="405" t="s">
        <v>381</v>
      </c>
      <c r="H7" s="422" t="s">
        <v>382</v>
      </c>
      <c r="I7" s="411" t="s">
        <v>199</v>
      </c>
      <c r="J7" s="422" t="s">
        <v>200</v>
      </c>
      <c r="K7" s="405" t="s">
        <v>167</v>
      </c>
      <c r="L7" s="22"/>
    </row>
    <row r="8" spans="1:12" ht="24" customHeight="1">
      <c r="A8" s="406"/>
      <c r="B8" s="409"/>
      <c r="C8" s="410"/>
      <c r="D8" s="371" t="s">
        <v>148</v>
      </c>
      <c r="E8" s="371" t="s">
        <v>149</v>
      </c>
      <c r="F8" s="372" t="s">
        <v>378</v>
      </c>
      <c r="G8" s="406"/>
      <c r="H8" s="422"/>
      <c r="I8" s="412"/>
      <c r="J8" s="422"/>
      <c r="K8" s="406"/>
      <c r="L8" s="22"/>
    </row>
    <row r="9" spans="1:12" ht="27" customHeight="1">
      <c r="A9" s="429" t="s">
        <v>150</v>
      </c>
      <c r="B9" s="394" t="s">
        <v>161</v>
      </c>
      <c r="C9" s="399" t="s">
        <v>160</v>
      </c>
      <c r="D9" s="81" t="s">
        <v>377</v>
      </c>
      <c r="E9" s="78" t="s">
        <v>383</v>
      </c>
      <c r="F9" s="29" t="s">
        <v>430</v>
      </c>
      <c r="G9" s="68" t="s">
        <v>400</v>
      </c>
      <c r="H9" s="30">
        <v>34534</v>
      </c>
      <c r="I9" s="30">
        <v>26200</v>
      </c>
      <c r="J9" s="30">
        <v>25665</v>
      </c>
      <c r="K9" s="73" t="s">
        <v>394</v>
      </c>
      <c r="L9" s="23"/>
    </row>
    <row r="10" spans="1:12" s="9" customFormat="1" ht="27" customHeight="1">
      <c r="A10" s="429"/>
      <c r="B10" s="395"/>
      <c r="C10" s="400"/>
      <c r="D10" s="81" t="s">
        <v>377</v>
      </c>
      <c r="E10" s="82" t="s">
        <v>383</v>
      </c>
      <c r="F10" s="78" t="s">
        <v>432</v>
      </c>
      <c r="G10" s="68" t="s">
        <v>425</v>
      </c>
      <c r="H10" s="30">
        <v>0</v>
      </c>
      <c r="I10" s="30">
        <v>1375</v>
      </c>
      <c r="J10" s="30">
        <v>1375</v>
      </c>
      <c r="K10" s="74" t="s">
        <v>384</v>
      </c>
      <c r="L10" s="23"/>
    </row>
    <row r="11" spans="1:12" ht="27" customHeight="1">
      <c r="A11" s="429"/>
      <c r="B11" s="395"/>
      <c r="C11" s="400"/>
      <c r="D11" s="81" t="s">
        <v>377</v>
      </c>
      <c r="E11" s="82" t="s">
        <v>383</v>
      </c>
      <c r="F11" s="78" t="s">
        <v>435</v>
      </c>
      <c r="G11" s="68" t="s">
        <v>401</v>
      </c>
      <c r="H11" s="30">
        <v>28750</v>
      </c>
      <c r="I11" s="30">
        <v>0</v>
      </c>
      <c r="J11" s="30">
        <v>0</v>
      </c>
      <c r="K11" s="74" t="s">
        <v>190</v>
      </c>
      <c r="L11" s="23"/>
    </row>
    <row r="12" spans="1:12" ht="27" customHeight="1">
      <c r="A12" s="429"/>
      <c r="B12" s="395"/>
      <c r="C12" s="400"/>
      <c r="D12" s="81" t="s">
        <v>377</v>
      </c>
      <c r="E12" s="82" t="s">
        <v>383</v>
      </c>
      <c r="F12" s="78" t="s">
        <v>436</v>
      </c>
      <c r="G12" s="68" t="s">
        <v>426</v>
      </c>
      <c r="H12" s="30">
        <v>3750</v>
      </c>
      <c r="I12" s="30">
        <v>6250</v>
      </c>
      <c r="J12" s="30">
        <v>6250</v>
      </c>
      <c r="K12" s="74" t="s">
        <v>151</v>
      </c>
      <c r="L12" s="23"/>
    </row>
    <row r="13" spans="1:12" ht="27" customHeight="1">
      <c r="A13" s="429"/>
      <c r="B13" s="395"/>
      <c r="C13" s="400"/>
      <c r="D13" s="81" t="s">
        <v>377</v>
      </c>
      <c r="E13" s="82" t="s">
        <v>383</v>
      </c>
      <c r="F13" s="78" t="s">
        <v>437</v>
      </c>
      <c r="G13" s="69" t="s">
        <v>427</v>
      </c>
      <c r="H13" s="31">
        <v>10875</v>
      </c>
      <c r="I13" s="31">
        <v>0</v>
      </c>
      <c r="J13" s="31">
        <v>0</v>
      </c>
      <c r="K13" s="73" t="s">
        <v>171</v>
      </c>
      <c r="L13" s="23"/>
    </row>
    <row r="14" spans="1:12" ht="25.8" customHeight="1">
      <c r="A14" s="416" t="s">
        <v>152</v>
      </c>
      <c r="B14" s="394" t="s">
        <v>153</v>
      </c>
      <c r="C14" s="397"/>
      <c r="D14" s="81" t="s">
        <v>377</v>
      </c>
      <c r="E14" s="82" t="s">
        <v>418</v>
      </c>
      <c r="F14" s="78" t="s">
        <v>438</v>
      </c>
      <c r="G14" s="68" t="s">
        <v>402</v>
      </c>
      <c r="H14" s="30">
        <v>1512798</v>
      </c>
      <c r="I14" s="30">
        <v>2758128</v>
      </c>
      <c r="J14" s="30">
        <v>2795503</v>
      </c>
      <c r="K14" s="74" t="s">
        <v>154</v>
      </c>
      <c r="L14" s="23"/>
    </row>
    <row r="15" spans="1:12" s="9" customFormat="1" ht="25.8" customHeight="1">
      <c r="A15" s="417"/>
      <c r="B15" s="395"/>
      <c r="C15" s="398"/>
      <c r="D15" s="81" t="s">
        <v>377</v>
      </c>
      <c r="E15" s="82" t="s">
        <v>418</v>
      </c>
      <c r="F15" s="78" t="s">
        <v>439</v>
      </c>
      <c r="G15" s="68" t="s">
        <v>403</v>
      </c>
      <c r="H15" s="30">
        <v>45000</v>
      </c>
      <c r="I15" s="30">
        <v>5551250</v>
      </c>
      <c r="J15" s="30">
        <v>151250</v>
      </c>
      <c r="K15" s="74" t="s">
        <v>189</v>
      </c>
      <c r="L15" s="23"/>
    </row>
    <row r="16" spans="1:12" ht="25.8" customHeight="1">
      <c r="A16" s="417"/>
      <c r="B16" s="395"/>
      <c r="C16" s="398"/>
      <c r="D16" s="81" t="s">
        <v>377</v>
      </c>
      <c r="E16" s="82" t="s">
        <v>418</v>
      </c>
      <c r="F16" s="79" t="s">
        <v>440</v>
      </c>
      <c r="G16" s="68" t="s">
        <v>404</v>
      </c>
      <c r="H16" s="31">
        <v>50000</v>
      </c>
      <c r="I16" s="31">
        <v>30000</v>
      </c>
      <c r="J16" s="31">
        <v>30000</v>
      </c>
      <c r="K16" s="75" t="s">
        <v>172</v>
      </c>
      <c r="L16" s="23"/>
    </row>
    <row r="17" spans="1:12" ht="25.8" customHeight="1">
      <c r="A17" s="417"/>
      <c r="B17" s="395"/>
      <c r="C17" s="398"/>
      <c r="D17" s="81" t="s">
        <v>377</v>
      </c>
      <c r="E17" s="82" t="s">
        <v>418</v>
      </c>
      <c r="F17" s="79" t="s">
        <v>469</v>
      </c>
      <c r="G17" s="68" t="s">
        <v>428</v>
      </c>
      <c r="H17" s="30">
        <v>111783</v>
      </c>
      <c r="I17" s="30">
        <v>125000</v>
      </c>
      <c r="J17" s="30">
        <v>125487</v>
      </c>
      <c r="K17" s="74" t="s">
        <v>393</v>
      </c>
      <c r="L17" s="23"/>
    </row>
    <row r="18" spans="1:12" s="9" customFormat="1" ht="25.8" customHeight="1">
      <c r="A18" s="417"/>
      <c r="B18" s="396"/>
      <c r="C18" s="398"/>
      <c r="D18" s="81" t="s">
        <v>377</v>
      </c>
      <c r="E18" s="82" t="s">
        <v>418</v>
      </c>
      <c r="F18" s="78" t="s">
        <v>441</v>
      </c>
      <c r="G18" s="68" t="s">
        <v>405</v>
      </c>
      <c r="H18" s="30">
        <v>0</v>
      </c>
      <c r="I18" s="30">
        <v>530000</v>
      </c>
      <c r="J18" s="30">
        <v>439125</v>
      </c>
      <c r="K18" s="74" t="s">
        <v>389</v>
      </c>
      <c r="L18" s="23"/>
    </row>
    <row r="19" spans="1:12" s="9" customFormat="1" ht="25.2" customHeight="1">
      <c r="A19" s="417"/>
      <c r="B19" s="394" t="s">
        <v>155</v>
      </c>
      <c r="C19" s="373"/>
      <c r="D19" s="81" t="s">
        <v>377</v>
      </c>
      <c r="E19" s="82" t="s">
        <v>383</v>
      </c>
      <c r="F19" s="78" t="s">
        <v>442</v>
      </c>
      <c r="G19" s="68" t="s">
        <v>413</v>
      </c>
      <c r="H19" s="30">
        <v>0</v>
      </c>
      <c r="I19" s="30">
        <v>313500</v>
      </c>
      <c r="J19" s="30">
        <v>322437</v>
      </c>
      <c r="K19" s="74" t="s">
        <v>189</v>
      </c>
      <c r="L19" s="23"/>
    </row>
    <row r="20" spans="1:12" s="9" customFormat="1" ht="25.2" customHeight="1">
      <c r="A20" s="417"/>
      <c r="B20" s="395"/>
      <c r="C20" s="374"/>
      <c r="D20" s="81" t="s">
        <v>377</v>
      </c>
      <c r="E20" s="82" t="s">
        <v>383</v>
      </c>
      <c r="F20" s="78" t="s">
        <v>443</v>
      </c>
      <c r="G20" s="69" t="s">
        <v>414</v>
      </c>
      <c r="H20" s="30">
        <v>82500</v>
      </c>
      <c r="I20" s="30">
        <v>0</v>
      </c>
      <c r="J20" s="30">
        <v>0</v>
      </c>
      <c r="K20" s="73" t="s">
        <v>189</v>
      </c>
      <c r="L20" s="23"/>
    </row>
    <row r="21" spans="1:12" s="9" customFormat="1" ht="25.2" customHeight="1">
      <c r="A21" s="417"/>
      <c r="B21" s="395"/>
      <c r="C21" s="374"/>
      <c r="D21" s="81" t="s">
        <v>377</v>
      </c>
      <c r="E21" s="82" t="s">
        <v>383</v>
      </c>
      <c r="F21" s="78" t="s">
        <v>444</v>
      </c>
      <c r="G21" s="68" t="s">
        <v>415</v>
      </c>
      <c r="H21" s="30">
        <v>66250</v>
      </c>
      <c r="I21" s="30">
        <v>0</v>
      </c>
      <c r="J21" s="30">
        <v>0</v>
      </c>
      <c r="K21" s="74" t="s">
        <v>189</v>
      </c>
      <c r="L21" s="23"/>
    </row>
    <row r="22" spans="1:12" s="9" customFormat="1" ht="25.2" customHeight="1">
      <c r="A22" s="417"/>
      <c r="B22" s="395"/>
      <c r="C22" s="374"/>
      <c r="D22" s="81" t="s">
        <v>377</v>
      </c>
      <c r="E22" s="82" t="s">
        <v>383</v>
      </c>
      <c r="F22" s="78" t="s">
        <v>445</v>
      </c>
      <c r="G22" s="68" t="s">
        <v>416</v>
      </c>
      <c r="H22" s="30">
        <v>0</v>
      </c>
      <c r="I22" s="30">
        <v>5625</v>
      </c>
      <c r="J22" s="30">
        <v>5750</v>
      </c>
      <c r="K22" s="74" t="s">
        <v>388</v>
      </c>
      <c r="L22" s="23"/>
    </row>
    <row r="23" spans="1:12" s="9" customFormat="1" ht="25.2" customHeight="1">
      <c r="A23" s="417"/>
      <c r="B23" s="395"/>
      <c r="C23" s="374"/>
      <c r="D23" s="81" t="s">
        <v>377</v>
      </c>
      <c r="E23" s="82" t="s">
        <v>383</v>
      </c>
      <c r="F23" s="78" t="s">
        <v>446</v>
      </c>
      <c r="G23" s="68" t="s">
        <v>484</v>
      </c>
      <c r="H23" s="30">
        <v>122500</v>
      </c>
      <c r="I23" s="30">
        <v>0</v>
      </c>
      <c r="J23" s="30">
        <v>0</v>
      </c>
      <c r="K23" s="74" t="s">
        <v>392</v>
      </c>
      <c r="L23" s="23"/>
    </row>
    <row r="24" spans="1:12" s="9" customFormat="1" ht="25.2" customHeight="1">
      <c r="A24" s="418"/>
      <c r="B24" s="396"/>
      <c r="C24" s="375"/>
      <c r="D24" s="81" t="s">
        <v>377</v>
      </c>
      <c r="E24" s="82" t="s">
        <v>383</v>
      </c>
      <c r="F24" s="78" t="s">
        <v>447</v>
      </c>
      <c r="G24" s="68" t="s">
        <v>429</v>
      </c>
      <c r="H24" s="30">
        <v>13750</v>
      </c>
      <c r="I24" s="30">
        <v>0</v>
      </c>
      <c r="J24" s="30">
        <v>0</v>
      </c>
      <c r="K24" s="74" t="s">
        <v>388</v>
      </c>
      <c r="L24" s="23"/>
    </row>
    <row r="25" spans="1:12" s="9" customFormat="1" ht="25.2" customHeight="1">
      <c r="A25" s="416" t="s">
        <v>156</v>
      </c>
      <c r="B25" s="394" t="s">
        <v>162</v>
      </c>
      <c r="C25" s="399" t="s">
        <v>163</v>
      </c>
      <c r="D25" s="81" t="s">
        <v>377</v>
      </c>
      <c r="E25" s="82" t="s">
        <v>379</v>
      </c>
      <c r="F25" s="78" t="s">
        <v>448</v>
      </c>
      <c r="G25" s="68" t="s">
        <v>485</v>
      </c>
      <c r="H25" s="30">
        <v>247000</v>
      </c>
      <c r="I25" s="30">
        <v>275000</v>
      </c>
      <c r="J25" s="30">
        <v>275000</v>
      </c>
      <c r="K25" s="74" t="s">
        <v>387</v>
      </c>
      <c r="L25" s="23"/>
    </row>
    <row r="26" spans="1:12" s="9" customFormat="1" ht="25.2" customHeight="1">
      <c r="A26" s="417"/>
      <c r="B26" s="395"/>
      <c r="C26" s="400"/>
      <c r="D26" s="81" t="s">
        <v>377</v>
      </c>
      <c r="E26" s="82" t="s">
        <v>383</v>
      </c>
      <c r="F26" s="78" t="s">
        <v>449</v>
      </c>
      <c r="G26" s="68" t="s">
        <v>417</v>
      </c>
      <c r="H26" s="30">
        <v>0</v>
      </c>
      <c r="I26" s="30">
        <v>10625</v>
      </c>
      <c r="J26" s="30">
        <v>10625</v>
      </c>
      <c r="K26" s="74" t="s">
        <v>388</v>
      </c>
      <c r="L26" s="23"/>
    </row>
    <row r="27" spans="1:12" ht="25.2" customHeight="1">
      <c r="A27" s="417"/>
      <c r="B27" s="396"/>
      <c r="C27" s="401"/>
      <c r="D27" s="81" t="s">
        <v>377</v>
      </c>
      <c r="E27" s="82" t="s">
        <v>379</v>
      </c>
      <c r="F27" s="78" t="s">
        <v>450</v>
      </c>
      <c r="G27" s="68" t="s">
        <v>486</v>
      </c>
      <c r="H27" s="30">
        <v>0</v>
      </c>
      <c r="I27" s="30">
        <v>5000</v>
      </c>
      <c r="J27" s="30">
        <v>5000</v>
      </c>
      <c r="K27" s="74" t="s">
        <v>157</v>
      </c>
      <c r="L27" s="23"/>
    </row>
    <row r="28" spans="1:12" s="9" customFormat="1" ht="25.2" customHeight="1">
      <c r="A28" s="417"/>
      <c r="B28" s="423" t="s">
        <v>165</v>
      </c>
      <c r="C28" s="426" t="s">
        <v>164</v>
      </c>
      <c r="D28" s="81" t="s">
        <v>374</v>
      </c>
      <c r="E28" s="82" t="s">
        <v>376</v>
      </c>
      <c r="F28" s="80" t="s">
        <v>431</v>
      </c>
      <c r="G28" s="68" t="s">
        <v>406</v>
      </c>
      <c r="H28" s="30">
        <v>144968</v>
      </c>
      <c r="I28" s="30">
        <v>160000</v>
      </c>
      <c r="J28" s="30">
        <v>160623</v>
      </c>
      <c r="K28" s="73" t="s">
        <v>398</v>
      </c>
      <c r="L28" s="23"/>
    </row>
    <row r="29" spans="1:12" s="9" customFormat="1" ht="25.2" customHeight="1">
      <c r="A29" s="417"/>
      <c r="B29" s="424"/>
      <c r="C29" s="427"/>
      <c r="D29" s="81" t="s">
        <v>377</v>
      </c>
      <c r="E29" s="82" t="s">
        <v>420</v>
      </c>
      <c r="F29" s="78" t="s">
        <v>451</v>
      </c>
      <c r="G29" s="68" t="s">
        <v>407</v>
      </c>
      <c r="H29" s="30">
        <v>0</v>
      </c>
      <c r="I29" s="30">
        <v>5000</v>
      </c>
      <c r="J29" s="30">
        <v>5000</v>
      </c>
      <c r="K29" s="74" t="s">
        <v>391</v>
      </c>
      <c r="L29" s="23"/>
    </row>
    <row r="30" spans="1:12" s="9" customFormat="1" ht="25.2" customHeight="1">
      <c r="A30" s="417"/>
      <c r="B30" s="424"/>
      <c r="C30" s="427"/>
      <c r="D30" s="81" t="s">
        <v>377</v>
      </c>
      <c r="E30" s="82" t="s">
        <v>420</v>
      </c>
      <c r="F30" s="78" t="s">
        <v>452</v>
      </c>
      <c r="G30" s="68" t="s">
        <v>487</v>
      </c>
      <c r="H30" s="30">
        <v>6000</v>
      </c>
      <c r="I30" s="30">
        <v>7000</v>
      </c>
      <c r="J30" s="30">
        <v>7000</v>
      </c>
      <c r="K30" s="73" t="s">
        <v>399</v>
      </c>
      <c r="L30" s="23"/>
    </row>
    <row r="31" spans="1:12" ht="37.200000000000003" customHeight="1">
      <c r="A31" s="417"/>
      <c r="B31" s="424"/>
      <c r="C31" s="427"/>
      <c r="D31" s="81" t="s">
        <v>377</v>
      </c>
      <c r="E31" s="82" t="s">
        <v>420</v>
      </c>
      <c r="F31" s="78" t="s">
        <v>453</v>
      </c>
      <c r="G31" s="68" t="s">
        <v>488</v>
      </c>
      <c r="H31" s="30">
        <v>55226</v>
      </c>
      <c r="I31" s="30">
        <v>40000</v>
      </c>
      <c r="J31" s="30">
        <v>39999</v>
      </c>
      <c r="K31" s="74" t="s">
        <v>192</v>
      </c>
      <c r="L31" s="23"/>
    </row>
    <row r="32" spans="1:12" ht="37.200000000000003" customHeight="1">
      <c r="A32" s="417"/>
      <c r="B32" s="425"/>
      <c r="C32" s="428"/>
      <c r="D32" s="81" t="s">
        <v>377</v>
      </c>
      <c r="E32" s="82" t="s">
        <v>421</v>
      </c>
      <c r="F32" s="78" t="s">
        <v>454</v>
      </c>
      <c r="G32" s="68" t="s">
        <v>489</v>
      </c>
      <c r="H32" s="30">
        <v>14500</v>
      </c>
      <c r="I32" s="30">
        <v>33000</v>
      </c>
      <c r="J32" s="30">
        <v>32794</v>
      </c>
      <c r="K32" s="73" t="s">
        <v>385</v>
      </c>
      <c r="L32" s="23"/>
    </row>
    <row r="33" spans="1:14" ht="25.2" customHeight="1">
      <c r="A33" s="417"/>
      <c r="B33" s="423" t="s">
        <v>375</v>
      </c>
      <c r="C33" s="419" t="s">
        <v>166</v>
      </c>
      <c r="D33" s="81" t="s">
        <v>377</v>
      </c>
      <c r="E33" s="82" t="s">
        <v>420</v>
      </c>
      <c r="F33" s="78" t="s">
        <v>455</v>
      </c>
      <c r="G33" s="68" t="s">
        <v>408</v>
      </c>
      <c r="H33" s="30">
        <v>120100</v>
      </c>
      <c r="I33" s="30">
        <v>0</v>
      </c>
      <c r="J33" s="30">
        <v>0</v>
      </c>
      <c r="K33" s="74" t="s">
        <v>390</v>
      </c>
      <c r="L33" s="23"/>
    </row>
    <row r="34" spans="1:14" ht="25.2" customHeight="1">
      <c r="A34" s="417"/>
      <c r="B34" s="424"/>
      <c r="C34" s="420"/>
      <c r="D34" s="81" t="s">
        <v>377</v>
      </c>
      <c r="E34" s="82" t="s">
        <v>420</v>
      </c>
      <c r="F34" s="78" t="s">
        <v>456</v>
      </c>
      <c r="G34" s="68" t="s">
        <v>490</v>
      </c>
      <c r="H34" s="30">
        <v>0</v>
      </c>
      <c r="I34" s="30">
        <v>640375</v>
      </c>
      <c r="J34" s="30">
        <v>623346</v>
      </c>
      <c r="K34" s="73" t="s">
        <v>390</v>
      </c>
      <c r="L34" s="23"/>
    </row>
    <row r="35" spans="1:14" s="9" customFormat="1" ht="37.200000000000003" customHeight="1">
      <c r="A35" s="417"/>
      <c r="B35" s="424"/>
      <c r="C35" s="420"/>
      <c r="D35" s="81" t="s">
        <v>377</v>
      </c>
      <c r="E35" s="82" t="s">
        <v>421</v>
      </c>
      <c r="F35" s="78" t="s">
        <v>457</v>
      </c>
      <c r="G35" s="68" t="s">
        <v>491</v>
      </c>
      <c r="H35" s="30">
        <v>0</v>
      </c>
      <c r="I35" s="30">
        <v>403000</v>
      </c>
      <c r="J35" s="30">
        <v>402668</v>
      </c>
      <c r="K35" s="73" t="s">
        <v>423</v>
      </c>
      <c r="L35" s="23"/>
    </row>
    <row r="36" spans="1:14" ht="25.2" customHeight="1">
      <c r="A36" s="418"/>
      <c r="B36" s="425"/>
      <c r="C36" s="421"/>
      <c r="D36" s="81" t="s">
        <v>377</v>
      </c>
      <c r="E36" s="82" t="s">
        <v>421</v>
      </c>
      <c r="F36" s="78" t="s">
        <v>458</v>
      </c>
      <c r="G36" s="68" t="s">
        <v>492</v>
      </c>
      <c r="H36" s="30">
        <v>341231</v>
      </c>
      <c r="I36" s="30">
        <v>0</v>
      </c>
      <c r="J36" s="30">
        <v>0</v>
      </c>
      <c r="K36" s="73" t="s">
        <v>390</v>
      </c>
      <c r="L36" s="23"/>
    </row>
    <row r="37" spans="1:14" ht="25.2" customHeight="1">
      <c r="A37" s="430" t="s">
        <v>159</v>
      </c>
      <c r="B37" s="433" t="s">
        <v>186</v>
      </c>
      <c r="C37" s="399" t="s">
        <v>185</v>
      </c>
      <c r="D37" s="81" t="s">
        <v>377</v>
      </c>
      <c r="E37" s="83" t="s">
        <v>419</v>
      </c>
      <c r="F37" s="78" t="s">
        <v>459</v>
      </c>
      <c r="G37" s="71" t="s">
        <v>409</v>
      </c>
      <c r="H37" s="26">
        <v>67730</v>
      </c>
      <c r="I37" s="26">
        <v>68000</v>
      </c>
      <c r="J37" s="26">
        <v>70476</v>
      </c>
      <c r="K37" s="70" t="s">
        <v>395</v>
      </c>
      <c r="L37" s="23"/>
    </row>
    <row r="38" spans="1:14" ht="25.2" customHeight="1">
      <c r="A38" s="431"/>
      <c r="B38" s="434"/>
      <c r="C38" s="400"/>
      <c r="D38" s="81" t="s">
        <v>377</v>
      </c>
      <c r="E38" s="83" t="s">
        <v>419</v>
      </c>
      <c r="F38" s="78" t="s">
        <v>460</v>
      </c>
      <c r="G38" s="71" t="s">
        <v>410</v>
      </c>
      <c r="H38" s="26">
        <v>80368</v>
      </c>
      <c r="I38" s="26">
        <v>58000</v>
      </c>
      <c r="J38" s="26">
        <v>58164</v>
      </c>
      <c r="K38" s="73" t="s">
        <v>386</v>
      </c>
      <c r="L38" s="23"/>
    </row>
    <row r="39" spans="1:14" s="9" customFormat="1" ht="25.2" customHeight="1">
      <c r="A39" s="431"/>
      <c r="B39" s="434"/>
      <c r="C39" s="400"/>
      <c r="D39" s="81" t="s">
        <v>377</v>
      </c>
      <c r="E39" s="83" t="s">
        <v>419</v>
      </c>
      <c r="F39" s="78" t="s">
        <v>461</v>
      </c>
      <c r="G39" s="71" t="s">
        <v>411</v>
      </c>
      <c r="H39" s="26">
        <v>0</v>
      </c>
      <c r="I39" s="26">
        <v>237750</v>
      </c>
      <c r="J39" s="26">
        <v>237750</v>
      </c>
      <c r="K39" s="73" t="s">
        <v>396</v>
      </c>
      <c r="L39" s="23"/>
    </row>
    <row r="40" spans="1:14" s="9" customFormat="1" ht="25.2" customHeight="1">
      <c r="A40" s="431"/>
      <c r="B40" s="434"/>
      <c r="C40" s="400"/>
      <c r="D40" s="27" t="s">
        <v>377</v>
      </c>
      <c r="E40" s="76" t="s">
        <v>383</v>
      </c>
      <c r="F40" s="78" t="s">
        <v>462</v>
      </c>
      <c r="G40" s="71" t="s">
        <v>493</v>
      </c>
      <c r="H40" s="26">
        <v>42000</v>
      </c>
      <c r="I40" s="26">
        <v>0</v>
      </c>
      <c r="J40" s="26">
        <v>0</v>
      </c>
      <c r="K40" s="70" t="s">
        <v>191</v>
      </c>
      <c r="L40" s="23"/>
    </row>
    <row r="41" spans="1:14" ht="23.4" customHeight="1">
      <c r="A41" s="431"/>
      <c r="B41" s="434"/>
      <c r="C41" s="400"/>
      <c r="D41" s="27" t="s">
        <v>377</v>
      </c>
      <c r="E41" s="77" t="s">
        <v>422</v>
      </c>
      <c r="F41" s="78" t="s">
        <v>463</v>
      </c>
      <c r="G41" s="71" t="s">
        <v>494</v>
      </c>
      <c r="H41" s="26">
        <v>88722</v>
      </c>
      <c r="I41" s="26">
        <v>90000</v>
      </c>
      <c r="J41" s="26">
        <v>120207</v>
      </c>
      <c r="K41" s="73" t="s">
        <v>397</v>
      </c>
      <c r="L41" s="23"/>
    </row>
    <row r="42" spans="1:14" ht="25.2" customHeight="1">
      <c r="A42" s="431"/>
      <c r="B42" s="434"/>
      <c r="C42" s="400"/>
      <c r="D42" s="27" t="s">
        <v>377</v>
      </c>
      <c r="E42" s="77" t="s">
        <v>422</v>
      </c>
      <c r="F42" s="78" t="s">
        <v>464</v>
      </c>
      <c r="G42" s="71" t="s">
        <v>495</v>
      </c>
      <c r="H42" s="26">
        <v>97850</v>
      </c>
      <c r="I42" s="26">
        <v>85000</v>
      </c>
      <c r="J42" s="26">
        <v>82650</v>
      </c>
      <c r="K42" s="73" t="s">
        <v>397</v>
      </c>
      <c r="L42" s="23"/>
    </row>
    <row r="43" spans="1:14" s="9" customFormat="1" ht="25.2" customHeight="1">
      <c r="A43" s="431"/>
      <c r="B43" s="434"/>
      <c r="C43" s="400"/>
      <c r="D43" s="28" t="s">
        <v>377</v>
      </c>
      <c r="E43" s="77" t="s">
        <v>422</v>
      </c>
      <c r="F43" s="78" t="s">
        <v>465</v>
      </c>
      <c r="G43" s="72" t="s">
        <v>412</v>
      </c>
      <c r="H43" s="26">
        <v>12000</v>
      </c>
      <c r="I43" s="26">
        <v>8000</v>
      </c>
      <c r="J43" s="26">
        <v>8000</v>
      </c>
      <c r="K43" s="73" t="s">
        <v>158</v>
      </c>
      <c r="L43" s="23"/>
    </row>
    <row r="44" spans="1:14" s="9" customFormat="1" ht="25.2" customHeight="1">
      <c r="A44" s="432"/>
      <c r="B44" s="435"/>
      <c r="C44" s="401"/>
      <c r="D44" s="28" t="s">
        <v>377</v>
      </c>
      <c r="E44" s="77" t="s">
        <v>422</v>
      </c>
      <c r="F44" s="78" t="s">
        <v>466</v>
      </c>
      <c r="G44" s="72" t="s">
        <v>424</v>
      </c>
      <c r="H44" s="26">
        <v>10000</v>
      </c>
      <c r="I44" s="26">
        <v>10000</v>
      </c>
      <c r="J44" s="26">
        <v>10000</v>
      </c>
      <c r="K44" s="73" t="s">
        <v>158</v>
      </c>
      <c r="L44" s="23"/>
    </row>
    <row r="46" spans="1:14">
      <c r="A46" s="403" t="s">
        <v>481</v>
      </c>
      <c r="B46" s="403"/>
      <c r="C46" s="403"/>
      <c r="D46" s="403"/>
      <c r="E46" s="403"/>
      <c r="F46" s="403"/>
      <c r="G46" s="403"/>
      <c r="H46" s="403"/>
      <c r="I46" s="403"/>
      <c r="J46" s="403"/>
      <c r="K46" s="403"/>
    </row>
    <row r="47" spans="1:14">
      <c r="A47" s="415" t="s">
        <v>146</v>
      </c>
      <c r="B47" s="415"/>
      <c r="C47" s="415"/>
      <c r="D47" s="415"/>
      <c r="E47" s="415"/>
      <c r="F47" s="415"/>
      <c r="G47" s="415"/>
      <c r="H47" s="415"/>
      <c r="I47" s="415"/>
      <c r="J47" s="415"/>
      <c r="K47" s="415"/>
      <c r="L47" s="24"/>
      <c r="M47" s="24"/>
      <c r="N47" s="9"/>
    </row>
    <row r="48" spans="1:14" s="9" customFormat="1">
      <c r="A48" s="377"/>
      <c r="B48" s="377"/>
      <c r="C48" s="377"/>
      <c r="D48" s="377"/>
      <c r="E48" s="377"/>
      <c r="F48" s="377"/>
      <c r="G48" s="377"/>
      <c r="H48" s="377"/>
      <c r="I48" s="377"/>
      <c r="J48" s="377"/>
      <c r="K48" s="377"/>
      <c r="L48" s="24"/>
      <c r="M48" s="24"/>
    </row>
    <row r="49" spans="1:14" ht="14.4" customHeight="1">
      <c r="A49" s="24" t="s">
        <v>4</v>
      </c>
      <c r="B49" s="25"/>
      <c r="C49" s="25"/>
      <c r="D49" s="25"/>
      <c r="E49" s="25"/>
      <c r="F49" s="25"/>
      <c r="G49" s="25"/>
      <c r="H49" s="25"/>
      <c r="I49" s="25"/>
      <c r="J49" s="14"/>
      <c r="K49" s="14"/>
      <c r="L49" s="15"/>
      <c r="M49" s="14"/>
      <c r="N49" s="9"/>
    </row>
    <row r="50" spans="1:14">
      <c r="A50" s="436" t="s">
        <v>475</v>
      </c>
      <c r="B50" s="437"/>
      <c r="C50" s="437"/>
      <c r="D50" s="437"/>
      <c r="E50" s="437"/>
      <c r="F50" s="437"/>
      <c r="G50" s="57"/>
      <c r="H50" s="438"/>
      <c r="I50" s="438"/>
      <c r="J50" s="438"/>
      <c r="K50" s="56"/>
      <c r="L50" s="15"/>
      <c r="M50" s="14"/>
      <c r="N50" s="9"/>
    </row>
    <row r="51" spans="1:14">
      <c r="A51" s="436" t="s">
        <v>476</v>
      </c>
      <c r="B51" s="437"/>
      <c r="C51" s="437"/>
      <c r="D51" s="437"/>
      <c r="E51" s="437"/>
      <c r="F51" s="437"/>
      <c r="G51" s="440" t="s">
        <v>188</v>
      </c>
      <c r="H51" s="442"/>
      <c r="I51" s="442"/>
      <c r="J51" s="439" t="s">
        <v>479</v>
      </c>
      <c r="K51" s="439"/>
      <c r="L51" s="15"/>
      <c r="M51" s="14"/>
      <c r="N51" s="9"/>
    </row>
    <row r="52" spans="1:14" s="9" customFormat="1">
      <c r="A52" s="436"/>
      <c r="B52" s="437"/>
      <c r="C52" s="437"/>
      <c r="D52" s="437"/>
      <c r="E52" s="437"/>
      <c r="F52" s="437"/>
      <c r="G52" s="440" t="s">
        <v>478</v>
      </c>
      <c r="H52" s="437"/>
      <c r="I52" s="437"/>
      <c r="J52" s="441"/>
      <c r="K52" s="441"/>
      <c r="L52" s="15"/>
      <c r="M52" s="14"/>
    </row>
    <row r="53" spans="1:14">
      <c r="A53" s="436" t="s">
        <v>477</v>
      </c>
      <c r="B53" s="437"/>
      <c r="C53" s="437"/>
      <c r="D53" s="437"/>
      <c r="E53" s="437"/>
      <c r="F53" s="437"/>
      <c r="G53" s="440"/>
      <c r="H53" s="440"/>
      <c r="I53" s="440"/>
      <c r="J53" s="441" t="s">
        <v>480</v>
      </c>
      <c r="K53" s="441"/>
      <c r="L53" s="15"/>
      <c r="M53" s="14"/>
      <c r="N53" s="9"/>
    </row>
    <row r="54" spans="1:14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14"/>
      <c r="L54" s="14"/>
      <c r="M54" s="14"/>
    </row>
  </sheetData>
  <mergeCells count="35">
    <mergeCell ref="J51:K51"/>
    <mergeCell ref="J53:K53"/>
    <mergeCell ref="J52:K52"/>
    <mergeCell ref="A46:K46"/>
    <mergeCell ref="A37:A44"/>
    <mergeCell ref="B37:B44"/>
    <mergeCell ref="C37:C44"/>
    <mergeCell ref="A25:A36"/>
    <mergeCell ref="H50:J50"/>
    <mergeCell ref="K7:K8"/>
    <mergeCell ref="A47:K47"/>
    <mergeCell ref="A14:A24"/>
    <mergeCell ref="C33:C36"/>
    <mergeCell ref="H7:H8"/>
    <mergeCell ref="J7:J8"/>
    <mergeCell ref="G7:G8"/>
    <mergeCell ref="B28:B32"/>
    <mergeCell ref="C28:C32"/>
    <mergeCell ref="B33:B36"/>
    <mergeCell ref="A9:A13"/>
    <mergeCell ref="B9:B13"/>
    <mergeCell ref="C9:C13"/>
    <mergeCell ref="B14:B18"/>
    <mergeCell ref="B19:B24"/>
    <mergeCell ref="C14:C18"/>
    <mergeCell ref="B25:B27"/>
    <mergeCell ref="C25:C27"/>
    <mergeCell ref="A1:K1"/>
    <mergeCell ref="A3:K3"/>
    <mergeCell ref="A4:K4"/>
    <mergeCell ref="A5:K5"/>
    <mergeCell ref="A7:A8"/>
    <mergeCell ref="B7:C8"/>
    <mergeCell ref="I7:I8"/>
    <mergeCell ref="D7:E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2020-06-10T07:49:15Z</cp:lastPrinted>
  <dcterms:created xsi:type="dcterms:W3CDTF">2017-11-20T10:31:55Z</dcterms:created>
  <dcterms:modified xsi:type="dcterms:W3CDTF">2020-06-10T07:49:21Z</dcterms:modified>
</cp:coreProperties>
</file>