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2" windowWidth="23256" windowHeight="9792" tabRatio="999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26" i="2"/>
  <c r="O170"/>
  <c r="N170"/>
  <c r="R178"/>
  <c r="P177"/>
  <c r="R177"/>
  <c r="P176"/>
  <c r="R176" s="1"/>
  <c r="O177"/>
  <c r="O176" s="1"/>
  <c r="O175" s="1"/>
  <c r="N177"/>
  <c r="N176" s="1"/>
  <c r="N175" s="1"/>
  <c r="O157"/>
  <c r="N157"/>
  <c r="P166"/>
  <c r="R169"/>
  <c r="O168"/>
  <c r="O167" s="1"/>
  <c r="R167" s="1"/>
  <c r="P168"/>
  <c r="P167" s="1"/>
  <c r="N168"/>
  <c r="N167" s="1"/>
  <c r="N166" s="1"/>
  <c r="R150"/>
  <c r="O149"/>
  <c r="O148" s="1"/>
  <c r="P149"/>
  <c r="P148" s="1"/>
  <c r="P147" s="1"/>
  <c r="N149"/>
  <c r="N148" s="1"/>
  <c r="N147" s="1"/>
  <c r="P23"/>
  <c r="N23"/>
  <c r="O23"/>
  <c r="R67"/>
  <c r="O66"/>
  <c r="P66"/>
  <c r="N66"/>
  <c r="P68" i="1"/>
  <c r="M73"/>
  <c r="L73"/>
  <c r="N87"/>
  <c r="P87" s="1"/>
  <c r="P88"/>
  <c r="L87"/>
  <c r="M87"/>
  <c r="P175" i="2" l="1"/>
  <c r="R168"/>
  <c r="O166"/>
  <c r="R166" s="1"/>
  <c r="R66"/>
  <c r="O147"/>
  <c r="R147" s="1"/>
  <c r="R148"/>
  <c r="R149"/>
  <c r="M67" i="1"/>
  <c r="N67"/>
  <c r="L67"/>
  <c r="R175" i="2" l="1"/>
  <c r="Q218"/>
  <c r="R207"/>
  <c r="Q165"/>
  <c r="Q136"/>
  <c r="Q113"/>
  <c r="Q102"/>
  <c r="R98"/>
  <c r="Q90"/>
  <c r="Q94"/>
  <c r="R82"/>
  <c r="Q36"/>
  <c r="O54" i="1" l="1"/>
  <c r="O55"/>
  <c r="O56"/>
  <c r="P68" i="2" l="1"/>
  <c r="P59"/>
  <c r="P53"/>
  <c r="P35"/>
  <c r="P123"/>
  <c r="R165" l="1"/>
  <c r="R228"/>
  <c r="O227"/>
  <c r="P227"/>
  <c r="N227"/>
  <c r="N226" s="1"/>
  <c r="N225" s="1"/>
  <c r="R199"/>
  <c r="P198"/>
  <c r="N198"/>
  <c r="N197" s="1"/>
  <c r="N196" s="1"/>
  <c r="O198"/>
  <c r="O197" s="1"/>
  <c r="O196" s="1"/>
  <c r="N164"/>
  <c r="N163" s="1"/>
  <c r="N162" s="1"/>
  <c r="P164"/>
  <c r="O164"/>
  <c r="O163" s="1"/>
  <c r="O162" s="1"/>
  <c r="N139"/>
  <c r="N138" s="1"/>
  <c r="N137" s="1"/>
  <c r="P139"/>
  <c r="O139"/>
  <c r="O138" s="1"/>
  <c r="O137" s="1"/>
  <c r="P130"/>
  <c r="P129" s="1"/>
  <c r="O130"/>
  <c r="O129" s="1"/>
  <c r="N130"/>
  <c r="N129" s="1"/>
  <c r="O35"/>
  <c r="P226" l="1"/>
  <c r="P138"/>
  <c r="P163"/>
  <c r="R163" s="1"/>
  <c r="Q164"/>
  <c r="P197"/>
  <c r="R197" s="1"/>
  <c r="R227"/>
  <c r="R198"/>
  <c r="R164"/>
  <c r="O226"/>
  <c r="O225" s="1"/>
  <c r="N25" i="1"/>
  <c r="P54"/>
  <c r="N53"/>
  <c r="M61"/>
  <c r="M58"/>
  <c r="M49"/>
  <c r="M53"/>
  <c r="P162" i="2" l="1"/>
  <c r="Q163"/>
  <c r="P225"/>
  <c r="P196"/>
  <c r="P137"/>
  <c r="R226"/>
  <c r="L105" i="1"/>
  <c r="L106"/>
  <c r="N105"/>
  <c r="N106"/>
  <c r="N101"/>
  <c r="N102"/>
  <c r="M101"/>
  <c r="M102"/>
  <c r="M105"/>
  <c r="M106"/>
  <c r="M89"/>
  <c r="L53"/>
  <c r="R225" i="2" l="1"/>
  <c r="R162"/>
  <c r="Q162"/>
  <c r="R196"/>
  <c r="N33" i="1"/>
  <c r="M32"/>
  <c r="M31"/>
  <c r="L32"/>
  <c r="M33" l="1"/>
  <c r="P217" i="2"/>
  <c r="Q239"/>
  <c r="R218"/>
  <c r="R220"/>
  <c r="Q131"/>
  <c r="Q69"/>
  <c r="Q24"/>
  <c r="R36"/>
  <c r="R37"/>
  <c r="Q37"/>
  <c r="Q39"/>
  <c r="Q41"/>
  <c r="P38"/>
  <c r="P40"/>
  <c r="P64"/>
  <c r="P52" s="1"/>
  <c r="P85"/>
  <c r="P84" s="1"/>
  <c r="P83" s="1"/>
  <c r="P89"/>
  <c r="P93"/>
  <c r="P97"/>
  <c r="P101"/>
  <c r="P100" s="1"/>
  <c r="P99" s="1"/>
  <c r="P112"/>
  <c r="P134"/>
  <c r="P133" s="1"/>
  <c r="P153"/>
  <c r="P173"/>
  <c r="P172" s="1"/>
  <c r="P171" s="1"/>
  <c r="P170" s="1"/>
  <c r="P194"/>
  <c r="P193" s="1"/>
  <c r="P192" s="1"/>
  <c r="P202"/>
  <c r="N238"/>
  <c r="N237" s="1"/>
  <c r="P238"/>
  <c r="P237" s="1"/>
  <c r="P236" s="1"/>
  <c r="P242"/>
  <c r="P241" s="1"/>
  <c r="P240" s="1"/>
  <c r="P252"/>
  <c r="P251" s="1"/>
  <c r="P250" s="1"/>
  <c r="P249" s="1"/>
  <c r="O89"/>
  <c r="O88" s="1"/>
  <c r="O87" s="1"/>
  <c r="O93"/>
  <c r="O92" s="1"/>
  <c r="O91" s="1"/>
  <c r="N153"/>
  <c r="N152" s="1"/>
  <c r="N151" s="1"/>
  <c r="N134"/>
  <c r="N133" s="1"/>
  <c r="N132" s="1"/>
  <c r="N112"/>
  <c r="N111" s="1"/>
  <c r="N110" s="1"/>
  <c r="N68"/>
  <c r="N81"/>
  <c r="N80" s="1"/>
  <c r="N79" s="1"/>
  <c r="M96" i="1"/>
  <c r="M95" s="1"/>
  <c r="L89"/>
  <c r="O63"/>
  <c r="L61"/>
  <c r="Q195" i="2"/>
  <c r="Q146"/>
  <c r="R69"/>
  <c r="R70"/>
  <c r="Q56"/>
  <c r="R41"/>
  <c r="Q25"/>
  <c r="O97" i="1"/>
  <c r="O98"/>
  <c r="O99"/>
  <c r="P97"/>
  <c r="P98"/>
  <c r="P99"/>
  <c r="P75"/>
  <c r="P76"/>
  <c r="P77"/>
  <c r="P78"/>
  <c r="P79"/>
  <c r="P81"/>
  <c r="P82"/>
  <c r="P83"/>
  <c r="P84"/>
  <c r="P86"/>
  <c r="P90"/>
  <c r="P92"/>
  <c r="P93"/>
  <c r="P94"/>
  <c r="O75"/>
  <c r="O76"/>
  <c r="O77"/>
  <c r="O78"/>
  <c r="O79"/>
  <c r="O81"/>
  <c r="O82"/>
  <c r="O83"/>
  <c r="O84"/>
  <c r="O86"/>
  <c r="O90"/>
  <c r="O92"/>
  <c r="O94"/>
  <c r="P50"/>
  <c r="P51"/>
  <c r="P52"/>
  <c r="P55"/>
  <c r="P56"/>
  <c r="P59"/>
  <c r="P60"/>
  <c r="P62"/>
  <c r="P63"/>
  <c r="P64"/>
  <c r="P66"/>
  <c r="P69"/>
  <c r="O50"/>
  <c r="O51"/>
  <c r="O52"/>
  <c r="O59"/>
  <c r="O60"/>
  <c r="O62"/>
  <c r="O64"/>
  <c r="O69"/>
  <c r="P111" i="2" l="1"/>
  <c r="Q112"/>
  <c r="P201"/>
  <c r="P34"/>
  <c r="N236"/>
  <c r="Q236" s="1"/>
  <c r="Q237"/>
  <c r="Q133"/>
  <c r="P132"/>
  <c r="Q132" s="1"/>
  <c r="Q238"/>
  <c r="P152"/>
  <c r="P96"/>
  <c r="P92"/>
  <c r="Q134"/>
  <c r="P88"/>
  <c r="N111" i="1"/>
  <c r="Q68" i="2"/>
  <c r="O101"/>
  <c r="O100" s="1"/>
  <c r="O99" s="1"/>
  <c r="O206"/>
  <c r="O134"/>
  <c r="O97"/>
  <c r="R97" s="1"/>
  <c r="N97"/>
  <c r="N96" s="1"/>
  <c r="N95" s="1"/>
  <c r="O68"/>
  <c r="O38"/>
  <c r="P110" l="1"/>
  <c r="Q110" s="1"/>
  <c r="Q111"/>
  <c r="P200"/>
  <c r="O205"/>
  <c r="P128"/>
  <c r="P127" s="1"/>
  <c r="P95"/>
  <c r="P91"/>
  <c r="P87"/>
  <c r="P151"/>
  <c r="O96"/>
  <c r="R96" s="1"/>
  <c r="R68"/>
  <c r="N110" i="1"/>
  <c r="N242" i="2"/>
  <c r="N252"/>
  <c r="O223"/>
  <c r="O222" s="1"/>
  <c r="O221" s="1"/>
  <c r="N194"/>
  <c r="Q194" s="1"/>
  <c r="N173"/>
  <c r="N145"/>
  <c r="N144" s="1"/>
  <c r="Q130"/>
  <c r="N64"/>
  <c r="N101"/>
  <c r="Q101" s="1"/>
  <c r="O204" l="1"/>
  <c r="P126"/>
  <c r="N193"/>
  <c r="N192" s="1"/>
  <c r="Q192" s="1"/>
  <c r="N128"/>
  <c r="N251"/>
  <c r="N100"/>
  <c r="Q100" s="1"/>
  <c r="N172"/>
  <c r="O95"/>
  <c r="R95" s="1"/>
  <c r="N241"/>
  <c r="N143"/>
  <c r="N142" s="1"/>
  <c r="N85"/>
  <c r="N38"/>
  <c r="Q38" s="1"/>
  <c r="N35"/>
  <c r="Q193" l="1"/>
  <c r="Q129"/>
  <c r="N250"/>
  <c r="N127"/>
  <c r="Q128"/>
  <c r="N84"/>
  <c r="N240"/>
  <c r="N171"/>
  <c r="N99"/>
  <c r="Q99" s="1"/>
  <c r="O252"/>
  <c r="O251" s="1"/>
  <c r="O250" s="1"/>
  <c r="O249" s="1"/>
  <c r="O247"/>
  <c r="O246" s="1"/>
  <c r="O245" s="1"/>
  <c r="O244" s="1"/>
  <c r="O242"/>
  <c r="O241" s="1"/>
  <c r="O240" s="1"/>
  <c r="O238"/>
  <c r="O237" s="1"/>
  <c r="O236" s="1"/>
  <c r="O234"/>
  <c r="O233" s="1"/>
  <c r="O232" s="1"/>
  <c r="O217"/>
  <c r="R217" s="1"/>
  <c r="O219"/>
  <c r="O210"/>
  <c r="O209" s="1"/>
  <c r="O208" s="1"/>
  <c r="O202"/>
  <c r="O201" s="1"/>
  <c r="O200" s="1"/>
  <c r="O194"/>
  <c r="O193" s="1"/>
  <c r="O192" s="1"/>
  <c r="O190"/>
  <c r="O189" s="1"/>
  <c r="O188" s="1"/>
  <c r="O183"/>
  <c r="O182" s="1"/>
  <c r="O181" s="1"/>
  <c r="O180" s="1"/>
  <c r="O179" s="1"/>
  <c r="O173"/>
  <c r="O172" s="1"/>
  <c r="O171" s="1"/>
  <c r="O160"/>
  <c r="O159" s="1"/>
  <c r="O158" s="1"/>
  <c r="O153"/>
  <c r="O152" s="1"/>
  <c r="O151" s="1"/>
  <c r="O145"/>
  <c r="O144" s="1"/>
  <c r="O143" s="1"/>
  <c r="O142" s="1"/>
  <c r="O133"/>
  <c r="O132" s="1"/>
  <c r="O128"/>
  <c r="O119"/>
  <c r="O118" s="1"/>
  <c r="O117" s="1"/>
  <c r="O112"/>
  <c r="O111" s="1"/>
  <c r="O110" s="1"/>
  <c r="O108"/>
  <c r="O107" s="1"/>
  <c r="O106" s="1"/>
  <c r="O85"/>
  <c r="O84" s="1"/>
  <c r="O83" s="1"/>
  <c r="O81"/>
  <c r="O77"/>
  <c r="O76" s="1"/>
  <c r="O75" s="1"/>
  <c r="O73"/>
  <c r="O72" s="1"/>
  <c r="O71" s="1"/>
  <c r="O64"/>
  <c r="O45"/>
  <c r="O44" s="1"/>
  <c r="O43" s="1"/>
  <c r="O42" s="1"/>
  <c r="O40"/>
  <c r="R40" s="1"/>
  <c r="O30"/>
  <c r="O29" s="1"/>
  <c r="O28" s="1"/>
  <c r="O27" s="1"/>
  <c r="O19"/>
  <c r="O18" s="1"/>
  <c r="N119"/>
  <c r="N118" s="1"/>
  <c r="N108"/>
  <c r="N107" s="1"/>
  <c r="N106" s="1"/>
  <c r="N93"/>
  <c r="Q93" s="1"/>
  <c r="N89"/>
  <c r="Q89" s="1"/>
  <c r="N49" i="1"/>
  <c r="M111"/>
  <c r="M110" s="1"/>
  <c r="M36" s="1"/>
  <c r="M65"/>
  <c r="M48" s="1"/>
  <c r="M71"/>
  <c r="O80" i="2" l="1"/>
  <c r="M70" i="1"/>
  <c r="O187" i="2"/>
  <c r="Q127"/>
  <c r="N126"/>
  <c r="Q126" s="1"/>
  <c r="O231"/>
  <c r="R128"/>
  <c r="O127"/>
  <c r="O126" s="1"/>
  <c r="R126" s="1"/>
  <c r="N249"/>
  <c r="N88"/>
  <c r="Q88" s="1"/>
  <c r="N92"/>
  <c r="Q92" s="1"/>
  <c r="O34"/>
  <c r="N83"/>
  <c r="L111" i="1"/>
  <c r="L102"/>
  <c r="L101" s="1"/>
  <c r="L31" s="1"/>
  <c r="L33" s="1"/>
  <c r="L96"/>
  <c r="L95" s="1"/>
  <c r="L71"/>
  <c r="L65"/>
  <c r="O79" i="2" l="1"/>
  <c r="M25" i="1"/>
  <c r="L70"/>
  <c r="R127" i="2"/>
  <c r="N91"/>
  <c r="Q91" s="1"/>
  <c r="N87"/>
  <c r="Q87" s="1"/>
  <c r="L110" i="1"/>
  <c r="R20" i="2"/>
  <c r="R24"/>
  <c r="R25"/>
  <c r="R31"/>
  <c r="R46"/>
  <c r="R54"/>
  <c r="R55"/>
  <c r="R56"/>
  <c r="R57"/>
  <c r="R58"/>
  <c r="R60"/>
  <c r="R61"/>
  <c r="R62"/>
  <c r="R63"/>
  <c r="R65"/>
  <c r="R74"/>
  <c r="R78"/>
  <c r="R83"/>
  <c r="R84"/>
  <c r="R85"/>
  <c r="R86"/>
  <c r="R109"/>
  <c r="R110"/>
  <c r="R111"/>
  <c r="R112"/>
  <c r="R113"/>
  <c r="R120"/>
  <c r="R124"/>
  <c r="R125"/>
  <c r="R129"/>
  <c r="R130"/>
  <c r="R131"/>
  <c r="R132"/>
  <c r="R133"/>
  <c r="R134"/>
  <c r="R135"/>
  <c r="R146"/>
  <c r="R151"/>
  <c r="R152"/>
  <c r="R153"/>
  <c r="R154"/>
  <c r="R161"/>
  <c r="R171"/>
  <c r="R172"/>
  <c r="R173"/>
  <c r="R174"/>
  <c r="R184"/>
  <c r="R191"/>
  <c r="R192"/>
  <c r="R193"/>
  <c r="R194"/>
  <c r="R195"/>
  <c r="R200"/>
  <c r="R201"/>
  <c r="R202"/>
  <c r="R203"/>
  <c r="R211"/>
  <c r="R235"/>
  <c r="R236"/>
  <c r="R237"/>
  <c r="R238"/>
  <c r="R239"/>
  <c r="R240"/>
  <c r="R241"/>
  <c r="R242"/>
  <c r="R243"/>
  <c r="R248"/>
  <c r="R249"/>
  <c r="R250"/>
  <c r="R251"/>
  <c r="R252"/>
  <c r="R253"/>
  <c r="Q20"/>
  <c r="Q46"/>
  <c r="Q54"/>
  <c r="Q55"/>
  <c r="Q57"/>
  <c r="Q58"/>
  <c r="Q60"/>
  <c r="Q61"/>
  <c r="Q62"/>
  <c r="Q63"/>
  <c r="Q65"/>
  <c r="Q74"/>
  <c r="Q109"/>
  <c r="Q120"/>
  <c r="Q124"/>
  <c r="Q125"/>
  <c r="Q161"/>
  <c r="Q184"/>
  <c r="Q191"/>
  <c r="Q211"/>
  <c r="Q220"/>
  <c r="Q224"/>
  <c r="Q235"/>
  <c r="Q248"/>
  <c r="L25" i="1" l="1"/>
  <c r="P33" i="2"/>
  <c r="P32" s="1"/>
  <c r="O141"/>
  <c r="P22"/>
  <c r="N96" i="1"/>
  <c r="N95" s="1"/>
  <c r="N27" s="1"/>
  <c r="P223" i="2"/>
  <c r="P206"/>
  <c r="R206" s="1"/>
  <c r="P77"/>
  <c r="P76" s="1"/>
  <c r="P45"/>
  <c r="P145"/>
  <c r="P190"/>
  <c r="P189" s="1"/>
  <c r="P219"/>
  <c r="P210"/>
  <c r="P209" s="1"/>
  <c r="P208" s="1"/>
  <c r="P108"/>
  <c r="P107" s="1"/>
  <c r="P106" s="1"/>
  <c r="P30"/>
  <c r="P234"/>
  <c r="P233" s="1"/>
  <c r="P232" s="1"/>
  <c r="P231" s="1"/>
  <c r="P160"/>
  <c r="P159" s="1"/>
  <c r="P158" s="1"/>
  <c r="P247"/>
  <c r="P246" s="1"/>
  <c r="P245" s="1"/>
  <c r="P244" s="1"/>
  <c r="P81"/>
  <c r="R81" s="1"/>
  <c r="P183"/>
  <c r="P119"/>
  <c r="P118" s="1"/>
  <c r="P117" s="1"/>
  <c r="P122"/>
  <c r="P73"/>
  <c r="P19"/>
  <c r="P18" s="1"/>
  <c r="N91" i="1"/>
  <c r="N89"/>
  <c r="N85"/>
  <c r="N80"/>
  <c r="N74"/>
  <c r="N65"/>
  <c r="N61"/>
  <c r="O61" s="1"/>
  <c r="N58"/>
  <c r="N247" i="2"/>
  <c r="N246" s="1"/>
  <c r="N245" s="1"/>
  <c r="N244" s="1"/>
  <c r="N234"/>
  <c r="N233" s="1"/>
  <c r="N232" s="1"/>
  <c r="N231" s="1"/>
  <c r="N223"/>
  <c r="N222" s="1"/>
  <c r="N221" s="1"/>
  <c r="N217"/>
  <c r="Q217" s="1"/>
  <c r="N219"/>
  <c r="N206"/>
  <c r="N205" s="1"/>
  <c r="N204" s="1"/>
  <c r="N210"/>
  <c r="N209" s="1"/>
  <c r="N208" s="1"/>
  <c r="N190"/>
  <c r="N189" s="1"/>
  <c r="N188" s="1"/>
  <c r="N183"/>
  <c r="N182" s="1"/>
  <c r="N181" s="1"/>
  <c r="N180" s="1"/>
  <c r="N179" s="1"/>
  <c r="N160"/>
  <c r="N159" s="1"/>
  <c r="N158" s="1"/>
  <c r="N156" s="1"/>
  <c r="N123"/>
  <c r="N122" s="1"/>
  <c r="N121" s="1"/>
  <c r="N117"/>
  <c r="N105"/>
  <c r="N104" s="1"/>
  <c r="N103" s="1"/>
  <c r="N77"/>
  <c r="N76" s="1"/>
  <c r="N75" s="1"/>
  <c r="N73"/>
  <c r="N72" s="1"/>
  <c r="N71" s="1"/>
  <c r="N59"/>
  <c r="N53"/>
  <c r="N45"/>
  <c r="N44" s="1"/>
  <c r="N43" s="1"/>
  <c r="N42" s="1"/>
  <c r="N40"/>
  <c r="N30"/>
  <c r="N29" s="1"/>
  <c r="N19"/>
  <c r="N18" s="1"/>
  <c r="P156" l="1"/>
  <c r="P157"/>
  <c r="N73" i="1"/>
  <c r="N26" s="1"/>
  <c r="P230" i="2"/>
  <c r="R219"/>
  <c r="P216"/>
  <c r="P215" s="1"/>
  <c r="N187"/>
  <c r="N186" s="1"/>
  <c r="N185" s="1"/>
  <c r="N34"/>
  <c r="N33" s="1"/>
  <c r="N32" s="1"/>
  <c r="Q32" s="1"/>
  <c r="Q40"/>
  <c r="P222"/>
  <c r="O96" i="1"/>
  <c r="P96"/>
  <c r="P65"/>
  <c r="P67"/>
  <c r="O67"/>
  <c r="N155" i="2"/>
  <c r="N230"/>
  <c r="N229" s="1"/>
  <c r="R145"/>
  <c r="Q145"/>
  <c r="P205"/>
  <c r="R205" s="1"/>
  <c r="N52"/>
  <c r="N51" s="1"/>
  <c r="N50" s="1"/>
  <c r="P51"/>
  <c r="P80"/>
  <c r="R80" s="1"/>
  <c r="P144"/>
  <c r="Q245"/>
  <c r="R245"/>
  <c r="R158"/>
  <c r="Q158"/>
  <c r="R232"/>
  <c r="Q232"/>
  <c r="R107"/>
  <c r="Q107"/>
  <c r="R208"/>
  <c r="Q208"/>
  <c r="R77"/>
  <c r="Q122"/>
  <c r="Q157"/>
  <c r="R157"/>
  <c r="R64"/>
  <c r="Q64"/>
  <c r="Q123"/>
  <c r="R117"/>
  <c r="Q117"/>
  <c r="Q18"/>
  <c r="R18"/>
  <c r="R118"/>
  <c r="Q118"/>
  <c r="Q246"/>
  <c r="R246"/>
  <c r="R159"/>
  <c r="Q159"/>
  <c r="Q233"/>
  <c r="R233"/>
  <c r="R108"/>
  <c r="Q108"/>
  <c r="Q209"/>
  <c r="R209"/>
  <c r="P188"/>
  <c r="Q189"/>
  <c r="R189"/>
  <c r="P44"/>
  <c r="Q45"/>
  <c r="R45"/>
  <c r="Q59"/>
  <c r="R35"/>
  <c r="Q35"/>
  <c r="R73"/>
  <c r="Q73"/>
  <c r="R183"/>
  <c r="Q183"/>
  <c r="R244"/>
  <c r="Q244"/>
  <c r="R30"/>
  <c r="R106"/>
  <c r="Q106"/>
  <c r="Q219"/>
  <c r="R76"/>
  <c r="Q53"/>
  <c r="Q19"/>
  <c r="R19"/>
  <c r="R119"/>
  <c r="Q119"/>
  <c r="R247"/>
  <c r="Q247"/>
  <c r="R160"/>
  <c r="Q160"/>
  <c r="R234"/>
  <c r="Q234"/>
  <c r="Q210"/>
  <c r="R210"/>
  <c r="Q190"/>
  <c r="R190"/>
  <c r="P72"/>
  <c r="P182"/>
  <c r="P29"/>
  <c r="P75"/>
  <c r="Q223"/>
  <c r="N48" i="1"/>
  <c r="N24" s="1"/>
  <c r="N216" i="2"/>
  <c r="N215" s="1"/>
  <c r="N116"/>
  <c r="N28"/>
  <c r="N27" s="1"/>
  <c r="N22"/>
  <c r="N21" s="1"/>
  <c r="N17"/>
  <c r="L27" i="1"/>
  <c r="O27" s="1"/>
  <c r="L91"/>
  <c r="O91" s="1"/>
  <c r="O89"/>
  <c r="L85"/>
  <c r="O85" s="1"/>
  <c r="L80"/>
  <c r="O80" s="1"/>
  <c r="L74"/>
  <c r="O74" s="1"/>
  <c r="L58"/>
  <c r="O58" s="1"/>
  <c r="O53"/>
  <c r="L49"/>
  <c r="P105" i="2"/>
  <c r="P121"/>
  <c r="P116" s="1"/>
  <c r="P21"/>
  <c r="P17"/>
  <c r="O123"/>
  <c r="O122" s="1"/>
  <c r="O121" s="1"/>
  <c r="O116" s="1"/>
  <c r="M80" i="1"/>
  <c r="P80" s="1"/>
  <c r="O216" i="2"/>
  <c r="O215" s="1"/>
  <c r="O214" s="1"/>
  <c r="O186"/>
  <c r="O185" s="1"/>
  <c r="O105"/>
  <c r="O104" s="1"/>
  <c r="O103" s="1"/>
  <c r="O230"/>
  <c r="O229" s="1"/>
  <c r="O17"/>
  <c r="O22"/>
  <c r="O21" s="1"/>
  <c r="O59"/>
  <c r="O53"/>
  <c r="M27" i="1"/>
  <c r="P27" s="1"/>
  <c r="M91"/>
  <c r="P91" s="1"/>
  <c r="P89"/>
  <c r="M85"/>
  <c r="P85" s="1"/>
  <c r="M74"/>
  <c r="P74" s="1"/>
  <c r="P61"/>
  <c r="P58"/>
  <c r="P53"/>
  <c r="O52" i="2" l="1"/>
  <c r="R59"/>
  <c r="Q222"/>
  <c r="N28" i="1"/>
  <c r="N39" s="1"/>
  <c r="P221" i="2"/>
  <c r="P49" i="1"/>
  <c r="M24"/>
  <c r="O49"/>
  <c r="L48"/>
  <c r="R17" i="2"/>
  <c r="P16"/>
  <c r="P204"/>
  <c r="R144"/>
  <c r="Q144"/>
  <c r="R53"/>
  <c r="R34"/>
  <c r="O33"/>
  <c r="P79"/>
  <c r="R79" s="1"/>
  <c r="P143"/>
  <c r="P142" s="1"/>
  <c r="R122"/>
  <c r="Q23"/>
  <c r="R123"/>
  <c r="R231"/>
  <c r="Q231"/>
  <c r="R29"/>
  <c r="P28"/>
  <c r="P43"/>
  <c r="R44"/>
  <c r="Q44"/>
  <c r="R23"/>
  <c r="Q33"/>
  <c r="Q34"/>
  <c r="Q52"/>
  <c r="Q182"/>
  <c r="R182"/>
  <c r="P181"/>
  <c r="Q51"/>
  <c r="Q21"/>
  <c r="R21"/>
  <c r="R188"/>
  <c r="Q188"/>
  <c r="Q22"/>
  <c r="R121"/>
  <c r="Q121"/>
  <c r="R216"/>
  <c r="Q216"/>
  <c r="O156"/>
  <c r="O155" s="1"/>
  <c r="R170"/>
  <c r="Q17"/>
  <c r="Q156"/>
  <c r="P104"/>
  <c r="R105"/>
  <c r="Q105"/>
  <c r="N214"/>
  <c r="N213" s="1"/>
  <c r="N212" s="1"/>
  <c r="R75"/>
  <c r="Q72"/>
  <c r="R72"/>
  <c r="P71"/>
  <c r="R22"/>
  <c r="P95" i="1"/>
  <c r="O95"/>
  <c r="N49" i="2"/>
  <c r="N48" s="1"/>
  <c r="O115"/>
  <c r="O114" s="1"/>
  <c r="N16"/>
  <c r="N14" s="1"/>
  <c r="N13" s="1"/>
  <c r="N12" s="1"/>
  <c r="O213"/>
  <c r="O212" s="1"/>
  <c r="O16"/>
  <c r="P50" l="1"/>
  <c r="P49" s="1"/>
  <c r="P187"/>
  <c r="R187" s="1"/>
  <c r="R204"/>
  <c r="P214"/>
  <c r="Q214" s="1"/>
  <c r="P115"/>
  <c r="Q221"/>
  <c r="P48" i="1"/>
  <c r="P73"/>
  <c r="M26"/>
  <c r="P26" s="1"/>
  <c r="P24"/>
  <c r="O48"/>
  <c r="L24"/>
  <c r="O24" s="1"/>
  <c r="O73"/>
  <c r="L26"/>
  <c r="Q143" i="2"/>
  <c r="R143"/>
  <c r="R16"/>
  <c r="R156"/>
  <c r="O32"/>
  <c r="R32" s="1"/>
  <c r="R33"/>
  <c r="P229"/>
  <c r="Q230"/>
  <c r="R230"/>
  <c r="N141"/>
  <c r="Q71"/>
  <c r="R71"/>
  <c r="O51"/>
  <c r="O50" s="1"/>
  <c r="R52"/>
  <c r="P103"/>
  <c r="R104"/>
  <c r="Q104"/>
  <c r="R116"/>
  <c r="Q116"/>
  <c r="R215"/>
  <c r="Q215"/>
  <c r="P42"/>
  <c r="R43"/>
  <c r="Q43"/>
  <c r="Q16"/>
  <c r="Q181"/>
  <c r="R181"/>
  <c r="P180"/>
  <c r="R28"/>
  <c r="P27"/>
  <c r="Q187" l="1"/>
  <c r="P186"/>
  <c r="P185" s="1"/>
  <c r="P14"/>
  <c r="P141"/>
  <c r="R141" s="1"/>
  <c r="P213"/>
  <c r="Q213" s="1"/>
  <c r="R214"/>
  <c r="M28" i="1"/>
  <c r="M39" s="1"/>
  <c r="O26"/>
  <c r="L28"/>
  <c r="L39" s="1"/>
  <c r="R142" i="2"/>
  <c r="N115"/>
  <c r="N114" s="1"/>
  <c r="N47" s="1"/>
  <c r="N11" s="1"/>
  <c r="O14"/>
  <c r="O13" s="1"/>
  <c r="O12" s="1"/>
  <c r="Q142"/>
  <c r="R115"/>
  <c r="P114"/>
  <c r="Q229"/>
  <c r="R229"/>
  <c r="R27"/>
  <c r="R180"/>
  <c r="Q180"/>
  <c r="P179"/>
  <c r="P155" s="1"/>
  <c r="R103"/>
  <c r="Q103"/>
  <c r="Q50"/>
  <c r="Q186"/>
  <c r="Q42"/>
  <c r="R42"/>
  <c r="O49"/>
  <c r="O48" s="1"/>
  <c r="O47" s="1"/>
  <c r="O11" s="1"/>
  <c r="R51"/>
  <c r="R186" l="1"/>
  <c r="P212"/>
  <c r="Q212" s="1"/>
  <c r="Q141"/>
  <c r="R213"/>
  <c r="R14"/>
  <c r="Q115"/>
  <c r="R50"/>
  <c r="P48"/>
  <c r="Q49"/>
  <c r="R49"/>
  <c r="R114"/>
  <c r="Q114"/>
  <c r="R179"/>
  <c r="Q179"/>
  <c r="Q14"/>
  <c r="P13"/>
  <c r="R212"/>
  <c r="Q185"/>
  <c r="R185"/>
  <c r="P47" l="1"/>
  <c r="R13"/>
  <c r="P12"/>
  <c r="R12" s="1"/>
  <c r="R155"/>
  <c r="Q155"/>
  <c r="R48"/>
  <c r="Q48"/>
  <c r="Q13"/>
  <c r="P11" l="1"/>
  <c r="R47"/>
  <c r="Q47"/>
  <c r="Q12"/>
  <c r="R11" l="1"/>
  <c r="Q11"/>
</calcChain>
</file>

<file path=xl/sharedStrings.xml><?xml version="1.0" encoding="utf-8"?>
<sst xmlns="http://schemas.openxmlformats.org/spreadsheetml/2006/main" count="1506" uniqueCount="464">
  <si>
    <t>Br.konta</t>
  </si>
  <si>
    <t>Plan</t>
  </si>
  <si>
    <t>Indeks</t>
  </si>
  <si>
    <t>Šifra izvora</t>
  </si>
  <si>
    <t xml:space="preserve"> </t>
  </si>
  <si>
    <t>01</t>
  </si>
  <si>
    <t>04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</si>
  <si>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</si>
  <si>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</si>
  <si>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</si>
  <si>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</si>
  <si>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</si>
  <si>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</si>
  <si>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</si>
  <si>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</si>
  <si>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Vlastiti izvori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</si>
  <si>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</si>
  <si>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</si>
  <si>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</si>
  <si>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</si>
  <si>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</si>
  <si>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</si>
  <si>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</si>
  <si>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</si>
  <si>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</si>
  <si>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</si>
  <si>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</si>
  <si>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</si>
  <si>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</si>
  <si>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Komunalni doprinosi i naknade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</si>
  <si>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</si>
  <si>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</si>
  <si>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</si>
  <si>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</si>
  <si>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</si>
  <si>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</si>
  <si>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</si>
  <si>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</si>
  <si>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</si>
  <si>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</si>
  <si>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</si>
  <si>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</si>
  <si>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</si>
  <si>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</si>
  <si>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</si>
  <si>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</si>
  <si>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</si>
  <si>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</si>
  <si>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</si>
  <si>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</si>
  <si>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</si>
  <si>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</si>
  <si>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</si>
  <si>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</si>
  <si>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</si>
  <si>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Kapitalne pomoći</t>
  </si>
  <si>
    <t>Rashodi za nabavu neproizvedene dugotrajne imovine</t>
  </si>
  <si>
    <t>Rashodi za nabavu proizvedene dugotrajne imovine</t>
  </si>
  <si>
    <t>Građevinski objekti</t>
  </si>
  <si>
    <t>422</t>
  </si>
  <si>
    <t>Postrojenja i oprema</t>
  </si>
  <si>
    <t>81</t>
  </si>
  <si>
    <t>Primljene otplate (povrati) glavnice danih zajmova</t>
  </si>
  <si>
    <t>815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</si>
  <si>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</si>
  <si>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</si>
  <si>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</si>
  <si>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</si>
  <si>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</si>
  <si>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</si>
  <si>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</si>
  <si>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</si>
  <si>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</si>
  <si>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</si>
  <si>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</si>
  <si>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</si>
  <si>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Šifra</t>
  </si>
  <si>
    <t>ŠIFRA</t>
  </si>
  <si>
    <t xml:space="preserve">ŠIFRA </t>
  </si>
  <si>
    <t>Programska</t>
  </si>
  <si>
    <t>Funk-</t>
  </si>
  <si>
    <t xml:space="preserve">   VRSTA RASHODA</t>
  </si>
  <si>
    <t xml:space="preserve">cijska </t>
  </si>
  <si>
    <t>Račun</t>
  </si>
  <si>
    <t xml:space="preserve">   I IZDATAKA</t>
  </si>
  <si>
    <t>UKUPNO RASHODI I IZDACI</t>
  </si>
  <si>
    <t>0111</t>
  </si>
  <si>
    <t>predstavničkog i izvršnog tijela i mjesne samouprave</t>
  </si>
  <si>
    <t>1</t>
  </si>
  <si>
    <t>322</t>
  </si>
  <si>
    <t>Rashodi za materijal i energiju</t>
  </si>
  <si>
    <t>323</t>
  </si>
  <si>
    <t>32</t>
  </si>
  <si>
    <t>329</t>
  </si>
  <si>
    <t>Ostali rashodi</t>
  </si>
  <si>
    <t>0112</t>
  </si>
  <si>
    <t>Program 01:  Javna uprava i administracija</t>
  </si>
  <si>
    <t>3</t>
  </si>
  <si>
    <t>42</t>
  </si>
  <si>
    <t>0320</t>
  </si>
  <si>
    <t>0640</t>
  </si>
  <si>
    <t>Rashod.za nabavu proizvedene dugotrajne imovine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</si>
  <si>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</si>
  <si>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</si>
  <si>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</si>
  <si>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</si>
  <si>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</si>
  <si>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</si>
  <si>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</si>
  <si>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</si>
  <si>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</si>
  <si>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</si>
  <si>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</si>
  <si>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</si>
  <si>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421</t>
  </si>
  <si>
    <t>I. OPĆI DIO</t>
  </si>
  <si>
    <t>Članak 1.</t>
  </si>
  <si>
    <t xml:space="preserve">Izvršenje </t>
  </si>
  <si>
    <t xml:space="preserve">proračuna </t>
  </si>
  <si>
    <t>Izvršenje</t>
  </si>
  <si>
    <t>proračuna</t>
  </si>
  <si>
    <t>652</t>
  </si>
  <si>
    <t>66</t>
  </si>
  <si>
    <t>663</t>
  </si>
  <si>
    <t>426</t>
  </si>
  <si>
    <t>Nematerijalna proizvedena imovina</t>
  </si>
  <si>
    <t>383</t>
  </si>
  <si>
    <t>Kazne, penali i naknade štete</t>
  </si>
  <si>
    <t>38</t>
  </si>
  <si>
    <t>2</t>
  </si>
  <si>
    <t>(1)</t>
  </si>
  <si>
    <t>(2)</t>
  </si>
  <si>
    <t>(3)</t>
  </si>
  <si>
    <t>3/1</t>
  </si>
  <si>
    <t>3/2</t>
  </si>
  <si>
    <t>Prihodi po posebnim propisima</t>
  </si>
  <si>
    <t>Donacije od pravnih i fizičkih osoba izvan općeg proračuna</t>
  </si>
  <si>
    <t>Prihodi od prodaje proizvoda i robe te pruženih usluga i prihodi od donacija</t>
  </si>
  <si>
    <t>1. Opći dio proračuna</t>
  </si>
  <si>
    <t>2. Posebni dio proračuna</t>
  </si>
  <si>
    <t>3. Izvještaj o zaduživanju</t>
  </si>
  <si>
    <t>4. Izvještaj o korištenju proračunske zalihe</t>
  </si>
  <si>
    <t>5. Izvještaj o danim jamstvima</t>
  </si>
  <si>
    <t>Ovaj Izvještaj o izvršenju Proračuna Općine Biskupija stupa na snagu osmog dana od dana objave u Službenom vjesniku Šibensko-kninske županije.</t>
  </si>
  <si>
    <t>Članak 3.</t>
  </si>
  <si>
    <t>Razdjel</t>
  </si>
  <si>
    <t>Glava</t>
  </si>
  <si>
    <t>Unapređenje rada općine</t>
  </si>
  <si>
    <t>Izrađeni Plan i Izvješća</t>
  </si>
  <si>
    <t>Razvoj konkurentnog i održivog gospodarstva</t>
  </si>
  <si>
    <t>Jačanje komunalne infrastrukture</t>
  </si>
  <si>
    <t>Kilometri asfaltiranih cesta</t>
  </si>
  <si>
    <t>Razvojno planiranje</t>
  </si>
  <si>
    <t>Razvoj društvenih djelatnosti</t>
  </si>
  <si>
    <t>Broj korisnika</t>
  </si>
  <si>
    <t>Unapređenje kvalitete života</t>
  </si>
  <si>
    <t>dokumenata upravljanja imovinom</t>
  </si>
  <si>
    <t xml:space="preserve">Nabava uredske opreme i izrada </t>
  </si>
  <si>
    <t xml:space="preserve">Razvoj </t>
  </si>
  <si>
    <t>vatrogastva</t>
  </si>
  <si>
    <t>sportskih i drugih udruga</t>
  </si>
  <si>
    <t xml:space="preserve">Poticanje i razvoj kulturnih, </t>
  </si>
  <si>
    <t>objekata</t>
  </si>
  <si>
    <t>Pokazatelj rezultata</t>
  </si>
  <si>
    <t>Članak 5.</t>
  </si>
  <si>
    <t>Naziv cilja</t>
  </si>
  <si>
    <t>Naziv mjere</t>
  </si>
  <si>
    <t>Očuvanje okoliša</t>
  </si>
  <si>
    <t>Članak 4.</t>
  </si>
  <si>
    <t>II. POSEBNI DIO</t>
  </si>
  <si>
    <t>Članak 2.</t>
  </si>
  <si>
    <t>6. Obrazloženje ostvarenja prihoda i primitaka rashoda i izdataka</t>
  </si>
  <si>
    <t>sastoje od aktivnosti i projekata, kako slijedi:</t>
  </si>
  <si>
    <t>34</t>
  </si>
  <si>
    <t>343</t>
  </si>
  <si>
    <t>37</t>
  </si>
  <si>
    <t>372</t>
  </si>
  <si>
    <t>381</t>
  </si>
  <si>
    <t>Rahodi za nabavu proizvedene dugotrajne imovine</t>
  </si>
  <si>
    <t>života</t>
  </si>
  <si>
    <t>Poboljšanje kvaletete</t>
  </si>
  <si>
    <t>OPĆINA BISKUPIJA</t>
  </si>
  <si>
    <t>Izrađena projektna dokumentacija</t>
  </si>
  <si>
    <t>Izrađena dokumentacija</t>
  </si>
  <si>
    <t>Uređenje vjerskih objekata i obilježavanje vjerskih manifestacija</t>
  </si>
  <si>
    <t>IZVJEŠTAJ O IZVRŠENJU PLANA RAZVOJNIH PROGRAMA ZA I-XII/2019. GODINE</t>
  </si>
  <si>
    <t>Prihodi i rashodi, te primici i izdaci po ekonomskoj klasifikaciji utvrđuju se u Računu prihoda i rashoda i Računu financiranja za 2019. godinu, kako slijedi:</t>
  </si>
  <si>
    <t>Šifra izvora:</t>
  </si>
  <si>
    <t>Doprinosi</t>
  </si>
  <si>
    <t>5</t>
  </si>
  <si>
    <t>6</t>
  </si>
  <si>
    <t>7</t>
  </si>
  <si>
    <t>Prihodi od prodaje ili zamjene nefinancijske imovine i naknade s naslova osiguranja</t>
  </si>
  <si>
    <t>8</t>
  </si>
  <si>
    <t>Namjenski primici</t>
  </si>
  <si>
    <t>Primici (povrati) glavnice zajmova kreditnim i ost.financ.institucijama izvan javnog sektora</t>
  </si>
  <si>
    <t>VRSTA PRIHODA / IZDATAKA</t>
  </si>
  <si>
    <t>633</t>
  </si>
  <si>
    <t>Pomoći proračunu iz drugih proračuna (kompenzacijske mjere)</t>
  </si>
  <si>
    <t>638</t>
  </si>
  <si>
    <t>Pomoći temeljem prijenosa EU sredstava</t>
  </si>
  <si>
    <t>Program 01:  Predškolsko, osnovnoškolsko i srednjoškolsko obrazovanje</t>
  </si>
  <si>
    <t>Program 02:  Javne potrebe u školstvu</t>
  </si>
  <si>
    <t>0443</t>
  </si>
  <si>
    <t>Aktivnost 02: Financiranje dječjeg vrtića</t>
  </si>
  <si>
    <t>0911</t>
  </si>
  <si>
    <t xml:space="preserve">Aktivnost 01: Sufinanciranje prijevoza učenika </t>
  </si>
  <si>
    <t>Aktivnost 01:  Predstavničko i izvršno tijelo</t>
  </si>
  <si>
    <t>Aktivnost 02:  Djelokrug mjesne samouprave</t>
  </si>
  <si>
    <t xml:space="preserve">Program 02:  Program političkih stranaka </t>
  </si>
  <si>
    <t>Program 01:  Donošenje akata i mjera iz djelokruga</t>
  </si>
  <si>
    <t>Program 03:  Zaštita prava nacionalnih manjina</t>
  </si>
  <si>
    <t>Program 04:  Razvoj civilnog društva</t>
  </si>
  <si>
    <t>Aktivnost 01:  Osnovne funkcije udruga</t>
  </si>
  <si>
    <t>Aktivnost 01:  Osnovne funkcije VSNM</t>
  </si>
  <si>
    <t>RAZDJEL 200:  JEDINSTVENI UPRAVNI ODJEL I IZVRŠNO TIJELO</t>
  </si>
  <si>
    <t>RAZDJEL 100:  OPĆINSKO VIJEĆE</t>
  </si>
  <si>
    <t>GLAVA 10001:  OPĆINSKO VIJEĆE</t>
  </si>
  <si>
    <t>Funkcijska klasifikacija:  Opće javne usluge</t>
  </si>
  <si>
    <t>GLAVA 20001: UPRAVNI ODJEL I IZVRŠNO TIJELO</t>
  </si>
  <si>
    <t>Aktivnost 01:  Administrativno, tehničko i stručno osoblje</t>
  </si>
  <si>
    <t>Aktivnost 01:  Financiranje rada političkih stranaka</t>
  </si>
  <si>
    <t>Aktivnost 02:  Održavanje zgrada za redovito korištenje</t>
  </si>
  <si>
    <t>Tekući projekt 01:  Nabava uredske opreme</t>
  </si>
  <si>
    <t>Kapitalni projekt 02:  Izrada Plana upravljanja imovinom</t>
  </si>
  <si>
    <t>Tekući projekt 02:  Nabava računalnih programa</t>
  </si>
  <si>
    <t>GLAVA 20002:  VATROGASTVO I CIVILNA ZAŠTITA</t>
  </si>
  <si>
    <t>Program 01:  Organiziranje i provođenje zaštite i spašavanja</t>
  </si>
  <si>
    <t>Aktivnost 01:  Osnovna djelatnost DVD-a</t>
  </si>
  <si>
    <t>Aktivnost 02:  Civilna zaštita i HGSS</t>
  </si>
  <si>
    <t>Program 01:  Održavanje objekata i uređaja komunalne infrastrukture</t>
  </si>
  <si>
    <t>GLAVA 20003:  KOMUNALNA INFRASTRUKTURA</t>
  </si>
  <si>
    <t>06</t>
  </si>
  <si>
    <t>Aktivnost 01:  Održavanje cesta i drugih javnih površina</t>
  </si>
  <si>
    <t>Aktivnost 02:  Rashodi za uređaje i javnu rasvjetu</t>
  </si>
  <si>
    <t>Program 02:  Izgradnja objekata i uređaja komunalne infrastrukture</t>
  </si>
  <si>
    <t xml:space="preserve">Kapitalni projekt 01:  Izgradnja i rekonstrukcija cesta  </t>
  </si>
  <si>
    <t>Kapitalni projekt 02:  Izgradnja vodovoda Vrbnik</t>
  </si>
  <si>
    <t>Kapitalni projekt 03:  Modernizacija javne rasvjete</t>
  </si>
  <si>
    <t>Program 03:  Zaštita okoliša</t>
  </si>
  <si>
    <t>05</t>
  </si>
  <si>
    <t>Funkcijska klasifikacija:  Zaštita okoliša</t>
  </si>
  <si>
    <t>Funkcijska klasifikacija:  Ekonomski poslovi</t>
  </si>
  <si>
    <t>GLAVA 20004:  DRUŠTVENE DJELATNOSTI</t>
  </si>
  <si>
    <t>Funkcijska klasifikacija:  Obrazovanje</t>
  </si>
  <si>
    <t>09</t>
  </si>
  <si>
    <t>07</t>
  </si>
  <si>
    <t>Funkcijska klasifikacija:  Zdravstvo</t>
  </si>
  <si>
    <t>Aktivnost 01:  Sufinanciranje nabave udžbenika za osnovne i srednje škole</t>
  </si>
  <si>
    <t>Program 03:  Javne potrebe u zdravstvu i preventiva</t>
  </si>
  <si>
    <t>Aktivnost 01:  Poslovi deratizacije i dezinsekcije</t>
  </si>
  <si>
    <t>GLAVA  20005:  PROGRAM DJELATNOSTI KULTURE</t>
  </si>
  <si>
    <t>08</t>
  </si>
  <si>
    <t>Funkcijska klasifikacija:  Rekreacija, kultura i religija</t>
  </si>
  <si>
    <t>Program 01:  Promicanje kulture</t>
  </si>
  <si>
    <t>Aktivnost 01:  Djelatnost kulturno umjetničkih društava</t>
  </si>
  <si>
    <t>Aktivnost 02:  Zaštita i očuvanje kulturnih dobara</t>
  </si>
  <si>
    <t>Kapitalni projekt 01:  Rekonstrukcija Doma omladine Biskupija</t>
  </si>
  <si>
    <t>Aktivnost 03:  Akcije i manifestacije u kulturi</t>
  </si>
  <si>
    <t>Aktivnost 04:  Pomoć za funkcioniranje vjerskih ustanova</t>
  </si>
  <si>
    <t>GLAVA 20006:  PROGRAMSKA DJELATNOST SPORTA</t>
  </si>
  <si>
    <t>Funkcijska klasifikacija:  Rekreacija, kultura i sport</t>
  </si>
  <si>
    <t>Program 01:  Organizacija, rekreacija i sportske aktivnosti</t>
  </si>
  <si>
    <t>Aktivnost 01:  Osnovna djelatnost sportskih udruga</t>
  </si>
  <si>
    <t>Kapitalni projekt 02:  Sanacija sportske dvorane "Škola Kosovo"</t>
  </si>
  <si>
    <t>GLAVA  20007:  PROGRAMSKA DJELATNOST SOCIJALNE SKRBI</t>
  </si>
  <si>
    <t>10</t>
  </si>
  <si>
    <t>Funkcijska klasifikacija:  Socijalna zaštita</t>
  </si>
  <si>
    <t>Program 01:  Socijalna skrb</t>
  </si>
  <si>
    <t>Aktivnost 01:  Jednokratna naknada</t>
  </si>
  <si>
    <t>Aktivnost 02:  Naknada za troškove stanovanja</t>
  </si>
  <si>
    <t>Aktivnost 03:  Pomoć u novcu (ogrjev)</t>
  </si>
  <si>
    <t>Program 02:  Poticajne mjere demografske obnove</t>
  </si>
  <si>
    <t>Aktivnost 01:  Potpore za novorođeno dijete</t>
  </si>
  <si>
    <t>Program 03:  Humanitarna skrb kroz udruge građana</t>
  </si>
  <si>
    <t>Aktivnost 01:  Humanitarna djelatnost Crvenog križa i ostalih humanitarnih org.</t>
  </si>
  <si>
    <t>0860</t>
  </si>
  <si>
    <t>0960</t>
  </si>
  <si>
    <t>0530</t>
  </si>
  <si>
    <t>0560</t>
  </si>
  <si>
    <t>0435</t>
  </si>
  <si>
    <t>0610</t>
  </si>
  <si>
    <t>P1000101</t>
  </si>
  <si>
    <t>A100010101</t>
  </si>
  <si>
    <t>A100010102</t>
  </si>
  <si>
    <t>P1000102</t>
  </si>
  <si>
    <t>P1000103</t>
  </si>
  <si>
    <t>P1000104</t>
  </si>
  <si>
    <t>A100010201</t>
  </si>
  <si>
    <t>A100010301</t>
  </si>
  <si>
    <t>A100010401</t>
  </si>
  <si>
    <t>P2000101</t>
  </si>
  <si>
    <t>A200010101</t>
  </si>
  <si>
    <t>A200010102</t>
  </si>
  <si>
    <t>T200010101</t>
  </si>
  <si>
    <t>K200010101</t>
  </si>
  <si>
    <t>K200010102</t>
  </si>
  <si>
    <t>K200010105</t>
  </si>
  <si>
    <t>T200010102</t>
  </si>
  <si>
    <t>P2000201</t>
  </si>
  <si>
    <t>A200020101</t>
  </si>
  <si>
    <t>A200020102</t>
  </si>
  <si>
    <t>P2000301</t>
  </si>
  <si>
    <t>A200030101</t>
  </si>
  <si>
    <t>A200030102</t>
  </si>
  <si>
    <t>P2000302</t>
  </si>
  <si>
    <t>K200030201</t>
  </si>
  <si>
    <t>K200030202</t>
  </si>
  <si>
    <t>K200030203</t>
  </si>
  <si>
    <t>P2000303</t>
  </si>
  <si>
    <t>K200030301</t>
  </si>
  <si>
    <t>P2000401</t>
  </si>
  <si>
    <t>P2000402</t>
  </si>
  <si>
    <t>P2000403</t>
  </si>
  <si>
    <t>A200040201</t>
  </si>
  <si>
    <t>A200040301</t>
  </si>
  <si>
    <t>P2000501</t>
  </si>
  <si>
    <t>A200050101</t>
  </si>
  <si>
    <t>A200050102</t>
  </si>
  <si>
    <t>A200050103</t>
  </si>
  <si>
    <t>K200050101</t>
  </si>
  <si>
    <t>K200050102</t>
  </si>
  <si>
    <t>A200050104</t>
  </si>
  <si>
    <t>P2000601</t>
  </si>
  <si>
    <t>A200060101</t>
  </si>
  <si>
    <t>K200060101</t>
  </si>
  <si>
    <t>K200060102</t>
  </si>
  <si>
    <t>P2000701</t>
  </si>
  <si>
    <t>P2000702</t>
  </si>
  <si>
    <t>P2000703</t>
  </si>
  <si>
    <t>A200070101</t>
  </si>
  <si>
    <t>A200070102</t>
  </si>
  <si>
    <t>A200070103</t>
  </si>
  <si>
    <t>A200070201</t>
  </si>
  <si>
    <t>A200070301</t>
  </si>
  <si>
    <t>100</t>
  </si>
  <si>
    <t xml:space="preserve">Izgradnja društvenih </t>
  </si>
  <si>
    <t>10001</t>
  </si>
  <si>
    <t>200</t>
  </si>
  <si>
    <t>Program / Aktivnost /       Kapitalni / Tekući projekt</t>
  </si>
  <si>
    <t>20002</t>
  </si>
  <si>
    <t>Organizacijska klasifikacija</t>
  </si>
  <si>
    <t>Naziv Programa /                                                                               Aktivnosti, Kapitalnog, Tekućeg projekta</t>
  </si>
  <si>
    <t>20001</t>
  </si>
  <si>
    <t>Jednostavnije obavljanje administrativnih poslova</t>
  </si>
  <si>
    <t>Broj korisnika uključenih u aktivnosti sportskih klubova i postignuti rezultati</t>
  </si>
  <si>
    <t>Nabavljeni udžbenici za sve učenike osnovnih i srednjih škola</t>
  </si>
  <si>
    <t>Unapređenje vatrogastva</t>
  </si>
  <si>
    <t>Izrađen Plan</t>
  </si>
  <si>
    <t>Uređenost objekta i opremljenost prostora</t>
  </si>
  <si>
    <t>Broj akcija i manifestacija</t>
  </si>
  <si>
    <t>Nabavljena oprema, efikasnije i brže obavljanje poslova</t>
  </si>
  <si>
    <t>Prostori opremljeni potrebnom opremom</t>
  </si>
  <si>
    <t>Pokriveni troškovi prijevoza</t>
  </si>
  <si>
    <t>Broj polaznika, pokriveni troškovi</t>
  </si>
  <si>
    <t>Broj korisnika, pokriveni troškovi</t>
  </si>
  <si>
    <t>Pokriven dio troškova aktivnosti</t>
  </si>
  <si>
    <t>Broj nastupa, pokriven dio troškova aktivnosti</t>
  </si>
  <si>
    <r>
      <t xml:space="preserve">Izgradnja objekata i uređaja komunalne infrastrukture </t>
    </r>
    <r>
      <rPr>
        <sz val="9"/>
        <color theme="1"/>
        <rFont val="Calibri"/>
        <family val="2"/>
        <charset val="238"/>
        <scheme val="minor"/>
      </rPr>
      <t>/ Izgradnja i rekonstrukcija cesta</t>
    </r>
  </si>
  <si>
    <r>
      <t xml:space="preserve">Izgradnja objekata i uređaja komunalne infrastrukture </t>
    </r>
    <r>
      <rPr>
        <sz val="9"/>
        <color theme="1"/>
        <rFont val="Calibri"/>
        <family val="2"/>
        <charset val="238"/>
        <scheme val="minor"/>
      </rPr>
      <t>/ Izgradnja vodovoda Vrbnik</t>
    </r>
  </si>
  <si>
    <r>
      <t>Razvoj civilnog društva</t>
    </r>
    <r>
      <rPr>
        <sz val="9"/>
        <color theme="1"/>
        <rFont val="Calibri"/>
        <family val="2"/>
        <charset val="238"/>
        <scheme val="minor"/>
      </rPr>
      <t xml:space="preserve"> / Osnovne funkcije udruga</t>
    </r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</si>
  <si>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>/ Akcije i manifestacije u kulturi</t>
    </r>
  </si>
  <si>
    <r>
      <t xml:space="preserve">Predškolsko, osnovnoškolsko i srednjoškolsko obrazovanje </t>
    </r>
    <r>
      <rPr>
        <sz val="9"/>
        <color theme="1"/>
        <rFont val="Calibri"/>
        <family val="2"/>
        <charset val="238"/>
        <scheme val="minor"/>
      </rPr>
      <t>/ Sufinciranje prijevoza učenika</t>
    </r>
  </si>
  <si>
    <r>
      <t xml:space="preserve">Javne potrebe u školstvu </t>
    </r>
    <r>
      <rPr>
        <sz val="9"/>
        <color theme="1"/>
        <rFont val="Calibri"/>
        <family val="2"/>
        <charset val="238"/>
        <scheme val="minor"/>
      </rPr>
      <t>/ Sufinanciranje nabave udžbenika za osnovne i srednje škole</t>
    </r>
  </si>
  <si>
    <r>
      <t xml:space="preserve">Predškolsko, osnovnoškolsko i srednjoškolsko obrazovanje </t>
    </r>
    <r>
      <rPr>
        <sz val="9"/>
        <color theme="1"/>
        <rFont val="Calibri"/>
        <family val="2"/>
        <charset val="238"/>
        <scheme val="minor"/>
      </rPr>
      <t>/ Financiranje dječjeg vrtića</t>
    </r>
  </si>
  <si>
    <r>
      <rPr>
        <b/>
        <sz val="9"/>
        <rFont val="Calibri"/>
        <family val="2"/>
        <charset val="238"/>
        <scheme val="minor"/>
      </rPr>
      <t xml:space="preserve">Poticajne mjere demografske obnove / </t>
    </r>
    <r>
      <rPr>
        <sz val="9"/>
        <rFont val="Calibri"/>
        <family val="2"/>
        <charset val="238"/>
        <scheme val="minor"/>
      </rPr>
      <t xml:space="preserve">                             Potpore za novorođeno dijete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</si>
  <si>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Izrada Plana djelovanja u području prirodnih nepogoda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</si>
  <si>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Izrada Plana civilne zaštite</t>
    </r>
  </si>
  <si>
    <t>20003</t>
  </si>
  <si>
    <t>20004</t>
  </si>
  <si>
    <t>20005</t>
  </si>
  <si>
    <t>20006</t>
  </si>
  <si>
    <t>20007</t>
  </si>
  <si>
    <t xml:space="preserve">Uređenost objekta, opremljenost prostora, broj posjetitelja sportskih događ. </t>
  </si>
  <si>
    <r>
      <rPr>
        <b/>
        <sz val="9"/>
        <rFont val="Calibri"/>
        <family val="2"/>
        <charset val="238"/>
        <scheme val="minor"/>
      </rPr>
      <t>Humanitarna skrb kroz udruge građana /</t>
    </r>
    <r>
      <rPr>
        <sz val="9"/>
        <rFont val="Calibri"/>
        <family val="2"/>
        <charset val="238"/>
        <scheme val="minor"/>
      </rPr>
      <t xml:space="preserve"> Humanitarna djelatnost Crvenog križa i ost.humanitarnih organizacija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</si>
  <si>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Nabava računalnih programa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</si>
  <si>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Izrada Plana upravljanja imovinom</t>
    </r>
    <r>
      <rPr>
        <b/>
        <sz val="9"/>
        <color theme="1"/>
        <rFont val="Calibri"/>
        <family val="2"/>
        <charset val="238"/>
        <scheme val="minor"/>
      </rPr>
      <t xml:space="preserve"> </t>
    </r>
  </si>
  <si>
    <t>A200040101</t>
  </si>
  <si>
    <t>A200040102</t>
  </si>
  <si>
    <t>Tekući projekt 01:  Nabava opreme za Komunalno društvo Biskupija d.o.o.</t>
  </si>
  <si>
    <t>T200030301</t>
  </si>
  <si>
    <t>Izvor</t>
  </si>
  <si>
    <t>Program/Aktivnost/Projekt</t>
  </si>
  <si>
    <t>Funkcijska klasifikacija:  Javni red i sigurnost</t>
  </si>
  <si>
    <t>Funkcijska klasifikacija:  Razvoj stanovanja</t>
  </si>
  <si>
    <t xml:space="preserve">Ostali prihodi </t>
  </si>
  <si>
    <t>Članak 6.</t>
  </si>
  <si>
    <r>
      <t xml:space="preserve">Organiziranje i provođenje zaštite i spašavanja </t>
    </r>
    <r>
      <rPr>
        <sz val="9"/>
        <color theme="1"/>
        <rFont val="Calibri"/>
        <family val="2"/>
        <charset val="238"/>
        <scheme val="minor"/>
      </rPr>
      <t>/                                                 Osnovna djelatnost DVD-a</t>
    </r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</si>
  <si>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                    Djelatnost kulturno umjetničkih društava</t>
    </r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</si>
  <si>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Pomoć za funkcioniranje vjerskih ustanova</t>
    </r>
  </si>
  <si>
    <r>
      <t xml:space="preserve">Organizacija, rekreacija i sportske aktivnosti </t>
    </r>
    <r>
      <rPr>
        <sz val="9"/>
        <color theme="1"/>
        <rFont val="Calibri"/>
        <family val="2"/>
        <charset val="238"/>
        <scheme val="minor"/>
      </rPr>
      <t>/                         Osnovna djelatnost sportskih udruga</t>
    </r>
  </si>
  <si>
    <r>
      <t>Socijalna skrb /</t>
    </r>
    <r>
      <rPr>
        <sz val="9"/>
        <color theme="1"/>
        <rFont val="Calibri"/>
        <family val="2"/>
        <charset val="238"/>
        <scheme val="minor"/>
      </rPr>
      <t xml:space="preserve"> Jednokratna naknada</t>
    </r>
  </si>
  <si>
    <r>
      <t>Socijalna skrb /</t>
    </r>
    <r>
      <rPr>
        <sz val="9"/>
        <color theme="1"/>
        <rFont val="Calibri"/>
        <family val="2"/>
        <charset val="238"/>
        <scheme val="minor"/>
      </rPr>
      <t xml:space="preserve"> Pomoć u novcu (ogrjev)</t>
    </r>
  </si>
  <si>
    <t>NETO ZADUŽIVANJE / FINANCIRANJE</t>
  </si>
  <si>
    <t>RAZLIKA - MANJAK / VIŠAK</t>
  </si>
  <si>
    <t>A.  RAČUN PRIHODA I RASHODA</t>
  </si>
  <si>
    <t>B. RAČUN ZADUŽIVANJA / FINANCIRANJA</t>
  </si>
  <si>
    <t>C.  RASPOLOŽIVA SREDSTVA IZ PRETHODNIH GODINA (VIŠAK PRIHODA I REZERVIRANJA)</t>
  </si>
  <si>
    <t>VIŠAK / MANJAK + NETO ZADUŽIVANJA / FINANCIRANJA + RASPOLOŽIVA SREDSTVA IZ PRETHODNIH GODINA</t>
  </si>
  <si>
    <t xml:space="preserve">           A. RAČUN PRIHODA I RASHODA</t>
  </si>
  <si>
    <t xml:space="preserve">          B. RAČUN ZADUŽIVANJA / FINANCIRANJA</t>
  </si>
  <si>
    <t xml:space="preserve">           C. RASPOLOŽIVA SREDSTVA IZ PRETHODIH GODINA (VIŠAK PRIHODA I REZERVIRANJA)</t>
  </si>
  <si>
    <t>IZVJEŠTAJ O IZVRŠENJU PRORAČUNA OPĆINE BISKUPIJA</t>
  </si>
  <si>
    <t>ZA RAZDOBLJE I - VI 2020. GODINE</t>
  </si>
  <si>
    <t>Izvještaj o izvršenju proračuna Općine Biskupija za razdoblje I-VI 2020. godine sadrži:</t>
  </si>
  <si>
    <t>Izvještaj o izvršenju proračuna za I-VI/2020. godine sastoji se od:</t>
  </si>
  <si>
    <t>I-VI/2019</t>
  </si>
  <si>
    <t>2020.</t>
  </si>
  <si>
    <t>I-VI/2020</t>
  </si>
  <si>
    <t xml:space="preserve">Posebni dio Izvještaja o izvršenju proračuna za I-VI/2020. godine sastoji se od plana rashoda i izdataka iskazanih po vrstama, raspoređenih u programe, koji se </t>
  </si>
  <si>
    <t>Izvršenje proračuna                I-VI/2019.</t>
  </si>
  <si>
    <t>Plan 2020.</t>
  </si>
  <si>
    <t>Izvršenje proračuna        I-VI/2020.</t>
  </si>
  <si>
    <t>U Planu razvojnih programa za I-VI/2020. godine iskazani su ciljevi i prioriteti razvoja Općine Biskupija povezani s programskom i organizacijskom klasifikacijom</t>
  </si>
  <si>
    <t>proračuna Općine Biskupija za I-VI/2020. godine.</t>
  </si>
  <si>
    <t>681</t>
  </si>
  <si>
    <t>Kazne i upravne mjere</t>
  </si>
  <si>
    <t>35</t>
  </si>
  <si>
    <t>352</t>
  </si>
  <si>
    <t xml:space="preserve">Subvencije </t>
  </si>
  <si>
    <t>Subvencije trg.društvima, zadrugama, poljoprivrednicima i obrtnicima izvan javnog sektora</t>
  </si>
  <si>
    <r>
      <t xml:space="preserve">Zaštita okoliša </t>
    </r>
    <r>
      <rPr>
        <sz val="9"/>
        <color theme="1"/>
        <rFont val="Calibri"/>
        <family val="2"/>
        <charset val="238"/>
        <scheme val="minor"/>
      </rPr>
      <t>/ Nabava mobilnog reciklažnog dvorišta</t>
    </r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</si>
  <si>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Izrada projektne dokumentacije za izgradnju Vatrogasnog doma</t>
    </r>
  </si>
  <si>
    <t>Nabavljeni kontejneri</t>
  </si>
  <si>
    <r>
      <t xml:space="preserve">Javna uprava i administracija </t>
    </r>
    <r>
      <rPr>
        <sz val="9"/>
        <rFont val="Calibri"/>
        <family val="2"/>
        <charset val="238"/>
        <scheme val="minor"/>
      </rPr>
      <t>/                                                                                      Izrada Turističke monografije općine Biskupija</t>
    </r>
  </si>
  <si>
    <t>Izrađena Turistička monografija</t>
  </si>
  <si>
    <r>
      <t xml:space="preserve">Predškolsko, osnovnoškolsko i srednjoškolsko obrazovanje / </t>
    </r>
    <r>
      <rPr>
        <sz val="9"/>
        <color theme="1"/>
        <rFont val="Calibri"/>
        <family val="2"/>
        <charset val="238"/>
        <scheme val="minor"/>
      </rPr>
      <t>Izgradnja dječjeg vrtića</t>
    </r>
  </si>
  <si>
    <r>
      <t>Javne potrebe u školstvu /</t>
    </r>
    <r>
      <rPr>
        <sz val="9"/>
        <color theme="1"/>
        <rFont val="Calibri"/>
        <family val="2"/>
        <charset val="238"/>
        <scheme val="minor"/>
      </rPr>
      <t xml:space="preserve"> Stipendije i školarine</t>
    </r>
  </si>
  <si>
    <t>Broj stipendista</t>
  </si>
  <si>
    <r>
      <t xml:space="preserve">Socijalna skrb / </t>
    </r>
    <r>
      <rPr>
        <sz val="9"/>
        <color theme="1"/>
        <rFont val="Calibri"/>
        <family val="2"/>
        <charset val="238"/>
        <scheme val="minor"/>
      </rPr>
      <t>Naknada za troškove stanovanja</t>
    </r>
  </si>
  <si>
    <r>
      <t xml:space="preserve">Izgradnja objekata i uređaja komunalne infrastrukture / </t>
    </r>
    <r>
      <rPr>
        <sz val="9"/>
        <color theme="1"/>
        <rFont val="Calibri"/>
        <family val="2"/>
        <charset val="238"/>
        <scheme val="minor"/>
      </rPr>
      <t>Modernizacija javne rasvjete</t>
    </r>
  </si>
  <si>
    <r>
      <t xml:space="preserve">Javna uprava i administracija </t>
    </r>
    <r>
      <rPr>
        <sz val="9"/>
        <color theme="1"/>
        <rFont val="Calibri"/>
        <family val="2"/>
        <charset val="238"/>
        <scheme val="minor"/>
      </rPr>
      <t>/                                                        Nabava uredske opreme</t>
    </r>
  </si>
  <si>
    <t>Kapitalni projekt 01:  Izrada Turističke monografije općine Biskupija</t>
  </si>
  <si>
    <t xml:space="preserve">Kapitalni projekt 02:  Sanacija zgrade omladinskog Doma Vrbnik </t>
  </si>
  <si>
    <t>Kapitalni projekt 01:  Nabava opreme za igraonicu</t>
  </si>
  <si>
    <t>Subvencije</t>
  </si>
  <si>
    <t>Subvencije trgovačkim društvima, zadrugama, poljoprivrednicima i obrtnicima izvan javnog sektora</t>
  </si>
  <si>
    <t>Kapitalni projekt 01:  Nabava kontejnera za odvojeno prikupljanje otpada</t>
  </si>
  <si>
    <t>0510</t>
  </si>
  <si>
    <t>Kapitalni projekt 02:  Nabava mobilnog reciklažnog dvorišta</t>
  </si>
  <si>
    <t>K200030302</t>
  </si>
  <si>
    <t>Kapitalni projekt 01: Izgradnja dječjeg vrtića</t>
  </si>
  <si>
    <t>K200040101</t>
  </si>
  <si>
    <t>Aktivnost 02: Stipendije i školarine</t>
  </si>
  <si>
    <t>A200040202</t>
  </si>
  <si>
    <t>Kapitalni projekt 03:  Izrada Plana civilne zaštite</t>
  </si>
  <si>
    <t>Kapitalni projekt 04:  Izrada Plana djelovanja u području prirodnih nepogoda</t>
  </si>
  <si>
    <t>Kapitalni projekt 05:  Izrada projektne dokument.za izgradnju vatrogasnog doma</t>
  </si>
  <si>
    <t>K200010103</t>
  </si>
  <si>
    <t>K200010104</t>
  </si>
  <si>
    <r>
      <t xml:space="preserve">Zaštita okoliša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                              Nabava opreme za Komunalno društvo Biskupija d.o.o.</t>
    </r>
  </si>
  <si>
    <r>
      <t xml:space="preserve">Zaštita okoliša /                                                                                                                    </t>
    </r>
    <r>
      <rPr>
        <sz val="9"/>
        <rFont val="Calibri"/>
        <family val="2"/>
        <charset val="238"/>
        <scheme val="minor"/>
      </rPr>
      <t>Nabava kontejnera za odvojeno prikupljanje otpada</t>
    </r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</si>
  <si>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>/                                                                                                          Sanacija zgrade omladinskog Doma Vrbnik</t>
    </r>
  </si>
  <si>
    <t>Obavljena modernizac. (izvršeni radovi i stručni nadzor)</t>
  </si>
  <si>
    <r>
      <t xml:space="preserve">Promicanje kulture </t>
    </r>
    <r>
      <rPr>
        <sz val="9"/>
        <color theme="1"/>
        <rFont val="Calibri"/>
        <family val="2"/>
        <charset val="238"/>
        <scheme val="minor"/>
      </rPr>
      <t xml:space="preserve">/                                                                            Rekonstrukcija Doma omladine Biskupija </t>
    </r>
  </si>
  <si>
    <r>
      <t xml:space="preserve">Organizacija, rekreacija i sportske aktivnosti </t>
    </r>
    <r>
      <rPr>
        <sz val="9"/>
        <color theme="1"/>
        <rFont val="Calibri"/>
        <family val="2"/>
        <charset val="238"/>
        <scheme val="minor"/>
      </rPr>
      <t xml:space="preserve">/                                                       Sanacija sportske dvorane "Škola Kosovo" </t>
    </r>
  </si>
  <si>
    <t xml:space="preserve">Na temelju odredbi članka 109. stavka 2. Zakona o proračunu ("Narodne novine", br. 87/08, 136/12 i 15/15) Općinsko vijeće Općine Biskupija dana </t>
  </si>
  <si>
    <t>30. rujna 2020. godine usvaja</t>
  </si>
  <si>
    <t>OPĆINSKO VIJEĆE</t>
  </si>
  <si>
    <t>Predsjednik:</t>
  </si>
  <si>
    <t>Damjan Berić</t>
  </si>
  <si>
    <t>Orlić, 30. rujna 2020. godine</t>
  </si>
  <si>
    <t>KLASA: 400-06/20-01/4</t>
  </si>
  <si>
    <t>URBROJ: 2182/17-01-20-03</t>
  </si>
</sst>
</file>

<file path=xl/styles.xml><?xml version="1.0" encoding="utf-8"?>
<styleSheet xmlns="http://schemas.openxmlformats.org/spreadsheetml/2006/main">
  <numFmts count="4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  <numFmt numFmtId="165" formatCode="#,##0_ ;\-#,##0\ "/>
  </numFmts>
  <fonts count="3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8.5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A5C26A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7CC3D6"/>
        <bgColor indexed="64"/>
      </patternFill>
    </fill>
    <fill>
      <patternFill patternType="solid">
        <fgColor rgb="FF64A46F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</cellStyleXfs>
  <cellXfs count="666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6" fillId="0" borderId="0" xfId="0" applyNumberFormat="1" applyFont="1"/>
    <xf numFmtId="164" fontId="6" fillId="0" borderId="0" xfId="1" applyNumberFormat="1" applyFont="1" applyAlignment="1">
      <alignment horizontal="center"/>
    </xf>
    <xf numFmtId="0" fontId="0" fillId="0" borderId="0" xfId="0"/>
    <xf numFmtId="49" fontId="0" fillId="0" borderId="0" xfId="0" applyNumberFormat="1"/>
    <xf numFmtId="164" fontId="6" fillId="0" borderId="0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6" fillId="0" borderId="0" xfId="0" applyNumberFormat="1" applyFont="1"/>
    <xf numFmtId="43" fontId="0" fillId="0" borderId="0" xfId="1" applyFont="1"/>
    <xf numFmtId="49" fontId="3" fillId="0" borderId="0" xfId="0" applyNumberFormat="1" applyFont="1"/>
    <xf numFmtId="49" fontId="2" fillId="0" borderId="0" xfId="0" applyNumberFormat="1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6" fillId="0" borderId="0" xfId="1" applyNumberFormat="1" applyFont="1" applyBorder="1"/>
    <xf numFmtId="49" fontId="8" fillId="0" borderId="0" xfId="0" applyNumberFormat="1" applyFont="1"/>
    <xf numFmtId="49" fontId="6" fillId="0" borderId="0" xfId="2" applyNumberFormat="1" applyFont="1"/>
    <xf numFmtId="0" fontId="7" fillId="0" borderId="0" xfId="2"/>
    <xf numFmtId="49" fontId="11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9" fontId="0" fillId="0" borderId="0" xfId="0" applyNumberFormat="1" applyFont="1"/>
    <xf numFmtId="0" fontId="10" fillId="0" borderId="0" xfId="2" applyFont="1"/>
    <xf numFmtId="164" fontId="5" fillId="0" borderId="9" xfId="1" applyNumberFormat="1" applyFont="1" applyBorder="1" applyAlignment="1">
      <alignment horizontal="center" vertical="center"/>
    </xf>
    <xf numFmtId="164" fontId="5" fillId="0" borderId="9" xfId="1" applyNumberFormat="1" applyFont="1" applyFill="1" applyBorder="1" applyAlignment="1">
      <alignment horizontal="center" vertical="center"/>
    </xf>
    <xf numFmtId="164" fontId="15" fillId="0" borderId="9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1" fillId="0" borderId="0" xfId="2" applyNumberFormat="1" applyFont="1"/>
    <xf numFmtId="0" fontId="10" fillId="0" borderId="0" xfId="0" applyFont="1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vertical="center"/>
    </xf>
    <xf numFmtId="164" fontId="8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49" fontId="7" fillId="5" borderId="0" xfId="0" applyNumberFormat="1" applyFont="1" applyFill="1" applyAlignment="1">
      <alignment vertical="center"/>
    </xf>
    <xf numFmtId="49" fontId="6" fillId="5" borderId="0" xfId="0" applyNumberFormat="1" applyFont="1" applyFill="1" applyAlignment="1">
      <alignment vertical="center"/>
    </xf>
    <xf numFmtId="49" fontId="0" fillId="5" borderId="0" xfId="0" applyNumberFormat="1" applyFill="1" applyAlignment="1">
      <alignment vertical="center"/>
    </xf>
    <xf numFmtId="49" fontId="6" fillId="5" borderId="0" xfId="0" applyNumberFormat="1" applyFont="1" applyFill="1" applyBorder="1" applyAlignment="1">
      <alignment vertical="center"/>
    </xf>
    <xf numFmtId="49" fontId="0" fillId="5" borderId="0" xfId="0" applyNumberFormat="1" applyFill="1" applyBorder="1" applyAlignment="1">
      <alignment vertical="center"/>
    </xf>
    <xf numFmtId="0" fontId="0" fillId="0" borderId="0" xfId="0" applyBorder="1" applyAlignment="1">
      <alignment vertical="center"/>
    </xf>
    <xf numFmtId="3" fontId="6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0" borderId="0" xfId="0" applyFont="1"/>
    <xf numFmtId="0" fontId="26" fillId="0" borderId="0" xfId="0" applyFont="1"/>
    <xf numFmtId="43" fontId="26" fillId="0" borderId="0" xfId="1" applyFont="1"/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5" borderId="5" xfId="0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13" fillId="0" borderId="9" xfId="0" applyFont="1" applyFill="1" applyBorder="1" applyAlignment="1">
      <alignment horizontal="left" vertical="center" wrapText="1"/>
    </xf>
    <xf numFmtId="0" fontId="27" fillId="0" borderId="9" xfId="0" applyFont="1" applyFill="1" applyBorder="1" applyAlignment="1">
      <alignment horizontal="left" vertical="center" wrapText="1"/>
    </xf>
    <xf numFmtId="0" fontId="28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/>
    </xf>
    <xf numFmtId="49" fontId="27" fillId="0" borderId="9" xfId="0" applyNumberFormat="1" applyFont="1" applyFill="1" applyBorder="1" applyAlignment="1">
      <alignment horizontal="center" vertical="center"/>
    </xf>
    <xf numFmtId="49" fontId="27" fillId="0" borderId="11" xfId="0" applyNumberFormat="1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49" fontId="27" fillId="0" borderId="13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horizontal="center" vertical="center"/>
    </xf>
    <xf numFmtId="49" fontId="27" fillId="0" borderId="12" xfId="0" applyNumberFormat="1" applyFont="1" applyBorder="1" applyAlignment="1">
      <alignment horizontal="center" vertical="center"/>
    </xf>
    <xf numFmtId="43" fontId="1" fillId="0" borderId="0" xfId="1" applyFont="1"/>
    <xf numFmtId="164" fontId="8" fillId="0" borderId="0" xfId="1" applyNumberFormat="1" applyFont="1"/>
    <xf numFmtId="164" fontId="24" fillId="0" borderId="0" xfId="1" applyNumberFormat="1" applyFont="1"/>
    <xf numFmtId="164" fontId="8" fillId="0" borderId="0" xfId="1" applyNumberFormat="1" applyFont="1" applyBorder="1"/>
    <xf numFmtId="164" fontId="6" fillId="0" borderId="0" xfId="0" applyNumberFormat="1" applyFont="1" applyBorder="1"/>
    <xf numFmtId="49" fontId="6" fillId="5" borderId="7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6" xfId="0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43" fontId="0" fillId="0" borderId="0" xfId="1" applyFont="1" applyAlignment="1">
      <alignment vertical="center"/>
    </xf>
    <xf numFmtId="164" fontId="6" fillId="0" borderId="0" xfId="1" applyNumberFormat="1" applyFont="1" applyBorder="1" applyAlignment="1">
      <alignment horizontal="center" vertical="center"/>
    </xf>
    <xf numFmtId="49" fontId="11" fillId="9" borderId="2" xfId="0" applyNumberFormat="1" applyFont="1" applyFill="1" applyBorder="1" applyAlignment="1">
      <alignment horizontal="center" vertical="center"/>
    </xf>
    <xf numFmtId="49" fontId="11" fillId="9" borderId="8" xfId="0" applyNumberFormat="1" applyFont="1" applyFill="1" applyBorder="1" applyAlignment="1">
      <alignment horizontal="center" vertical="center"/>
    </xf>
    <xf numFmtId="49" fontId="11" fillId="9" borderId="4" xfId="0" applyNumberFormat="1" applyFont="1" applyFill="1" applyBorder="1" applyAlignment="1">
      <alignment horizontal="center" vertical="center"/>
    </xf>
    <xf numFmtId="49" fontId="11" fillId="15" borderId="14" xfId="0" applyNumberFormat="1" applyFont="1" applyFill="1" applyBorder="1" applyAlignment="1">
      <alignment vertical="center"/>
    </xf>
    <xf numFmtId="164" fontId="11" fillId="15" borderId="5" xfId="1" applyNumberFormat="1" applyFont="1" applyFill="1" applyBorder="1" applyAlignment="1">
      <alignment vertical="center"/>
    </xf>
    <xf numFmtId="164" fontId="11" fillId="15" borderId="0" xfId="0" applyNumberFormat="1" applyFont="1" applyFill="1" applyBorder="1" applyAlignment="1">
      <alignment vertical="center"/>
    </xf>
    <xf numFmtId="164" fontId="11" fillId="15" borderId="6" xfId="0" applyNumberFormat="1" applyFont="1" applyFill="1" applyBorder="1" applyAlignment="1">
      <alignment vertical="center"/>
    </xf>
    <xf numFmtId="164" fontId="24" fillId="15" borderId="0" xfId="1" applyNumberFormat="1" applyFont="1" applyFill="1" applyBorder="1" applyAlignment="1">
      <alignment vertical="center"/>
    </xf>
    <xf numFmtId="164" fontId="24" fillId="15" borderId="6" xfId="1" applyNumberFormat="1" applyFont="1" applyFill="1" applyBorder="1" applyAlignment="1">
      <alignment vertical="center"/>
    </xf>
    <xf numFmtId="49" fontId="11" fillId="2" borderId="7" xfId="0" applyNumberFormat="1" applyFont="1" applyFill="1" applyBorder="1"/>
    <xf numFmtId="49" fontId="11" fillId="2" borderId="0" xfId="0" applyNumberFormat="1" applyFont="1" applyFill="1" applyBorder="1"/>
    <xf numFmtId="49" fontId="12" fillId="2" borderId="0" xfId="0" applyNumberFormat="1" applyFont="1" applyFill="1" applyBorder="1" applyAlignment="1">
      <alignment horizontal="center"/>
    </xf>
    <xf numFmtId="49" fontId="11" fillId="2" borderId="8" xfId="0" applyNumberFormat="1" applyFont="1" applyFill="1" applyBorder="1"/>
    <xf numFmtId="49" fontId="24" fillId="2" borderId="8" xfId="0" applyNumberFormat="1" applyFont="1" applyFill="1" applyBorder="1" applyAlignment="1">
      <alignment horizontal="center"/>
    </xf>
    <xf numFmtId="49" fontId="11" fillId="2" borderId="10" xfId="0" applyNumberFormat="1" applyFont="1" applyFill="1" applyBorder="1"/>
    <xf numFmtId="49" fontId="11" fillId="2" borderId="14" xfId="0" applyNumberFormat="1" applyFont="1" applyFill="1" applyBorder="1"/>
    <xf numFmtId="49" fontId="11" fillId="13" borderId="2" xfId="0" applyNumberFormat="1" applyFont="1" applyFill="1" applyBorder="1" applyAlignment="1">
      <alignment horizontal="center" vertical="center"/>
    </xf>
    <xf numFmtId="49" fontId="11" fillId="13" borderId="8" xfId="0" applyNumberFormat="1" applyFont="1" applyFill="1" applyBorder="1" applyAlignment="1">
      <alignment horizontal="center" vertical="center"/>
    </xf>
    <xf numFmtId="49" fontId="11" fillId="13" borderId="4" xfId="0" applyNumberFormat="1" applyFont="1" applyFill="1" applyBorder="1" applyAlignment="1">
      <alignment horizontal="center" vertical="center"/>
    </xf>
    <xf numFmtId="49" fontId="11" fillId="13" borderId="12" xfId="0" applyNumberFormat="1" applyFont="1" applyFill="1" applyBorder="1" applyAlignment="1">
      <alignment horizontal="center" vertical="center"/>
    </xf>
    <xf numFmtId="49" fontId="11" fillId="13" borderId="15" xfId="0" applyNumberFormat="1" applyFont="1" applyFill="1" applyBorder="1" applyAlignment="1">
      <alignment horizontal="center" vertical="center"/>
    </xf>
    <xf numFmtId="49" fontId="11" fillId="13" borderId="13" xfId="0" applyNumberFormat="1" applyFont="1" applyFill="1" applyBorder="1" applyAlignment="1">
      <alignment horizontal="center" vertical="center"/>
    </xf>
    <xf numFmtId="49" fontId="11" fillId="17" borderId="1" xfId="0" applyNumberFormat="1" applyFont="1" applyFill="1" applyBorder="1" applyAlignment="1">
      <alignment horizontal="center" vertical="center"/>
    </xf>
    <xf numFmtId="49" fontId="11" fillId="17" borderId="7" xfId="0" applyNumberFormat="1" applyFont="1" applyFill="1" applyBorder="1" applyAlignment="1">
      <alignment horizontal="center" vertical="center"/>
    </xf>
    <xf numFmtId="49" fontId="11" fillId="17" borderId="3" xfId="0" applyNumberFormat="1" applyFont="1" applyFill="1" applyBorder="1" applyAlignment="1">
      <alignment horizontal="center" vertical="center"/>
    </xf>
    <xf numFmtId="49" fontId="6" fillId="14" borderId="5" xfId="0" applyNumberFormat="1" applyFont="1" applyFill="1" applyBorder="1" applyAlignment="1">
      <alignment horizontal="center" vertical="center"/>
    </xf>
    <xf numFmtId="49" fontId="6" fillId="14" borderId="0" xfId="0" applyNumberFormat="1" applyFont="1" applyFill="1" applyBorder="1" applyAlignment="1">
      <alignment horizontal="center" vertical="center"/>
    </xf>
    <xf numFmtId="49" fontId="6" fillId="14" borderId="6" xfId="0" applyNumberFormat="1" applyFont="1" applyFill="1" applyBorder="1" applyAlignment="1">
      <alignment horizontal="center" vertical="center"/>
    </xf>
    <xf numFmtId="49" fontId="6" fillId="14" borderId="1" xfId="0" applyNumberFormat="1" applyFont="1" applyFill="1" applyBorder="1" applyAlignment="1">
      <alignment horizontal="center" vertical="center"/>
    </xf>
    <xf numFmtId="49" fontId="6" fillId="14" borderId="7" xfId="0" applyNumberFormat="1" applyFont="1" applyFill="1" applyBorder="1" applyAlignment="1">
      <alignment horizontal="center" vertical="center"/>
    </xf>
    <xf numFmtId="49" fontId="6" fillId="14" borderId="3" xfId="0" applyNumberFormat="1" applyFont="1" applyFill="1" applyBorder="1" applyAlignment="1">
      <alignment horizontal="center" vertical="center"/>
    </xf>
    <xf numFmtId="49" fontId="6" fillId="14" borderId="2" xfId="0" applyNumberFormat="1" applyFont="1" applyFill="1" applyBorder="1" applyAlignment="1">
      <alignment horizontal="center" vertical="center"/>
    </xf>
    <xf numFmtId="49" fontId="6" fillId="14" borderId="8" xfId="0" applyNumberFormat="1" applyFont="1" applyFill="1" applyBorder="1" applyAlignment="1">
      <alignment horizontal="center" vertical="center"/>
    </xf>
    <xf numFmtId="49" fontId="6" fillId="14" borderId="4" xfId="0" applyNumberFormat="1" applyFont="1" applyFill="1" applyBorder="1" applyAlignment="1">
      <alignment horizontal="center" vertical="center"/>
    </xf>
    <xf numFmtId="43" fontId="26" fillId="0" borderId="0" xfId="1" applyFont="1" applyAlignment="1">
      <alignment vertical="center"/>
    </xf>
    <xf numFmtId="49" fontId="11" fillId="17" borderId="10" xfId="0" applyNumberFormat="1" applyFont="1" applyFill="1" applyBorder="1" applyAlignment="1">
      <alignment vertical="center"/>
    </xf>
    <xf numFmtId="164" fontId="11" fillId="17" borderId="7" xfId="0" applyNumberFormat="1" applyFont="1" applyFill="1" applyBorder="1" applyAlignment="1">
      <alignment vertical="center"/>
    </xf>
    <xf numFmtId="164" fontId="11" fillId="17" borderId="3" xfId="0" applyNumberFormat="1" applyFont="1" applyFill="1" applyBorder="1" applyAlignment="1">
      <alignment vertical="center"/>
    </xf>
    <xf numFmtId="164" fontId="24" fillId="17" borderId="7" xfId="1" applyNumberFormat="1" applyFont="1" applyFill="1" applyBorder="1" applyAlignment="1">
      <alignment vertical="center"/>
    </xf>
    <xf numFmtId="164" fontId="24" fillId="17" borderId="3" xfId="1" applyNumberFormat="1" applyFont="1" applyFill="1" applyBorder="1" applyAlignment="1">
      <alignment vertical="center"/>
    </xf>
    <xf numFmtId="49" fontId="11" fillId="9" borderId="11" xfId="0" applyNumberFormat="1" applyFont="1" applyFill="1" applyBorder="1" applyAlignment="1">
      <alignment vertical="center"/>
    </xf>
    <xf numFmtId="49" fontId="11" fillId="9" borderId="2" xfId="0" applyNumberFormat="1" applyFont="1" applyFill="1" applyBorder="1" applyAlignment="1">
      <alignment vertical="center"/>
    </xf>
    <xf numFmtId="49" fontId="11" fillId="9" borderId="8" xfId="0" applyNumberFormat="1" applyFont="1" applyFill="1" applyBorder="1" applyAlignment="1">
      <alignment vertical="center"/>
    </xf>
    <xf numFmtId="49" fontId="11" fillId="9" borderId="4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vertical="center"/>
    </xf>
    <xf numFmtId="164" fontId="11" fillId="9" borderId="8" xfId="1" applyNumberFormat="1" applyFont="1" applyFill="1" applyBorder="1" applyAlignment="1">
      <alignment vertical="center"/>
    </xf>
    <xf numFmtId="164" fontId="11" fillId="9" borderId="4" xfId="1" applyNumberFormat="1" applyFont="1" applyFill="1" applyBorder="1" applyAlignment="1">
      <alignment vertical="center"/>
    </xf>
    <xf numFmtId="164" fontId="24" fillId="9" borderId="8" xfId="1" applyNumberFormat="1" applyFont="1" applyFill="1" applyBorder="1" applyAlignment="1">
      <alignment vertical="center"/>
    </xf>
    <xf numFmtId="164" fontId="24" fillId="9" borderId="4" xfId="1" applyNumberFormat="1" applyFont="1" applyFill="1" applyBorder="1" applyAlignment="1">
      <alignment vertical="center"/>
    </xf>
    <xf numFmtId="49" fontId="11" fillId="13" borderId="7" xfId="0" applyNumberFormat="1" applyFont="1" applyFill="1" applyBorder="1" applyAlignment="1">
      <alignment vertical="center"/>
    </xf>
    <xf numFmtId="49" fontId="11" fillId="13" borderId="3" xfId="0" applyNumberFormat="1" applyFont="1" applyFill="1" applyBorder="1" applyAlignment="1">
      <alignment vertical="center"/>
    </xf>
    <xf numFmtId="49" fontId="11" fillId="13" borderId="10" xfId="0" applyNumberFormat="1" applyFont="1" applyFill="1" applyBorder="1" applyAlignment="1">
      <alignment vertical="center"/>
    </xf>
    <xf numFmtId="164" fontId="11" fillId="13" borderId="1" xfId="1" applyNumberFormat="1" applyFont="1" applyFill="1" applyBorder="1" applyAlignment="1">
      <alignment vertical="center"/>
    </xf>
    <xf numFmtId="49" fontId="12" fillId="13" borderId="7" xfId="0" applyNumberFormat="1" applyFont="1" applyFill="1" applyBorder="1" applyAlignment="1">
      <alignment vertical="center"/>
    </xf>
    <xf numFmtId="49" fontId="12" fillId="13" borderId="3" xfId="0" applyNumberFormat="1" applyFont="1" applyFill="1" applyBorder="1" applyAlignment="1">
      <alignment vertical="center"/>
    </xf>
    <xf numFmtId="164" fontId="24" fillId="13" borderId="7" xfId="1" applyNumberFormat="1" applyFont="1" applyFill="1" applyBorder="1" applyAlignment="1">
      <alignment vertical="center"/>
    </xf>
    <xf numFmtId="164" fontId="24" fillId="13" borderId="3" xfId="1" applyNumberFormat="1" applyFont="1" applyFill="1" applyBorder="1" applyAlignment="1">
      <alignment vertical="center"/>
    </xf>
    <xf numFmtId="49" fontId="11" fillId="13" borderId="11" xfId="0" applyNumberFormat="1" applyFont="1" applyFill="1" applyBorder="1" applyAlignment="1">
      <alignment vertical="center"/>
    </xf>
    <xf numFmtId="49" fontId="11" fillId="13" borderId="8" xfId="0" applyNumberFormat="1" applyFont="1" applyFill="1" applyBorder="1" applyAlignment="1">
      <alignment vertical="center"/>
    </xf>
    <xf numFmtId="49" fontId="11" fillId="13" borderId="4" xfId="0" applyNumberFormat="1" applyFont="1" applyFill="1" applyBorder="1" applyAlignment="1">
      <alignment vertical="center"/>
    </xf>
    <xf numFmtId="164" fontId="11" fillId="13" borderId="2" xfId="1" applyNumberFormat="1" applyFont="1" applyFill="1" applyBorder="1" applyAlignment="1">
      <alignment vertical="center"/>
    </xf>
    <xf numFmtId="164" fontId="11" fillId="13" borderId="8" xfId="0" applyNumberFormat="1" applyFont="1" applyFill="1" applyBorder="1" applyAlignment="1">
      <alignment vertical="center"/>
    </xf>
    <xf numFmtId="164" fontId="11" fillId="13" borderId="4" xfId="0" applyNumberFormat="1" applyFont="1" applyFill="1" applyBorder="1" applyAlignment="1">
      <alignment vertical="center"/>
    </xf>
    <xf numFmtId="164" fontId="24" fillId="13" borderId="8" xfId="1" applyNumberFormat="1" applyFont="1" applyFill="1" applyBorder="1" applyAlignment="1">
      <alignment vertical="center"/>
    </xf>
    <xf numFmtId="164" fontId="24" fillId="13" borderId="4" xfId="1" applyNumberFormat="1" applyFont="1" applyFill="1" applyBorder="1" applyAlignment="1">
      <alignment vertical="center"/>
    </xf>
    <xf numFmtId="49" fontId="6" fillId="14" borderId="14" xfId="0" applyNumberFormat="1" applyFont="1" applyFill="1" applyBorder="1" applyAlignment="1">
      <alignment vertical="center"/>
    </xf>
    <xf numFmtId="49" fontId="6" fillId="14" borderId="0" xfId="0" applyNumberFormat="1" applyFont="1" applyFill="1" applyBorder="1" applyAlignment="1">
      <alignment vertical="center"/>
    </xf>
    <xf numFmtId="49" fontId="6" fillId="14" borderId="6" xfId="0" applyNumberFormat="1" applyFont="1" applyFill="1" applyBorder="1" applyAlignment="1">
      <alignment vertical="center"/>
    </xf>
    <xf numFmtId="164" fontId="6" fillId="14" borderId="5" xfId="1" applyNumberFormat="1" applyFont="1" applyFill="1" applyBorder="1" applyAlignment="1">
      <alignment vertical="center"/>
    </xf>
    <xf numFmtId="164" fontId="6" fillId="14" borderId="0" xfId="1" applyNumberFormat="1" applyFont="1" applyFill="1" applyBorder="1" applyAlignment="1">
      <alignment vertical="center"/>
    </xf>
    <xf numFmtId="164" fontId="6" fillId="14" borderId="6" xfId="1" applyNumberFormat="1" applyFont="1" applyFill="1" applyBorder="1" applyAlignment="1">
      <alignment vertical="center"/>
    </xf>
    <xf numFmtId="164" fontId="8" fillId="14" borderId="0" xfId="1" applyNumberFormat="1" applyFont="1" applyFill="1" applyBorder="1" applyAlignment="1">
      <alignment vertical="center"/>
    </xf>
    <xf numFmtId="164" fontId="8" fillId="14" borderId="6" xfId="1" applyNumberFormat="1" applyFont="1" applyFill="1" applyBorder="1" applyAlignment="1">
      <alignment vertical="center"/>
    </xf>
    <xf numFmtId="49" fontId="6" fillId="0" borderId="14" xfId="0" applyNumberFormat="1" applyFont="1" applyFill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vertical="center"/>
    </xf>
    <xf numFmtId="164" fontId="6" fillId="0" borderId="5" xfId="1" applyNumberFormat="1" applyFont="1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6" fillId="0" borderId="6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164" fontId="8" fillId="0" borderId="6" xfId="1" applyNumberFormat="1" applyFont="1" applyFill="1" applyBorder="1" applyAlignment="1">
      <alignment vertical="center"/>
    </xf>
    <xf numFmtId="164" fontId="6" fillId="0" borderId="6" xfId="1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11" fillId="13" borderId="9" xfId="0" applyNumberFormat="1" applyFont="1" applyFill="1" applyBorder="1" applyAlignment="1">
      <alignment vertical="center"/>
    </xf>
    <xf numFmtId="49" fontId="11" fillId="13" borderId="15" xfId="0" applyNumberFormat="1" applyFont="1" applyFill="1" applyBorder="1" applyAlignment="1">
      <alignment vertical="center"/>
    </xf>
    <xf numFmtId="49" fontId="11" fillId="13" borderId="13" xfId="0" applyNumberFormat="1" applyFont="1" applyFill="1" applyBorder="1" applyAlignment="1">
      <alignment vertical="center"/>
    </xf>
    <xf numFmtId="164" fontId="11" fillId="13" borderId="12" xfId="1" applyNumberFormat="1" applyFont="1" applyFill="1" applyBorder="1" applyAlignment="1">
      <alignment horizontal="center" vertical="center"/>
    </xf>
    <xf numFmtId="164" fontId="11" fillId="13" borderId="15" xfId="1" applyNumberFormat="1" applyFont="1" applyFill="1" applyBorder="1" applyAlignment="1">
      <alignment horizontal="center" vertical="center"/>
    </xf>
    <xf numFmtId="164" fontId="11" fillId="13" borderId="13" xfId="1" applyNumberFormat="1" applyFont="1" applyFill="1" applyBorder="1" applyAlignment="1">
      <alignment horizontal="center" vertical="center"/>
    </xf>
    <xf numFmtId="164" fontId="24" fillId="13" borderId="15" xfId="1" applyNumberFormat="1" applyFont="1" applyFill="1" applyBorder="1" applyAlignment="1">
      <alignment vertical="center"/>
    </xf>
    <xf numFmtId="164" fontId="24" fillId="13" borderId="13" xfId="1" applyNumberFormat="1" applyFont="1" applyFill="1" applyBorder="1" applyAlignment="1">
      <alignment vertical="center"/>
    </xf>
    <xf numFmtId="164" fontId="6" fillId="14" borderId="5" xfId="1" applyNumberFormat="1" applyFont="1" applyFill="1" applyBorder="1" applyAlignment="1">
      <alignment horizontal="center" vertical="center"/>
    </xf>
    <xf numFmtId="164" fontId="6" fillId="14" borderId="0" xfId="1" applyNumberFormat="1" applyFont="1" applyFill="1" applyBorder="1" applyAlignment="1">
      <alignment horizontal="center" vertical="center"/>
    </xf>
    <xf numFmtId="164" fontId="6" fillId="14" borderId="6" xfId="1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/>
    </xf>
    <xf numFmtId="49" fontId="6" fillId="14" borderId="10" xfId="0" applyNumberFormat="1" applyFont="1" applyFill="1" applyBorder="1" applyAlignment="1">
      <alignment vertical="center"/>
    </xf>
    <xf numFmtId="49" fontId="6" fillId="14" borderId="7" xfId="0" applyNumberFormat="1" applyFont="1" applyFill="1" applyBorder="1" applyAlignment="1">
      <alignment vertical="center"/>
    </xf>
    <xf numFmtId="49" fontId="6" fillId="14" borderId="3" xfId="0" applyNumberFormat="1" applyFont="1" applyFill="1" applyBorder="1" applyAlignment="1">
      <alignment vertical="center"/>
    </xf>
    <xf numFmtId="164" fontId="6" fillId="14" borderId="7" xfId="1" applyNumberFormat="1" applyFont="1" applyFill="1" applyBorder="1" applyAlignment="1">
      <alignment horizontal="center" vertical="center"/>
    </xf>
    <xf numFmtId="164" fontId="6" fillId="14" borderId="3" xfId="1" applyNumberFormat="1" applyFont="1" applyFill="1" applyBorder="1" applyAlignment="1">
      <alignment horizontal="center" vertical="center"/>
    </xf>
    <xf numFmtId="164" fontId="8" fillId="14" borderId="3" xfId="1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horizontal="center" vertical="center"/>
    </xf>
    <xf numFmtId="164" fontId="6" fillId="0" borderId="4" xfId="1" applyNumberFormat="1" applyFont="1" applyBorder="1" applyAlignment="1">
      <alignment horizontal="center" vertical="center"/>
    </xf>
    <xf numFmtId="164" fontId="8" fillId="0" borderId="8" xfId="1" applyNumberFormat="1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49" fontId="6" fillId="0" borderId="10" xfId="0" applyNumberFormat="1" applyFont="1" applyFill="1" applyBorder="1" applyAlignment="1">
      <alignment vertical="center"/>
    </xf>
    <xf numFmtId="49" fontId="6" fillId="5" borderId="7" xfId="0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Fill="1" applyBorder="1" applyAlignment="1">
      <alignment vertical="center"/>
    </xf>
    <xf numFmtId="49" fontId="6" fillId="5" borderId="6" xfId="0" applyNumberFormat="1" applyFont="1" applyFill="1" applyBorder="1" applyAlignment="1">
      <alignment vertical="center"/>
    </xf>
    <xf numFmtId="164" fontId="6" fillId="5" borderId="5" xfId="1" applyNumberFormat="1" applyFont="1" applyFill="1" applyBorder="1" applyAlignment="1">
      <alignment vertical="center"/>
    </xf>
    <xf numFmtId="49" fontId="6" fillId="0" borderId="8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1" fillId="17" borderId="1" xfId="0" applyNumberFormat="1" applyFont="1" applyFill="1" applyBorder="1" applyAlignment="1">
      <alignment vertical="center"/>
    </xf>
    <xf numFmtId="164" fontId="11" fillId="13" borderId="12" xfId="1" applyNumberFormat="1" applyFont="1" applyFill="1" applyBorder="1" applyAlignment="1">
      <alignment vertical="center"/>
    </xf>
    <xf numFmtId="164" fontId="11" fillId="13" borderId="15" xfId="1" applyNumberFormat="1" applyFont="1" applyFill="1" applyBorder="1" applyAlignment="1">
      <alignment vertical="center"/>
    </xf>
    <xf numFmtId="164" fontId="11" fillId="13" borderId="13" xfId="1" applyNumberFormat="1" applyFont="1" applyFill="1" applyBorder="1" applyAlignment="1">
      <alignment vertical="center"/>
    </xf>
    <xf numFmtId="164" fontId="6" fillId="14" borderId="1" xfId="1" applyNumberFormat="1" applyFont="1" applyFill="1" applyBorder="1" applyAlignment="1">
      <alignment vertical="center"/>
    </xf>
    <xf numFmtId="164" fontId="6" fillId="14" borderId="7" xfId="1" applyNumberFormat="1" applyFont="1" applyFill="1" applyBorder="1" applyAlignment="1">
      <alignment vertical="center"/>
    </xf>
    <xf numFmtId="164" fontId="6" fillId="14" borderId="3" xfId="1" applyNumberFormat="1" applyFont="1" applyFill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6" fillId="0" borderId="6" xfId="1" applyNumberFormat="1" applyFont="1" applyFill="1" applyBorder="1" applyAlignment="1">
      <alignment vertical="center"/>
    </xf>
    <xf numFmtId="164" fontId="6" fillId="0" borderId="4" xfId="1" applyNumberFormat="1" applyFont="1" applyFill="1" applyBorder="1" applyAlignment="1">
      <alignment vertical="center"/>
    </xf>
    <xf numFmtId="164" fontId="11" fillId="13" borderId="15" xfId="1" applyNumberFormat="1" applyFont="1" applyFill="1" applyBorder="1" applyAlignment="1">
      <alignment horizontal="left" vertical="center"/>
    </xf>
    <xf numFmtId="164" fontId="11" fillId="13" borderId="13" xfId="1" applyNumberFormat="1" applyFont="1" applyFill="1" applyBorder="1" applyAlignment="1">
      <alignment horizontal="left" vertical="center"/>
    </xf>
    <xf numFmtId="164" fontId="6" fillId="14" borderId="7" xfId="1" applyNumberFormat="1" applyFont="1" applyFill="1" applyBorder="1" applyAlignment="1">
      <alignment horizontal="left" vertical="center"/>
    </xf>
    <xf numFmtId="164" fontId="6" fillId="14" borderId="3" xfId="1" applyNumberFormat="1" applyFont="1" applyFill="1" applyBorder="1" applyAlignment="1">
      <alignment horizontal="left" vertical="center"/>
    </xf>
    <xf numFmtId="164" fontId="6" fillId="0" borderId="0" xfId="1" applyNumberFormat="1" applyFont="1" applyBorder="1" applyAlignment="1">
      <alignment horizontal="left" vertical="center"/>
    </xf>
    <xf numFmtId="164" fontId="6" fillId="0" borderId="6" xfId="1" applyNumberFormat="1" applyFont="1" applyBorder="1" applyAlignment="1">
      <alignment horizontal="left" vertical="center"/>
    </xf>
    <xf numFmtId="164" fontId="6" fillId="0" borderId="8" xfId="1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vertical="center"/>
    </xf>
    <xf numFmtId="164" fontId="8" fillId="9" borderId="15" xfId="1" applyNumberFormat="1" applyFont="1" applyFill="1" applyBorder="1" applyAlignment="1">
      <alignment vertical="center"/>
    </xf>
    <xf numFmtId="164" fontId="8" fillId="9" borderId="13" xfId="1" applyNumberFormat="1" applyFont="1" applyFill="1" applyBorder="1" applyAlignment="1">
      <alignment vertical="center"/>
    </xf>
    <xf numFmtId="164" fontId="11" fillId="13" borderId="8" xfId="1" applyNumberFormat="1" applyFont="1" applyFill="1" applyBorder="1" applyAlignment="1">
      <alignment vertical="center"/>
    </xf>
    <xf numFmtId="164" fontId="11" fillId="13" borderId="4" xfId="1" applyNumberFormat="1" applyFont="1" applyFill="1" applyBorder="1" applyAlignment="1">
      <alignment vertical="center"/>
    </xf>
    <xf numFmtId="49" fontId="6" fillId="5" borderId="0" xfId="0" applyNumberFormat="1" applyFont="1" applyFill="1" applyBorder="1" applyAlignment="1">
      <alignment horizontal="left" vertical="center"/>
    </xf>
    <xf numFmtId="164" fontId="6" fillId="5" borderId="0" xfId="1" applyNumberFormat="1" applyFont="1" applyFill="1" applyBorder="1" applyAlignment="1">
      <alignment horizontal="center" vertical="center"/>
    </xf>
    <xf numFmtId="164" fontId="6" fillId="5" borderId="6" xfId="1" applyNumberFormat="1" applyFont="1" applyFill="1" applyBorder="1" applyAlignment="1">
      <alignment horizontal="center" vertical="center"/>
    </xf>
    <xf numFmtId="49" fontId="6" fillId="14" borderId="11" xfId="0" applyNumberFormat="1" applyFont="1" applyFill="1" applyBorder="1" applyAlignment="1">
      <alignment vertical="center"/>
    </xf>
    <xf numFmtId="49" fontId="6" fillId="14" borderId="8" xfId="0" applyNumberFormat="1" applyFont="1" applyFill="1" applyBorder="1" applyAlignment="1">
      <alignment vertical="center"/>
    </xf>
    <xf numFmtId="164" fontId="6" fillId="14" borderId="8" xfId="1" applyNumberFormat="1" applyFont="1" applyFill="1" applyBorder="1" applyAlignment="1">
      <alignment horizontal="center" vertical="center"/>
    </xf>
    <xf numFmtId="164" fontId="6" fillId="14" borderId="4" xfId="1" applyNumberFormat="1" applyFont="1" applyFill="1" applyBorder="1" applyAlignment="1">
      <alignment horizontal="center" vertical="center"/>
    </xf>
    <xf numFmtId="164" fontId="8" fillId="14" borderId="4" xfId="1" applyNumberFormat="1" applyFont="1" applyFill="1" applyBorder="1" applyAlignment="1">
      <alignment vertical="center"/>
    </xf>
    <xf numFmtId="164" fontId="11" fillId="9" borderId="8" xfId="1" applyNumberFormat="1" applyFont="1" applyFill="1" applyBorder="1" applyAlignment="1">
      <alignment horizontal="left" vertical="center"/>
    </xf>
    <xf numFmtId="164" fontId="11" fillId="9" borderId="4" xfId="1" applyNumberFormat="1" applyFont="1" applyFill="1" applyBorder="1" applyAlignment="1">
      <alignment horizontal="left" vertical="center"/>
    </xf>
    <xf numFmtId="164" fontId="11" fillId="9" borderId="8" xfId="0" applyNumberFormat="1" applyFont="1" applyFill="1" applyBorder="1" applyAlignment="1">
      <alignment vertical="center"/>
    </xf>
    <xf numFmtId="164" fontId="11" fillId="9" borderId="4" xfId="0" applyNumberFormat="1" applyFont="1" applyFill="1" applyBorder="1" applyAlignment="1">
      <alignment vertical="center"/>
    </xf>
    <xf numFmtId="49" fontId="11" fillId="9" borderId="9" xfId="0" applyNumberFormat="1" applyFont="1" applyFill="1" applyBorder="1" applyAlignment="1">
      <alignment horizontal="left" vertical="center"/>
    </xf>
    <xf numFmtId="49" fontId="11" fillId="9" borderId="15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vertical="center"/>
    </xf>
    <xf numFmtId="49" fontId="11" fillId="9" borderId="15" xfId="0" applyNumberFormat="1" applyFont="1" applyFill="1" applyBorder="1" applyAlignment="1">
      <alignment vertical="center"/>
    </xf>
    <xf numFmtId="164" fontId="11" fillId="9" borderId="12" xfId="1" applyNumberFormat="1" applyFont="1" applyFill="1" applyBorder="1" applyAlignment="1">
      <alignment vertical="center"/>
    </xf>
    <xf numFmtId="164" fontId="11" fillId="9" borderId="15" xfId="1" applyNumberFormat="1" applyFont="1" applyFill="1" applyBorder="1" applyAlignment="1">
      <alignment vertical="center"/>
    </xf>
    <xf numFmtId="164" fontId="11" fillId="9" borderId="13" xfId="1" applyNumberFormat="1" applyFont="1" applyFill="1" applyBorder="1" applyAlignment="1">
      <alignment vertical="center"/>
    </xf>
    <xf numFmtId="49" fontId="11" fillId="9" borderId="12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horizontal="center" vertical="center"/>
    </xf>
    <xf numFmtId="49" fontId="11" fillId="9" borderId="13" xfId="0" applyNumberFormat="1" applyFont="1" applyFill="1" applyBorder="1" applyAlignment="1">
      <alignment vertical="center"/>
    </xf>
    <xf numFmtId="164" fontId="11" fillId="9" borderId="2" xfId="1" applyNumberFormat="1" applyFont="1" applyFill="1" applyBorder="1" applyAlignment="1">
      <alignment horizontal="center" vertical="center"/>
    </xf>
    <xf numFmtId="164" fontId="11" fillId="9" borderId="8" xfId="1" applyNumberFormat="1" applyFont="1" applyFill="1" applyBorder="1" applyAlignment="1">
      <alignment horizontal="center" vertical="center"/>
    </xf>
    <xf numFmtId="164" fontId="11" fillId="9" borderId="4" xfId="1" applyNumberFormat="1" applyFont="1" applyFill="1" applyBorder="1" applyAlignment="1">
      <alignment horizontal="center" vertical="center"/>
    </xf>
    <xf numFmtId="164" fontId="24" fillId="9" borderId="15" xfId="1" applyNumberFormat="1" applyFont="1" applyFill="1" applyBorder="1" applyAlignment="1">
      <alignment vertical="center"/>
    </xf>
    <xf numFmtId="164" fontId="24" fillId="9" borderId="1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vertical="center"/>
    </xf>
    <xf numFmtId="164" fontId="11" fillId="9" borderId="0" xfId="1" applyNumberFormat="1" applyFont="1" applyFill="1" applyBorder="1" applyAlignment="1">
      <alignment vertical="center"/>
    </xf>
    <xf numFmtId="164" fontId="11" fillId="9" borderId="6" xfId="1" applyNumberFormat="1" applyFont="1" applyFill="1" applyBorder="1" applyAlignment="1">
      <alignment vertical="center"/>
    </xf>
    <xf numFmtId="49" fontId="6" fillId="14" borderId="9" xfId="0" applyNumberFormat="1" applyFont="1" applyFill="1" applyBorder="1" applyAlignment="1">
      <alignment vertical="center"/>
    </xf>
    <xf numFmtId="49" fontId="6" fillId="14" borderId="12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horizontal="center" vertical="center"/>
    </xf>
    <xf numFmtId="49" fontId="6" fillId="14" borderId="13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vertical="center"/>
    </xf>
    <xf numFmtId="49" fontId="6" fillId="14" borderId="13" xfId="0" applyNumberFormat="1" applyFont="1" applyFill="1" applyBorder="1" applyAlignment="1">
      <alignment vertical="center"/>
    </xf>
    <xf numFmtId="164" fontId="6" fillId="14" borderId="12" xfId="1" applyNumberFormat="1" applyFont="1" applyFill="1" applyBorder="1" applyAlignment="1">
      <alignment horizontal="center" vertical="center"/>
    </xf>
    <xf numFmtId="164" fontId="6" fillId="14" borderId="15" xfId="1" applyNumberFormat="1" applyFont="1" applyFill="1" applyBorder="1" applyAlignment="1">
      <alignment horizontal="center" vertical="center"/>
    </xf>
    <xf numFmtId="164" fontId="6" fillId="14" borderId="13" xfId="1" applyNumberFormat="1" applyFont="1" applyFill="1" applyBorder="1" applyAlignment="1">
      <alignment horizontal="center" vertical="center"/>
    </xf>
    <xf numFmtId="164" fontId="8" fillId="14" borderId="15" xfId="1" applyNumberFormat="1" applyFont="1" applyFill="1" applyBorder="1" applyAlignment="1">
      <alignment vertical="center"/>
    </xf>
    <xf numFmtId="164" fontId="8" fillId="14" borderId="13" xfId="1" applyNumberFormat="1" applyFont="1" applyFill="1" applyBorder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Fill="1" applyBorder="1" applyAlignment="1">
      <alignment vertical="center"/>
    </xf>
    <xf numFmtId="164" fontId="8" fillId="0" borderId="5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164" fontId="6" fillId="0" borderId="7" xfId="1" applyNumberFormat="1" applyFont="1" applyBorder="1" applyAlignment="1">
      <alignment vertical="center"/>
    </xf>
    <xf numFmtId="49" fontId="6" fillId="0" borderId="5" xfId="0" applyNumberFormat="1" applyFont="1" applyFill="1" applyBorder="1" applyAlignment="1">
      <alignment vertical="center"/>
    </xf>
    <xf numFmtId="164" fontId="8" fillId="14" borderId="5" xfId="1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/>
    </xf>
    <xf numFmtId="49" fontId="24" fillId="2" borderId="4" xfId="0" applyNumberFormat="1" applyFont="1" applyFill="1" applyBorder="1" applyAlignment="1">
      <alignment horizontal="center"/>
    </xf>
    <xf numFmtId="49" fontId="11" fillId="17" borderId="9" xfId="0" applyNumberFormat="1" applyFont="1" applyFill="1" applyBorder="1" applyAlignment="1">
      <alignment vertical="center"/>
    </xf>
    <xf numFmtId="164" fontId="11" fillId="17" borderId="12" xfId="1" applyNumberFormat="1" applyFont="1" applyFill="1" applyBorder="1" applyAlignment="1">
      <alignment vertical="center"/>
    </xf>
    <xf numFmtId="164" fontId="11" fillId="17" borderId="15" xfId="0" applyNumberFormat="1" applyFont="1" applyFill="1" applyBorder="1" applyAlignment="1">
      <alignment vertical="center"/>
    </xf>
    <xf numFmtId="164" fontId="11" fillId="17" borderId="13" xfId="0" applyNumberFormat="1" applyFont="1" applyFill="1" applyBorder="1" applyAlignment="1">
      <alignment vertical="center"/>
    </xf>
    <xf numFmtId="164" fontId="24" fillId="17" borderId="15" xfId="1" applyNumberFormat="1" applyFont="1" applyFill="1" applyBorder="1" applyAlignment="1">
      <alignment vertical="center"/>
    </xf>
    <xf numFmtId="164" fontId="24" fillId="17" borderId="13" xfId="1" applyNumberFormat="1" applyFont="1" applyFill="1" applyBorder="1" applyAlignment="1">
      <alignment vertical="center"/>
    </xf>
    <xf numFmtId="49" fontId="11" fillId="18" borderId="9" xfId="0" applyNumberFormat="1" applyFont="1" applyFill="1" applyBorder="1" applyAlignment="1">
      <alignment vertical="center"/>
    </xf>
    <xf numFmtId="49" fontId="11" fillId="18" borderId="12" xfId="0" applyNumberFormat="1" applyFont="1" applyFill="1" applyBorder="1" applyAlignment="1">
      <alignment vertical="center"/>
    </xf>
    <xf numFmtId="49" fontId="11" fillId="18" borderId="15" xfId="0" applyNumberFormat="1" applyFont="1" applyFill="1" applyBorder="1" applyAlignment="1">
      <alignment vertical="center"/>
    </xf>
    <xf numFmtId="49" fontId="11" fillId="18" borderId="13" xfId="0" applyNumberFormat="1" applyFont="1" applyFill="1" applyBorder="1" applyAlignment="1">
      <alignment vertical="center"/>
    </xf>
    <xf numFmtId="164" fontId="11" fillId="18" borderId="12" xfId="1" applyNumberFormat="1" applyFont="1" applyFill="1" applyBorder="1" applyAlignment="1">
      <alignment vertical="center"/>
    </xf>
    <xf numFmtId="164" fontId="11" fillId="18" borderId="15" xfId="0" applyNumberFormat="1" applyFont="1" applyFill="1" applyBorder="1" applyAlignment="1">
      <alignment vertical="center"/>
    </xf>
    <xf numFmtId="164" fontId="11" fillId="18" borderId="13" xfId="0" applyNumberFormat="1" applyFont="1" applyFill="1" applyBorder="1" applyAlignment="1">
      <alignment vertical="center"/>
    </xf>
    <xf numFmtId="164" fontId="24" fillId="18" borderId="15" xfId="1" applyNumberFormat="1" applyFont="1" applyFill="1" applyBorder="1" applyAlignment="1">
      <alignment vertical="center"/>
    </xf>
    <xf numFmtId="164" fontId="24" fillId="18" borderId="13" xfId="1" applyNumberFormat="1" applyFont="1" applyFill="1" applyBorder="1" applyAlignment="1">
      <alignment vertical="center"/>
    </xf>
    <xf numFmtId="49" fontId="11" fillId="18" borderId="12" xfId="0" applyNumberFormat="1" applyFont="1" applyFill="1" applyBorder="1" applyAlignment="1">
      <alignment horizontal="center" vertical="center"/>
    </xf>
    <xf numFmtId="49" fontId="11" fillId="18" borderId="15" xfId="0" applyNumberFormat="1" applyFont="1" applyFill="1" applyBorder="1" applyAlignment="1">
      <alignment horizontal="center" vertical="center"/>
    </xf>
    <xf numFmtId="49" fontId="11" fillId="18" borderId="13" xfId="0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vertical="center"/>
    </xf>
    <xf numFmtId="164" fontId="11" fillId="18" borderId="13" xfId="1" applyNumberFormat="1" applyFont="1" applyFill="1" applyBorder="1" applyAlignment="1">
      <alignment vertical="center"/>
    </xf>
    <xf numFmtId="164" fontId="6" fillId="0" borderId="3" xfId="1" applyNumberFormat="1" applyFont="1" applyFill="1" applyBorder="1" applyAlignment="1">
      <alignment vertical="center"/>
    </xf>
    <xf numFmtId="49" fontId="6" fillId="14" borderId="5" xfId="0" applyNumberFormat="1" applyFont="1" applyFill="1" applyBorder="1" applyAlignment="1">
      <alignment vertical="center"/>
    </xf>
    <xf numFmtId="164" fontId="6" fillId="0" borderId="7" xfId="1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164" fontId="6" fillId="0" borderId="8" xfId="1" applyNumberFormat="1" applyFont="1" applyBorder="1" applyAlignment="1">
      <alignment vertical="center"/>
    </xf>
    <xf numFmtId="49" fontId="6" fillId="0" borderId="1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164" fontId="11" fillId="18" borderId="12" xfId="1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horizontal="center" vertical="center"/>
    </xf>
    <xf numFmtId="164" fontId="11" fillId="18" borderId="13" xfId="1" applyNumberFormat="1" applyFont="1" applyFill="1" applyBorder="1" applyAlignment="1">
      <alignment horizontal="center" vertical="center"/>
    </xf>
    <xf numFmtId="164" fontId="11" fillId="18" borderId="15" xfId="1" applyNumberFormat="1" applyFont="1" applyFill="1" applyBorder="1" applyAlignment="1">
      <alignment horizontal="left" vertical="center"/>
    </xf>
    <xf numFmtId="164" fontId="11" fillId="18" borderId="13" xfId="1" applyNumberFormat="1" applyFont="1" applyFill="1" applyBorder="1" applyAlignment="1">
      <alignment horizontal="left" vertical="center"/>
    </xf>
    <xf numFmtId="0" fontId="13" fillId="12" borderId="9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/>
    </xf>
    <xf numFmtId="0" fontId="16" fillId="0" borderId="0" xfId="2" applyFont="1"/>
    <xf numFmtId="0" fontId="16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24" fillId="2" borderId="1" xfId="0" applyNumberFormat="1" applyFont="1" applyFill="1" applyBorder="1" applyAlignment="1">
      <alignment vertical="center"/>
    </xf>
    <xf numFmtId="49" fontId="24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vertical="center"/>
    </xf>
    <xf numFmtId="49" fontId="24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49" fontId="11" fillId="2" borderId="0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vertical="center"/>
    </xf>
    <xf numFmtId="0" fontId="24" fillId="2" borderId="6" xfId="0" applyFont="1" applyFill="1" applyBorder="1" applyAlignment="1">
      <alignment vertical="center"/>
    </xf>
    <xf numFmtId="49" fontId="11" fillId="3" borderId="12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horizontal="center" vertical="center"/>
    </xf>
    <xf numFmtId="49" fontId="11" fillId="3" borderId="15" xfId="0" applyNumberFormat="1" applyFont="1" applyFill="1" applyBorder="1" applyAlignment="1">
      <alignment vertical="center"/>
    </xf>
    <xf numFmtId="49" fontId="24" fillId="3" borderId="15" xfId="0" applyNumberFormat="1" applyFont="1" applyFill="1" applyBorder="1" applyAlignment="1">
      <alignment vertical="center"/>
    </xf>
    <xf numFmtId="0" fontId="24" fillId="4" borderId="15" xfId="0" applyFont="1" applyFill="1" applyBorder="1" applyAlignment="1">
      <alignment vertical="center"/>
    </xf>
    <xf numFmtId="0" fontId="24" fillId="4" borderId="13" xfId="0" applyFont="1" applyFill="1" applyBorder="1" applyAlignment="1">
      <alignment vertical="center"/>
    </xf>
    <xf numFmtId="49" fontId="12" fillId="3" borderId="15" xfId="0" applyNumberFormat="1" applyFont="1" applyFill="1" applyBorder="1" applyAlignment="1">
      <alignment vertical="center"/>
    </xf>
    <xf numFmtId="0" fontId="12" fillId="4" borderId="15" xfId="0" applyFont="1" applyFill="1" applyBorder="1" applyAlignment="1">
      <alignment vertical="center"/>
    </xf>
    <xf numFmtId="0" fontId="12" fillId="4" borderId="13" xfId="0" applyFont="1" applyFill="1" applyBorder="1" applyAlignment="1">
      <alignment vertical="center"/>
    </xf>
    <xf numFmtId="49" fontId="24" fillId="2" borderId="3" xfId="0" applyNumberFormat="1" applyFont="1" applyFill="1" applyBorder="1" applyAlignment="1">
      <alignment vertical="center"/>
    </xf>
    <xf numFmtId="49" fontId="24" fillId="2" borderId="6" xfId="0" applyNumberFormat="1" applyFont="1" applyFill="1" applyBorder="1" applyAlignment="1">
      <alignment vertical="center"/>
    </xf>
    <xf numFmtId="49" fontId="11" fillId="10" borderId="12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horizontal="center" vertical="center"/>
    </xf>
    <xf numFmtId="49" fontId="11" fillId="10" borderId="15" xfId="0" applyNumberFormat="1" applyFont="1" applyFill="1" applyBorder="1" applyAlignment="1">
      <alignment vertical="center"/>
    </xf>
    <xf numFmtId="49" fontId="11" fillId="19" borderId="12" xfId="0" applyNumberFormat="1" applyFont="1" applyFill="1" applyBorder="1" applyAlignment="1">
      <alignment horizontal="center" vertical="center"/>
    </xf>
    <xf numFmtId="49" fontId="11" fillId="19" borderId="15" xfId="0" applyNumberFormat="1" applyFont="1" applyFill="1" applyBorder="1" applyAlignment="1">
      <alignment horizontal="center" vertical="center"/>
    </xf>
    <xf numFmtId="49" fontId="11" fillId="19" borderId="15" xfId="0" applyNumberFormat="1" applyFont="1" applyFill="1" applyBorder="1" applyAlignment="1">
      <alignment vertical="center"/>
    </xf>
    <xf numFmtId="164" fontId="11" fillId="19" borderId="15" xfId="1" applyNumberFormat="1" applyFont="1" applyFill="1" applyBorder="1" applyAlignment="1">
      <alignment vertical="center"/>
    </xf>
    <xf numFmtId="164" fontId="11" fillId="19" borderId="13" xfId="1" applyNumberFormat="1" applyFont="1" applyFill="1" applyBorder="1" applyAlignment="1">
      <alignment vertical="center"/>
    </xf>
    <xf numFmtId="49" fontId="11" fillId="19" borderId="13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6" xfId="0" applyNumberFormat="1" applyFont="1" applyFill="1" applyBorder="1" applyAlignment="1">
      <alignment horizontal="center" vertical="center"/>
    </xf>
    <xf numFmtId="164" fontId="11" fillId="19" borderId="12" xfId="1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vertical="center"/>
    </xf>
    <xf numFmtId="164" fontId="11" fillId="19" borderId="12" xfId="1" applyNumberFormat="1" applyFont="1" applyFill="1" applyBorder="1" applyAlignment="1">
      <alignment vertical="center"/>
    </xf>
    <xf numFmtId="43" fontId="6" fillId="0" borderId="5" xfId="1" applyFont="1" applyBorder="1" applyAlignment="1">
      <alignment vertical="center"/>
    </xf>
    <xf numFmtId="164" fontId="24" fillId="19" borderId="12" xfId="1" applyNumberFormat="1" applyFont="1" applyFill="1" applyBorder="1" applyAlignment="1">
      <alignment horizontal="center" vertical="center"/>
    </xf>
    <xf numFmtId="164" fontId="24" fillId="19" borderId="13" xfId="1" applyNumberFormat="1" applyFont="1" applyFill="1" applyBorder="1" applyAlignment="1">
      <alignment horizontal="center" vertical="center"/>
    </xf>
    <xf numFmtId="49" fontId="11" fillId="10" borderId="12" xfId="0" applyNumberFormat="1" applyFont="1" applyFill="1" applyBorder="1" applyAlignment="1">
      <alignment vertical="center"/>
    </xf>
    <xf numFmtId="49" fontId="12" fillId="10" borderId="15" xfId="0" applyNumberFormat="1" applyFont="1" applyFill="1" applyBorder="1" applyAlignment="1">
      <alignment vertical="center"/>
    </xf>
    <xf numFmtId="164" fontId="24" fillId="10" borderId="15" xfId="1" applyNumberFormat="1" applyFont="1" applyFill="1" applyBorder="1" applyAlignment="1">
      <alignment horizontal="center" vertical="center"/>
    </xf>
    <xf numFmtId="164" fontId="24" fillId="10" borderId="13" xfId="1" applyNumberFormat="1" applyFont="1" applyFill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49" fontId="25" fillId="5" borderId="2" xfId="0" applyNumberFormat="1" applyFont="1" applyFill="1" applyBorder="1" applyAlignment="1">
      <alignment vertical="center"/>
    </xf>
    <xf numFmtId="49" fontId="25" fillId="5" borderId="8" xfId="0" applyNumberFormat="1" applyFont="1" applyFill="1" applyBorder="1" applyAlignment="1">
      <alignment vertical="center"/>
    </xf>
    <xf numFmtId="49" fontId="25" fillId="5" borderId="4" xfId="0" applyNumberFormat="1" applyFont="1" applyFill="1" applyBorder="1" applyAlignment="1">
      <alignment vertical="center"/>
    </xf>
    <xf numFmtId="41" fontId="11" fillId="5" borderId="2" xfId="3" applyFont="1" applyFill="1" applyBorder="1" applyAlignment="1">
      <alignment horizontal="right" vertical="center"/>
    </xf>
    <xf numFmtId="41" fontId="11" fillId="5" borderId="8" xfId="3" applyFont="1" applyFill="1" applyBorder="1" applyAlignment="1">
      <alignment horizontal="right" vertical="center"/>
    </xf>
    <xf numFmtId="164" fontId="24" fillId="0" borderId="2" xfId="1" applyNumberFormat="1" applyFont="1" applyBorder="1" applyAlignment="1">
      <alignment horizontal="center" vertical="center"/>
    </xf>
    <xf numFmtId="164" fontId="24" fillId="0" borderId="4" xfId="1" applyNumberFormat="1" applyFont="1" applyBorder="1" applyAlignment="1">
      <alignment horizontal="center" vertical="center"/>
    </xf>
    <xf numFmtId="49" fontId="12" fillId="6" borderId="1" xfId="0" applyNumberFormat="1" applyFont="1" applyFill="1" applyBorder="1" applyAlignment="1">
      <alignment vertical="center"/>
    </xf>
    <xf numFmtId="49" fontId="24" fillId="6" borderId="7" xfId="0" applyNumberFormat="1" applyFont="1" applyFill="1" applyBorder="1" applyAlignment="1">
      <alignment vertical="center"/>
    </xf>
    <xf numFmtId="49" fontId="24" fillId="6" borderId="3" xfId="0" applyNumberFormat="1" applyFont="1" applyFill="1" applyBorder="1" applyAlignment="1">
      <alignment vertical="center"/>
    </xf>
    <xf numFmtId="49" fontId="12" fillId="6" borderId="5" xfId="0" applyNumberFormat="1" applyFont="1" applyFill="1" applyBorder="1" applyAlignment="1">
      <alignment vertical="center"/>
    </xf>
    <xf numFmtId="49" fontId="24" fillId="6" borderId="0" xfId="0" applyNumberFormat="1" applyFont="1" applyFill="1" applyBorder="1" applyAlignment="1">
      <alignment vertical="center"/>
    </xf>
    <xf numFmtId="49" fontId="24" fillId="6" borderId="6" xfId="0" applyNumberFormat="1" applyFont="1" applyFill="1" applyBorder="1" applyAlignment="1">
      <alignment vertical="center"/>
    </xf>
    <xf numFmtId="49" fontId="11" fillId="6" borderId="1" xfId="0" applyNumberFormat="1" applyFont="1" applyFill="1" applyBorder="1" applyAlignment="1">
      <alignment vertical="center"/>
    </xf>
    <xf numFmtId="49" fontId="11" fillId="6" borderId="7" xfId="0" applyNumberFormat="1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49" fontId="11" fillId="6" borderId="5" xfId="0" applyNumberFormat="1" applyFont="1" applyFill="1" applyBorder="1" applyAlignment="1">
      <alignment vertical="center"/>
    </xf>
    <xf numFmtId="49" fontId="11" fillId="6" borderId="0" xfId="0" applyNumberFormat="1" applyFont="1" applyFill="1" applyBorder="1" applyAlignment="1">
      <alignment horizontal="center" vertical="center"/>
    </xf>
    <xf numFmtId="49" fontId="24" fillId="6" borderId="5" xfId="0" applyNumberFormat="1" applyFont="1" applyFill="1" applyBorder="1" applyAlignment="1">
      <alignment vertical="center"/>
    </xf>
    <xf numFmtId="0" fontId="24" fillId="10" borderId="13" xfId="0" applyFont="1" applyFill="1" applyBorder="1" applyAlignment="1">
      <alignment vertical="center"/>
    </xf>
    <xf numFmtId="49" fontId="11" fillId="10" borderId="13" xfId="0" applyNumberFormat="1" applyFont="1" applyFill="1" applyBorder="1" applyAlignment="1">
      <alignment horizontal="center" vertical="center"/>
    </xf>
    <xf numFmtId="49" fontId="24" fillId="10" borderId="13" xfId="0" applyNumberFormat="1" applyFont="1" applyFill="1" applyBorder="1" applyAlignment="1">
      <alignment horizontal="center" vertical="center"/>
    </xf>
    <xf numFmtId="164" fontId="6" fillId="0" borderId="5" xfId="1" applyNumberFormat="1" applyFont="1" applyBorder="1" applyAlignment="1">
      <alignment horizontal="right" vertical="center"/>
    </xf>
    <xf numFmtId="164" fontId="8" fillId="0" borderId="4" xfId="1" applyNumberFormat="1" applyFont="1" applyBorder="1" applyAlignment="1">
      <alignment vertical="center"/>
    </xf>
    <xf numFmtId="0" fontId="24" fillId="2" borderId="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vertical="center"/>
    </xf>
    <xf numFmtId="1" fontId="8" fillId="0" borderId="5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49" fontId="11" fillId="10" borderId="13" xfId="0" applyNumberFormat="1" applyFont="1" applyFill="1" applyBorder="1" applyAlignment="1">
      <alignment vertical="center"/>
    </xf>
    <xf numFmtId="49" fontId="24" fillId="7" borderId="12" xfId="0" applyNumberFormat="1" applyFont="1" applyFill="1" applyBorder="1" applyAlignment="1">
      <alignment horizontal="center" vertical="center"/>
    </xf>
    <xf numFmtId="49" fontId="24" fillId="7" borderId="15" xfId="0" applyNumberFormat="1" applyFont="1" applyFill="1" applyBorder="1" applyAlignment="1">
      <alignment horizontal="center" vertical="center"/>
    </xf>
    <xf numFmtId="49" fontId="24" fillId="7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vertical="center"/>
    </xf>
    <xf numFmtId="49" fontId="11" fillId="7" borderId="15" xfId="0" applyNumberFormat="1" applyFont="1" applyFill="1" applyBorder="1" applyAlignment="1">
      <alignment vertical="center"/>
    </xf>
    <xf numFmtId="49" fontId="11" fillId="7" borderId="13" xfId="0" applyNumberFormat="1" applyFont="1" applyFill="1" applyBorder="1" applyAlignment="1">
      <alignment vertical="center"/>
    </xf>
    <xf numFmtId="164" fontId="11" fillId="7" borderId="12" xfId="1" applyNumberFormat="1" applyFont="1" applyFill="1" applyBorder="1" applyAlignment="1">
      <alignment vertical="center"/>
    </xf>
    <xf numFmtId="164" fontId="11" fillId="7" borderId="15" xfId="1" applyNumberFormat="1" applyFont="1" applyFill="1" applyBorder="1" applyAlignment="1">
      <alignment vertical="center"/>
    </xf>
    <xf numFmtId="164" fontId="11" fillId="7" borderId="13" xfId="1" applyNumberFormat="1" applyFont="1" applyFill="1" applyBorder="1" applyAlignment="1">
      <alignment vertical="center"/>
    </xf>
    <xf numFmtId="1" fontId="24" fillId="8" borderId="12" xfId="0" applyNumberFormat="1" applyFont="1" applyFill="1" applyBorder="1" applyAlignment="1">
      <alignment horizontal="center" vertical="center"/>
    </xf>
    <xf numFmtId="1" fontId="24" fillId="8" borderId="13" xfId="0" applyNumberFormat="1" applyFont="1" applyFill="1" applyBorder="1" applyAlignment="1">
      <alignment horizontal="center" vertical="center"/>
    </xf>
    <xf numFmtId="49" fontId="11" fillId="7" borderId="12" xfId="0" applyNumberFormat="1" applyFont="1" applyFill="1" applyBorder="1" applyAlignment="1">
      <alignment horizontal="center" vertical="center"/>
    </xf>
    <xf numFmtId="49" fontId="11" fillId="7" borderId="15" xfId="0" applyNumberFormat="1" applyFont="1" applyFill="1" applyBorder="1" applyAlignment="1">
      <alignment horizontal="center" vertical="center"/>
    </xf>
    <xf numFmtId="49" fontId="11" fillId="7" borderId="13" xfId="0" applyNumberFormat="1" applyFont="1" applyFill="1" applyBorder="1" applyAlignment="1">
      <alignment horizontal="center" vertical="center"/>
    </xf>
    <xf numFmtId="43" fontId="24" fillId="8" borderId="12" xfId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horizontal="center" vertical="center"/>
    </xf>
    <xf numFmtId="49" fontId="11" fillId="8" borderId="15" xfId="0" applyNumberFormat="1" applyFont="1" applyFill="1" applyBorder="1" applyAlignment="1">
      <alignment horizontal="center" vertical="center"/>
    </xf>
    <xf numFmtId="49" fontId="11" fillId="8" borderId="13" xfId="0" applyNumberFormat="1" applyFont="1" applyFill="1" applyBorder="1" applyAlignment="1">
      <alignment horizontal="center" vertical="center"/>
    </xf>
    <xf numFmtId="49" fontId="11" fillId="8" borderId="12" xfId="0" applyNumberFormat="1" applyFont="1" applyFill="1" applyBorder="1" applyAlignment="1">
      <alignment vertical="center"/>
    </xf>
    <xf numFmtId="49" fontId="11" fillId="8" borderId="15" xfId="0" applyNumberFormat="1" applyFont="1" applyFill="1" applyBorder="1" applyAlignment="1">
      <alignment vertical="center"/>
    </xf>
    <xf numFmtId="49" fontId="11" fillId="8" borderId="13" xfId="0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horizontal="right" vertical="center"/>
    </xf>
    <xf numFmtId="164" fontId="11" fillId="8" borderId="15" xfId="1" applyNumberFormat="1" applyFont="1" applyFill="1" applyBorder="1" applyAlignment="1">
      <alignment vertical="center"/>
    </xf>
    <xf numFmtId="164" fontId="11" fillId="8" borderId="13" xfId="1" applyNumberFormat="1" applyFont="1" applyFill="1" applyBorder="1" applyAlignment="1">
      <alignment vertical="center"/>
    </xf>
    <xf numFmtId="164" fontId="11" fillId="8" borderId="12" xfId="1" applyNumberFormat="1" applyFont="1" applyFill="1" applyBorder="1" applyAlignment="1">
      <alignment vertical="center"/>
    </xf>
    <xf numFmtId="1" fontId="24" fillId="10" borderId="13" xfId="0" applyNumberFormat="1" applyFont="1" applyFill="1" applyBorder="1" applyAlignment="1">
      <alignment horizontal="center" vertical="center"/>
    </xf>
    <xf numFmtId="3" fontId="11" fillId="10" borderId="12" xfId="0" applyNumberFormat="1" applyFont="1" applyFill="1" applyBorder="1" applyAlignment="1">
      <alignment vertical="center"/>
    </xf>
    <xf numFmtId="49" fontId="12" fillId="10" borderId="13" xfId="0" applyNumberFormat="1" applyFont="1" applyFill="1" applyBorder="1" applyAlignment="1">
      <alignment vertical="center"/>
    </xf>
    <xf numFmtId="43" fontId="6" fillId="0" borderId="2" xfId="1" applyFont="1" applyBorder="1" applyAlignment="1">
      <alignment vertical="center"/>
    </xf>
    <xf numFmtId="164" fontId="6" fillId="0" borderId="4" xfId="1" applyNumberFormat="1" applyFont="1" applyBorder="1" applyAlignment="1">
      <alignment vertical="center"/>
    </xf>
    <xf numFmtId="0" fontId="12" fillId="10" borderId="12" xfId="0" applyFont="1" applyFill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43" fontId="8" fillId="0" borderId="4" xfId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/>
    </xf>
    <xf numFmtId="43" fontId="24" fillId="8" borderId="13" xfId="1" applyFont="1" applyFill="1" applyBorder="1" applyAlignment="1">
      <alignment horizontal="center" vertical="center"/>
    </xf>
    <xf numFmtId="43" fontId="11" fillId="7" borderId="12" xfId="1" applyFont="1" applyFill="1" applyBorder="1" applyAlignment="1">
      <alignment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7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vertical="center"/>
    </xf>
    <xf numFmtId="49" fontId="11" fillId="3" borderId="7" xfId="0" applyNumberFormat="1" applyFont="1" applyFill="1" applyBorder="1" applyAlignment="1">
      <alignment vertical="center"/>
    </xf>
    <xf numFmtId="0" fontId="12" fillId="4" borderId="3" xfId="0" applyFont="1" applyFill="1" applyBorder="1" applyAlignment="1">
      <alignment vertical="center"/>
    </xf>
    <xf numFmtId="164" fontId="24" fillId="8" borderId="13" xfId="1" applyNumberFormat="1" applyFont="1" applyFill="1" applyBorder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49" fontId="12" fillId="3" borderId="3" xfId="0" applyNumberFormat="1" applyFont="1" applyFill="1" applyBorder="1" applyAlignment="1">
      <alignment vertical="center"/>
    </xf>
    <xf numFmtId="164" fontId="24" fillId="7" borderId="13" xfId="1" applyNumberFormat="1" applyFont="1" applyFill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0" fontId="12" fillId="4" borderId="1" xfId="0" applyFont="1" applyFill="1" applyBorder="1" applyAlignment="1">
      <alignment vertical="center"/>
    </xf>
    <xf numFmtId="164" fontId="24" fillId="8" borderId="12" xfId="1" applyNumberFormat="1" applyFont="1" applyFill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49" fontId="18" fillId="10" borderId="13" xfId="0" applyNumberFormat="1" applyFont="1" applyFill="1" applyBorder="1" applyAlignment="1">
      <alignment vertical="center"/>
    </xf>
    <xf numFmtId="49" fontId="17" fillId="10" borderId="15" xfId="0" applyNumberFormat="1" applyFont="1" applyFill="1" applyBorder="1" applyAlignment="1">
      <alignment vertical="center"/>
    </xf>
    <xf numFmtId="49" fontId="21" fillId="0" borderId="13" xfId="0" applyNumberFormat="1" applyFont="1" applyBorder="1" applyAlignment="1">
      <alignment vertical="center"/>
    </xf>
    <xf numFmtId="49" fontId="20" fillId="10" borderId="9" xfId="0" applyNumberFormat="1" applyFont="1" applyFill="1" applyBorder="1" applyAlignment="1">
      <alignment horizontal="center" vertical="center"/>
    </xf>
    <xf numFmtId="49" fontId="21" fillId="0" borderId="15" xfId="0" applyNumberFormat="1" applyFont="1" applyBorder="1" applyAlignment="1">
      <alignment horizontal="left" vertical="center"/>
    </xf>
    <xf numFmtId="49" fontId="6" fillId="10" borderId="9" xfId="0" applyNumberFormat="1" applyFont="1" applyFill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43" fontId="8" fillId="0" borderId="4" xfId="1" applyFont="1" applyFill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43" fontId="8" fillId="0" borderId="0" xfId="1" applyFont="1" applyFill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1" fontId="24" fillId="11" borderId="12" xfId="0" applyNumberFormat="1" applyFont="1" applyFill="1" applyBorder="1" applyAlignment="1">
      <alignment horizontal="center" vertical="center"/>
    </xf>
    <xf numFmtId="1" fontId="24" fillId="11" borderId="13" xfId="0" applyNumberFormat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horizontal="center" vertical="center"/>
    </xf>
    <xf numFmtId="49" fontId="11" fillId="11" borderId="15" xfId="0" applyNumberFormat="1" applyFont="1" applyFill="1" applyBorder="1" applyAlignment="1">
      <alignment horizontal="center" vertical="center"/>
    </xf>
    <xf numFmtId="49" fontId="11" fillId="11" borderId="13" xfId="0" applyNumberFormat="1" applyFont="1" applyFill="1" applyBorder="1" applyAlignment="1">
      <alignment horizontal="center" vertical="center"/>
    </xf>
    <xf numFmtId="49" fontId="11" fillId="11" borderId="12" xfId="0" applyNumberFormat="1" applyFont="1" applyFill="1" applyBorder="1" applyAlignment="1">
      <alignment vertical="center"/>
    </xf>
    <xf numFmtId="49" fontId="11" fillId="11" borderId="15" xfId="0" applyNumberFormat="1" applyFont="1" applyFill="1" applyBorder="1" applyAlignment="1">
      <alignment vertical="center"/>
    </xf>
    <xf numFmtId="49" fontId="11" fillId="11" borderId="13" xfId="0" applyNumberFormat="1" applyFont="1" applyFill="1" applyBorder="1" applyAlignment="1">
      <alignment vertical="center"/>
    </xf>
    <xf numFmtId="164" fontId="11" fillId="11" borderId="12" xfId="1" applyNumberFormat="1" applyFont="1" applyFill="1" applyBorder="1" applyAlignment="1">
      <alignment vertical="center"/>
    </xf>
    <xf numFmtId="164" fontId="11" fillId="11" borderId="15" xfId="1" applyNumberFormat="1" applyFont="1" applyFill="1" applyBorder="1" applyAlignment="1">
      <alignment vertical="center"/>
    </xf>
    <xf numFmtId="164" fontId="11" fillId="11" borderId="13" xfId="1" applyNumberFormat="1" applyFont="1" applyFill="1" applyBorder="1" applyAlignment="1">
      <alignment vertical="center"/>
    </xf>
    <xf numFmtId="43" fontId="8" fillId="0" borderId="3" xfId="1" applyFont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43" fontId="8" fillId="0" borderId="2" xfId="1" applyFont="1" applyFill="1" applyBorder="1" applyAlignment="1">
      <alignment horizontal="center" vertical="center"/>
    </xf>
    <xf numFmtId="164" fontId="8" fillId="14" borderId="1" xfId="1" applyNumberFormat="1" applyFont="1" applyFill="1" applyBorder="1" applyAlignment="1">
      <alignment vertical="center"/>
    </xf>
    <xf numFmtId="164" fontId="8" fillId="14" borderId="2" xfId="1" applyNumberFormat="1" applyFont="1" applyFill="1" applyBorder="1" applyAlignment="1">
      <alignment vertical="center"/>
    </xf>
    <xf numFmtId="164" fontId="11" fillId="8" borderId="15" xfId="1" applyNumberFormat="1" applyFont="1" applyFill="1" applyBorder="1" applyAlignment="1">
      <alignment horizontal="right" vertical="center"/>
    </xf>
    <xf numFmtId="164" fontId="11" fillId="8" borderId="13" xfId="1" applyNumberFormat="1" applyFont="1" applyFill="1" applyBorder="1" applyAlignment="1">
      <alignment horizontal="right" vertical="center"/>
    </xf>
    <xf numFmtId="165" fontId="6" fillId="0" borderId="5" xfId="1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center" vertical="center"/>
    </xf>
    <xf numFmtId="1" fontId="8" fillId="0" borderId="5" xfId="1" applyNumberFormat="1" applyFont="1" applyBorder="1" applyAlignment="1">
      <alignment horizontal="center" vertical="center"/>
    </xf>
    <xf numFmtId="1" fontId="8" fillId="0" borderId="6" xfId="1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164" fontId="6" fillId="0" borderId="5" xfId="1" applyNumberFormat="1" applyFont="1" applyFill="1" applyBorder="1" applyAlignment="1">
      <alignment vertical="center"/>
    </xf>
    <xf numFmtId="49" fontId="11" fillId="15" borderId="5" xfId="0" applyNumberFormat="1" applyFont="1" applyFill="1" applyBorder="1" applyAlignment="1">
      <alignment horizontal="center" vertical="center"/>
    </xf>
    <xf numFmtId="49" fontId="11" fillId="15" borderId="0" xfId="0" applyNumberFormat="1" applyFont="1" applyFill="1" applyBorder="1" applyAlignment="1">
      <alignment horizontal="center" vertical="center"/>
    </xf>
    <xf numFmtId="49" fontId="11" fillId="15" borderId="6" xfId="0" applyNumberFormat="1" applyFont="1" applyFill="1" applyBorder="1" applyAlignment="1">
      <alignment horizontal="center" vertical="center"/>
    </xf>
    <xf numFmtId="49" fontId="11" fillId="17" borderId="12" xfId="0" applyNumberFormat="1" applyFont="1" applyFill="1" applyBorder="1" applyAlignment="1">
      <alignment horizontal="center" vertical="center"/>
    </xf>
    <xf numFmtId="49" fontId="11" fillId="17" borderId="15" xfId="0" applyNumberFormat="1" applyFont="1" applyFill="1" applyBorder="1" applyAlignment="1">
      <alignment horizontal="center" vertical="center"/>
    </xf>
    <xf numFmtId="49" fontId="11" fillId="17" borderId="13" xfId="0" applyNumberFormat="1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center"/>
    </xf>
    <xf numFmtId="49" fontId="11" fillId="13" borderId="7" xfId="0" applyNumberFormat="1" applyFont="1" applyFill="1" applyBorder="1" applyAlignment="1">
      <alignment horizontal="center" vertical="center"/>
    </xf>
    <xf numFmtId="49" fontId="11" fillId="13" borderId="3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49" fontId="6" fillId="0" borderId="6" xfId="0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64" fontId="8" fillId="0" borderId="7" xfId="1" applyNumberFormat="1" applyFont="1" applyFill="1" applyBorder="1" applyAlignment="1">
      <alignment vertical="center"/>
    </xf>
    <xf numFmtId="49" fontId="11" fillId="13" borderId="12" xfId="0" applyNumberFormat="1" applyFont="1" applyFill="1" applyBorder="1" applyAlignment="1">
      <alignment vertical="center"/>
    </xf>
    <xf numFmtId="49" fontId="6" fillId="14" borderId="1" xfId="0" applyNumberFormat="1" applyFont="1" applyFill="1" applyBorder="1" applyAlignment="1">
      <alignment vertical="center"/>
    </xf>
    <xf numFmtId="49" fontId="6" fillId="14" borderId="5" xfId="0" applyNumberFormat="1" applyFont="1" applyFill="1" applyBorder="1" applyAlignment="1">
      <alignment horizontal="left" vertical="center"/>
    </xf>
    <xf numFmtId="164" fontId="24" fillId="13" borderId="12" xfId="1" applyNumberFormat="1" applyFont="1" applyFill="1" applyBorder="1" applyAlignment="1">
      <alignment vertical="center"/>
    </xf>
    <xf numFmtId="164" fontId="8" fillId="9" borderId="7" xfId="1" applyNumberFormat="1" applyFont="1" applyFill="1" applyBorder="1" applyAlignment="1">
      <alignment vertical="center"/>
    </xf>
    <xf numFmtId="164" fontId="8" fillId="9" borderId="3" xfId="1" applyNumberFormat="1" applyFont="1" applyFill="1" applyBorder="1" applyAlignment="1">
      <alignment vertical="center"/>
    </xf>
    <xf numFmtId="164" fontId="11" fillId="9" borderId="5" xfId="1" applyNumberFormat="1" applyFont="1" applyFill="1" applyBorder="1" applyAlignment="1">
      <alignment horizontal="center" vertical="center"/>
    </xf>
    <xf numFmtId="164" fontId="11" fillId="9" borderId="0" xfId="1" applyNumberFormat="1" applyFont="1" applyFill="1" applyBorder="1" applyAlignment="1">
      <alignment horizontal="center" vertical="center"/>
    </xf>
    <xf numFmtId="164" fontId="11" fillId="9" borderId="6" xfId="1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/>
    </xf>
    <xf numFmtId="49" fontId="11" fillId="2" borderId="14" xfId="0" applyNumberFormat="1" applyFont="1" applyFill="1" applyBorder="1" applyAlignment="1">
      <alignment horizontal="center"/>
    </xf>
    <xf numFmtId="49" fontId="11" fillId="2" borderId="11" xfId="0" applyNumberFormat="1" applyFont="1" applyFill="1" applyBorder="1" applyAlignment="1">
      <alignment horizontal="center"/>
    </xf>
    <xf numFmtId="49" fontId="11" fillId="15" borderId="14" xfId="0" applyNumberFormat="1" applyFont="1" applyFill="1" applyBorder="1" applyAlignment="1">
      <alignment horizontal="center" vertical="center"/>
    </xf>
    <xf numFmtId="49" fontId="11" fillId="17" borderId="9" xfId="0" applyNumberFormat="1" applyFont="1" applyFill="1" applyBorder="1" applyAlignment="1">
      <alignment horizontal="center" vertical="center"/>
    </xf>
    <xf numFmtId="49" fontId="11" fillId="18" borderId="9" xfId="0" applyNumberFormat="1" applyFont="1" applyFill="1" applyBorder="1" applyAlignment="1">
      <alignment horizontal="center" vertical="center"/>
    </xf>
    <xf numFmtId="49" fontId="11" fillId="9" borderId="11" xfId="0" applyNumberFormat="1" applyFont="1" applyFill="1" applyBorder="1" applyAlignment="1">
      <alignment horizontal="center" vertical="center"/>
    </xf>
    <xf numFmtId="49" fontId="11" fillId="13" borderId="10" xfId="0" applyNumberFormat="1" applyFont="1" applyFill="1" applyBorder="1" applyAlignment="1">
      <alignment horizontal="center" vertical="center"/>
    </xf>
    <xf numFmtId="49" fontId="11" fillId="13" borderId="11" xfId="0" applyNumberFormat="1" applyFont="1" applyFill="1" applyBorder="1" applyAlignment="1">
      <alignment horizontal="center" vertical="center"/>
    </xf>
    <xf numFmtId="49" fontId="6" fillId="14" borderId="14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11" fillId="13" borderId="9" xfId="0" applyNumberFormat="1" applyFont="1" applyFill="1" applyBorder="1" applyAlignment="1">
      <alignment horizontal="center" vertical="center"/>
    </xf>
    <xf numFmtId="49" fontId="6" fillId="14" borderId="9" xfId="0" applyNumberFormat="1" applyFont="1" applyFill="1" applyBorder="1" applyAlignment="1">
      <alignment horizontal="center" vertical="center"/>
    </xf>
    <xf numFmtId="49" fontId="6" fillId="5" borderId="10" xfId="0" applyNumberFormat="1" applyFont="1" applyFill="1" applyBorder="1" applyAlignment="1">
      <alignment horizontal="center" vertical="center"/>
    </xf>
    <xf numFmtId="49" fontId="6" fillId="5" borderId="14" xfId="0" applyNumberFormat="1" applyFont="1" applyFill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11" fillId="17" borderId="10" xfId="0" applyNumberFormat="1" applyFont="1" applyFill="1" applyBorder="1" applyAlignment="1">
      <alignment horizontal="center" vertical="center"/>
    </xf>
    <xf numFmtId="49" fontId="11" fillId="9" borderId="9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14" borderId="10" xfId="0" applyNumberFormat="1" applyFont="1" applyFill="1" applyBorder="1" applyAlignment="1">
      <alignment horizontal="center" vertical="center"/>
    </xf>
    <xf numFmtId="49" fontId="6" fillId="14" borderId="11" xfId="0" applyNumberFormat="1" applyFont="1" applyFill="1" applyBorder="1" applyAlignment="1">
      <alignment horizontal="center" vertical="center"/>
    </xf>
    <xf numFmtId="49" fontId="20" fillId="15" borderId="0" xfId="0" applyNumberFormat="1" applyFont="1" applyFill="1" applyBorder="1" applyAlignment="1">
      <alignment vertical="center"/>
    </xf>
    <xf numFmtId="49" fontId="20" fillId="15" borderId="6" xfId="0" applyNumberFormat="1" applyFont="1" applyFill="1" applyBorder="1" applyAlignment="1">
      <alignment vertical="center"/>
    </xf>
    <xf numFmtId="49" fontId="31" fillId="17" borderId="15" xfId="0" applyNumberFormat="1" applyFont="1" applyFill="1" applyBorder="1" applyAlignment="1">
      <alignment vertical="center"/>
    </xf>
    <xf numFmtId="49" fontId="31" fillId="17" borderId="13" xfId="0" applyNumberFormat="1" applyFont="1" applyFill="1" applyBorder="1" applyAlignment="1">
      <alignment vertical="center"/>
    </xf>
    <xf numFmtId="49" fontId="31" fillId="17" borderId="7" xfId="0" applyNumberFormat="1" applyFont="1" applyFill="1" applyBorder="1" applyAlignment="1">
      <alignment vertical="center"/>
    </xf>
    <xf numFmtId="49" fontId="31" fillId="17" borderId="3" xfId="0" applyNumberFormat="1" applyFont="1" applyFill="1" applyBorder="1" applyAlignment="1">
      <alignment vertical="center"/>
    </xf>
    <xf numFmtId="164" fontId="6" fillId="0" borderId="2" xfId="1" applyNumberFormat="1" applyFont="1" applyFill="1" applyBorder="1" applyAlignment="1">
      <alignment vertical="center"/>
    </xf>
    <xf numFmtId="164" fontId="6" fillId="14" borderId="0" xfId="1" applyNumberFormat="1" applyFont="1" applyFill="1" applyBorder="1" applyAlignment="1">
      <alignment horizontal="left" vertical="center"/>
    </xf>
    <xf numFmtId="164" fontId="8" fillId="14" borderId="7" xfId="1" applyNumberFormat="1" applyFont="1" applyFill="1" applyBorder="1" applyAlignment="1">
      <alignment vertical="center"/>
    </xf>
    <xf numFmtId="164" fontId="6" fillId="14" borderId="1" xfId="1" applyNumberFormat="1" applyFont="1" applyFill="1" applyBorder="1" applyAlignment="1">
      <alignment horizontal="left" vertical="center"/>
    </xf>
    <xf numFmtId="164" fontId="6" fillId="14" borderId="6" xfId="1" applyNumberFormat="1" applyFont="1" applyFill="1" applyBorder="1" applyAlignment="1">
      <alignment horizontal="left" vertical="center"/>
    </xf>
    <xf numFmtId="164" fontId="6" fillId="0" borderId="4" xfId="1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11" fillId="13" borderId="0" xfId="0" applyNumberFormat="1" applyFont="1" applyFill="1" applyBorder="1" applyAlignment="1">
      <alignment horizontal="center" vertical="center"/>
    </xf>
    <xf numFmtId="49" fontId="11" fillId="13" borderId="0" xfId="0" applyNumberFormat="1" applyFont="1" applyFill="1" applyBorder="1" applyAlignment="1">
      <alignment vertical="center"/>
    </xf>
    <xf numFmtId="164" fontId="11" fillId="13" borderId="7" xfId="1" applyNumberFormat="1" applyFont="1" applyFill="1" applyBorder="1" applyAlignment="1">
      <alignment vertical="center"/>
    </xf>
    <xf numFmtId="164" fontId="11" fillId="13" borderId="3" xfId="1" applyNumberFormat="1" applyFont="1" applyFill="1" applyBorder="1" applyAlignment="1">
      <alignment vertical="center"/>
    </xf>
    <xf numFmtId="164" fontId="24" fillId="13" borderId="1" xfId="1" applyNumberFormat="1" applyFont="1" applyFill="1" applyBorder="1" applyAlignment="1">
      <alignment vertical="center"/>
    </xf>
    <xf numFmtId="164" fontId="6" fillId="14" borderId="2" xfId="1" applyNumberFormat="1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49" fontId="10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center" vertical="center"/>
    </xf>
    <xf numFmtId="49" fontId="21" fillId="0" borderId="12" xfId="0" applyNumberFormat="1" applyFont="1" applyBorder="1" applyAlignment="1">
      <alignment horizontal="left" vertical="center"/>
    </xf>
    <xf numFmtId="49" fontId="21" fillId="0" borderId="13" xfId="0" applyNumberFormat="1" applyFont="1" applyBorder="1" applyAlignment="1">
      <alignment horizontal="left" vertical="center"/>
    </xf>
    <xf numFmtId="49" fontId="10" fillId="5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left"/>
    </xf>
    <xf numFmtId="49" fontId="16" fillId="5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6" fillId="0" borderId="8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49" fontId="21" fillId="0" borderId="12" xfId="0" applyNumberFormat="1" applyFont="1" applyBorder="1" applyAlignment="1">
      <alignment horizontal="left" vertical="center" wrapText="1"/>
    </xf>
    <xf numFmtId="49" fontId="21" fillId="0" borderId="13" xfId="0" applyNumberFormat="1" applyFont="1" applyBorder="1" applyAlignment="1">
      <alignment horizontal="left" vertical="center" wrapText="1"/>
    </xf>
    <xf numFmtId="0" fontId="10" fillId="0" borderId="0" xfId="0" applyNumberFormat="1" applyFont="1" applyAlignment="1">
      <alignment horizontal="left" vertical="center"/>
    </xf>
    <xf numFmtId="49" fontId="2" fillId="0" borderId="0" xfId="0" applyNumberFormat="1" applyFont="1"/>
    <xf numFmtId="49" fontId="3" fillId="0" borderId="0" xfId="0" applyNumberFormat="1" applyFont="1"/>
    <xf numFmtId="0" fontId="10" fillId="0" borderId="0" xfId="0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49" fontId="11" fillId="13" borderId="10" xfId="0" applyNumberFormat="1" applyFont="1" applyFill="1" applyBorder="1" applyAlignment="1">
      <alignment horizontal="left" vertical="center"/>
    </xf>
    <xf numFmtId="0" fontId="0" fillId="13" borderId="11" xfId="0" applyFill="1" applyBorder="1" applyAlignment="1">
      <alignment horizontal="left" vertical="center"/>
    </xf>
    <xf numFmtId="49" fontId="30" fillId="2" borderId="14" xfId="0" applyNumberFormat="1" applyFont="1" applyFill="1" applyBorder="1" applyAlignment="1">
      <alignment horizontal="center" vertical="center" wrapText="1"/>
    </xf>
    <xf numFmtId="49" fontId="30" fillId="2" borderId="1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12" fillId="16" borderId="10" xfId="0" applyFont="1" applyFill="1" applyBorder="1" applyAlignment="1">
      <alignment horizontal="center" vertical="center" textRotation="90"/>
    </xf>
    <xf numFmtId="0" fontId="12" fillId="16" borderId="14" xfId="0" applyFont="1" applyFill="1" applyBorder="1" applyAlignment="1">
      <alignment horizontal="center" vertical="center" textRotation="90"/>
    </xf>
    <xf numFmtId="0" fontId="12" fillId="16" borderId="11" xfId="0" applyFont="1" applyFill="1" applyBorder="1" applyAlignment="1">
      <alignment horizontal="center" vertical="center" textRotation="90"/>
    </xf>
    <xf numFmtId="0" fontId="12" fillId="16" borderId="12" xfId="0" applyFont="1" applyFill="1" applyBorder="1" applyAlignment="1">
      <alignment horizontal="center" vertical="center" textRotation="90"/>
    </xf>
    <xf numFmtId="0" fontId="13" fillId="12" borderId="10" xfId="0" applyFont="1" applyFill="1" applyBorder="1" applyAlignment="1">
      <alignment horizontal="center" vertical="center" wrapText="1"/>
    </xf>
    <xf numFmtId="0" fontId="13" fillId="12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3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3" fillId="12" borderId="10" xfId="0" applyFont="1" applyFill="1" applyBorder="1" applyAlignment="1">
      <alignment horizontal="center" vertical="center"/>
    </xf>
    <xf numFmtId="0" fontId="13" fillId="12" borderId="11" xfId="0" applyFont="1" applyFill="1" applyBorder="1" applyAlignment="1">
      <alignment horizontal="center" vertical="center"/>
    </xf>
    <xf numFmtId="0" fontId="13" fillId="12" borderId="12" xfId="0" applyFont="1" applyFill="1" applyBorder="1" applyAlignment="1">
      <alignment horizontal="center" vertical="center" wrapText="1"/>
    </xf>
    <xf numFmtId="0" fontId="13" fillId="12" borderId="13" xfId="0" applyFont="1" applyFill="1" applyBorder="1" applyAlignment="1">
      <alignment horizontal="center" vertical="center" wrapText="1"/>
    </xf>
    <xf numFmtId="0" fontId="13" fillId="12" borderId="9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textRotation="90" wrapText="1"/>
    </xf>
    <xf numFmtId="0" fontId="13" fillId="16" borderId="5" xfId="0" applyFont="1" applyFill="1" applyBorder="1" applyAlignment="1">
      <alignment horizontal="center" vertical="center" textRotation="90" wrapText="1"/>
    </xf>
    <xf numFmtId="0" fontId="13" fillId="16" borderId="2" xfId="0" applyFont="1" applyFill="1" applyBorder="1" applyAlignment="1">
      <alignment horizontal="center" vertical="center" textRotation="90" wrapText="1"/>
    </xf>
    <xf numFmtId="0" fontId="13" fillId="16" borderId="3" xfId="0" applyFont="1" applyFill="1" applyBorder="1" applyAlignment="1">
      <alignment horizontal="center" vertical="center" textRotation="90" wrapText="1"/>
    </xf>
    <xf numFmtId="0" fontId="13" fillId="16" borderId="6" xfId="0" applyFont="1" applyFill="1" applyBorder="1" applyAlignment="1">
      <alignment horizontal="center" vertical="center" textRotation="90" wrapText="1"/>
    </xf>
    <xf numFmtId="0" fontId="13" fillId="16" borderId="4" xfId="0" applyFont="1" applyFill="1" applyBorder="1" applyAlignment="1">
      <alignment horizontal="center" vertical="center" textRotation="90" wrapText="1"/>
    </xf>
    <xf numFmtId="0" fontId="13" fillId="16" borderId="1" xfId="0" applyFont="1" applyFill="1" applyBorder="1" applyAlignment="1">
      <alignment horizontal="center" vertical="center" textRotation="90"/>
    </xf>
    <xf numFmtId="0" fontId="13" fillId="16" borderId="5" xfId="0" applyFont="1" applyFill="1" applyBorder="1" applyAlignment="1">
      <alignment horizontal="center" vertical="center" textRotation="90"/>
    </xf>
    <xf numFmtId="0" fontId="13" fillId="16" borderId="3" xfId="0" applyFont="1" applyFill="1" applyBorder="1" applyAlignment="1">
      <alignment horizontal="center" vertical="center" textRotation="90"/>
    </xf>
    <xf numFmtId="0" fontId="13" fillId="16" borderId="6" xfId="0" applyFont="1" applyFill="1" applyBorder="1" applyAlignment="1">
      <alignment horizontal="center" vertical="center" textRotation="90"/>
    </xf>
    <xf numFmtId="0" fontId="0" fillId="16" borderId="3" xfId="0" applyFill="1" applyBorder="1" applyAlignment="1">
      <alignment horizontal="center" vertical="center" textRotation="90"/>
    </xf>
    <xf numFmtId="0" fontId="0" fillId="16" borderId="6" xfId="0" applyFill="1" applyBorder="1" applyAlignment="1">
      <alignment horizontal="center" vertical="center" textRotation="90"/>
    </xf>
    <xf numFmtId="0" fontId="13" fillId="16" borderId="2" xfId="0" applyFont="1" applyFill="1" applyBorder="1" applyAlignment="1">
      <alignment horizontal="center" vertical="center" textRotation="90"/>
    </xf>
    <xf numFmtId="0" fontId="13" fillId="16" borderId="4" xfId="0" applyFont="1" applyFill="1" applyBorder="1" applyAlignment="1">
      <alignment horizontal="center" vertical="center" textRotation="90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49" fontId="0" fillId="0" borderId="0" xfId="0" applyNumberFormat="1" applyFont="1" applyAlignment="1">
      <alignment horizontal="left"/>
    </xf>
    <xf numFmtId="0" fontId="12" fillId="16" borderId="10" xfId="0" applyFont="1" applyFill="1" applyBorder="1" applyAlignment="1">
      <alignment horizontal="center" vertical="center" textRotation="90" wrapText="1"/>
    </xf>
    <xf numFmtId="0" fontId="12" fillId="16" borderId="14" xfId="0" applyFont="1" applyFill="1" applyBorder="1" applyAlignment="1">
      <alignment horizontal="center" vertical="center" textRotation="90" wrapText="1"/>
    </xf>
    <xf numFmtId="0" fontId="12" fillId="16" borderId="11" xfId="0" applyFont="1" applyFill="1" applyBorder="1" applyAlignment="1">
      <alignment horizontal="center" vertical="center" textRotation="90" wrapText="1"/>
    </xf>
    <xf numFmtId="0" fontId="16" fillId="0" borderId="0" xfId="0" applyFont="1" applyAlignment="1">
      <alignment horizontal="center" vertical="center"/>
    </xf>
    <xf numFmtId="0" fontId="13" fillId="16" borderId="3" xfId="0" applyFont="1" applyFill="1" applyBorder="1" applyAlignment="1">
      <alignment horizontal="left" vertical="center" textRotation="90"/>
    </xf>
    <xf numFmtId="0" fontId="13" fillId="16" borderId="6" xfId="0" applyFont="1" applyFill="1" applyBorder="1" applyAlignment="1">
      <alignment horizontal="left" vertical="center" textRotation="90"/>
    </xf>
    <xf numFmtId="49" fontId="6" fillId="0" borderId="12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vertical="center"/>
    </xf>
    <xf numFmtId="49" fontId="6" fillId="0" borderId="15" xfId="0" applyNumberFormat="1" applyFont="1" applyBorder="1" applyAlignment="1">
      <alignment vertical="center"/>
    </xf>
    <xf numFmtId="49" fontId="6" fillId="0" borderId="13" xfId="0" applyNumberFormat="1" applyFont="1" applyBorder="1" applyAlignment="1">
      <alignment vertical="center"/>
    </xf>
    <xf numFmtId="164" fontId="6" fillId="0" borderId="12" xfId="1" applyNumberFormat="1" applyFont="1" applyBorder="1" applyAlignment="1">
      <alignment vertical="center"/>
    </xf>
    <xf numFmtId="164" fontId="6" fillId="0" borderId="15" xfId="1" applyNumberFormat="1" applyFont="1" applyBorder="1" applyAlignment="1">
      <alignment horizontal="center" vertical="center"/>
    </xf>
    <xf numFmtId="164" fontId="6" fillId="0" borderId="13" xfId="0" applyNumberFormat="1" applyFont="1" applyBorder="1" applyAlignment="1">
      <alignment vertical="center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3" xfId="0" applyNumberFormat="1" applyFont="1" applyFill="1" applyBorder="1" applyAlignment="1">
      <alignment horizontal="center" vertical="center"/>
    </xf>
  </cellXfs>
  <cellStyles count="4">
    <cellStyle name="Normal 3" xfId="2"/>
    <cellStyle name="Obično" xfId="0" builtinId="0"/>
    <cellStyle name="Zarez" xfId="1" builtinId="3"/>
    <cellStyle name="Zarez [0]" xfId="3" builtinId="6"/>
  </cellStyles>
  <dxfs count="0"/>
  <tableStyles count="0" defaultTableStyle="TableStyleMedium9" defaultPivotStyle="PivotStyleLight16"/>
  <colors>
    <mruColors>
      <color rgb="FFFFFF99"/>
      <color rgb="FF7CC3D6"/>
      <color rgb="FF64A46F"/>
      <color rgb="FFFF99CC"/>
      <color rgb="FFA5C26A"/>
      <color rgb="FF9EE5EC"/>
      <color rgb="FF75DAE5"/>
      <color rgb="FF88DFE8"/>
      <color rgb="FFFF33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6"/>
  <sheetViews>
    <sheetView topLeftCell="A76" zoomScaleNormal="100" workbookViewId="0">
      <selection activeCell="W69" sqref="W69"/>
    </sheetView>
  </sheetViews>
  <sheetFormatPr defaultRowHeight="14.4"/>
  <cols>
    <col min="1" max="7" width="2.33203125" customWidth="1"/>
    <col min="8" max="8" width="2.33203125" style="9" customWidth="1"/>
    <col min="9" max="9" width="4.6640625" customWidth="1"/>
    <col min="11" max="11" width="49.6640625" customWidth="1"/>
    <col min="12" max="12" width="11.6640625" style="9" customWidth="1"/>
    <col min="13" max="13" width="12.109375" customWidth="1"/>
    <col min="14" max="14" width="11.6640625" customWidth="1"/>
    <col min="15" max="15" width="7.109375" customWidth="1"/>
    <col min="16" max="16" width="6.5546875" customWidth="1"/>
  </cols>
  <sheetData>
    <row r="1" spans="1:17">
      <c r="A1" s="585" t="s">
        <v>456</v>
      </c>
      <c r="B1" s="585"/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585"/>
      <c r="P1" s="585"/>
      <c r="Q1" s="31"/>
    </row>
    <row r="2" spans="1:17">
      <c r="A2" s="600" t="s">
        <v>457</v>
      </c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  <c r="P2" s="600"/>
      <c r="Q2" s="31"/>
    </row>
    <row r="3" spans="1:17" ht="12" customHeight="1">
      <c r="A3" s="601"/>
      <c r="B3" s="602"/>
      <c r="C3" s="602"/>
      <c r="D3" s="602"/>
      <c r="E3" s="602"/>
      <c r="F3" s="602"/>
      <c r="G3" s="602"/>
      <c r="H3" s="602"/>
      <c r="I3" s="602"/>
      <c r="J3" s="602"/>
      <c r="K3" s="602"/>
      <c r="L3" s="12"/>
      <c r="M3" s="1"/>
      <c r="N3" s="1"/>
    </row>
    <row r="4" spans="1:17" ht="18" customHeight="1">
      <c r="A4" s="604" t="s">
        <v>402</v>
      </c>
      <c r="B4" s="604"/>
      <c r="C4" s="604"/>
      <c r="D4" s="604"/>
      <c r="E4" s="604"/>
      <c r="F4" s="604"/>
      <c r="G4" s="604"/>
      <c r="H4" s="604"/>
      <c r="I4" s="604"/>
      <c r="J4" s="604"/>
      <c r="K4" s="604"/>
      <c r="L4" s="604"/>
      <c r="M4" s="604"/>
      <c r="N4" s="604"/>
      <c r="O4" s="604"/>
      <c r="P4" s="604"/>
    </row>
    <row r="5" spans="1:17" ht="18" customHeight="1">
      <c r="A5" s="604" t="s">
        <v>403</v>
      </c>
      <c r="B5" s="604"/>
      <c r="C5" s="604"/>
      <c r="D5" s="604"/>
      <c r="E5" s="604"/>
      <c r="F5" s="604"/>
      <c r="G5" s="604"/>
      <c r="H5" s="604"/>
      <c r="I5" s="604"/>
      <c r="J5" s="604"/>
      <c r="K5" s="604"/>
      <c r="L5" s="604"/>
      <c r="M5" s="604"/>
      <c r="N5" s="604"/>
      <c r="O5" s="604"/>
      <c r="P5" s="604"/>
    </row>
    <row r="6" spans="1:17" ht="12.75" customHeight="1">
      <c r="A6" s="2"/>
      <c r="B6" s="2"/>
      <c r="C6" s="2"/>
      <c r="D6" s="2"/>
      <c r="E6" s="2"/>
      <c r="F6" s="2"/>
      <c r="G6" s="2"/>
      <c r="H6" s="32"/>
      <c r="I6" s="2"/>
      <c r="J6" s="2"/>
      <c r="K6" s="2"/>
      <c r="L6" s="13"/>
      <c r="M6" s="1"/>
      <c r="N6" s="1"/>
    </row>
    <row r="7" spans="1:17" ht="18">
      <c r="A7" s="586" t="s">
        <v>115</v>
      </c>
      <c r="B7" s="586"/>
      <c r="C7" s="586"/>
      <c r="D7" s="586"/>
      <c r="E7" s="586"/>
      <c r="F7" s="586"/>
      <c r="G7" s="586"/>
      <c r="H7" s="586"/>
      <c r="I7" s="586"/>
      <c r="J7" s="586"/>
      <c r="K7" s="586"/>
      <c r="L7" s="586"/>
      <c r="M7" s="586"/>
      <c r="N7" s="586"/>
      <c r="O7" s="586"/>
      <c r="P7" s="586"/>
    </row>
    <row r="8" spans="1:17" s="9" customFormat="1" ht="12" customHeight="1">
      <c r="A8" s="16"/>
      <c r="B8" s="16"/>
      <c r="C8" s="16"/>
      <c r="D8" s="16"/>
      <c r="E8" s="16"/>
      <c r="F8" s="16"/>
      <c r="G8" s="16"/>
      <c r="H8" s="33"/>
      <c r="I8" s="16"/>
      <c r="J8" s="16"/>
      <c r="K8" s="16"/>
      <c r="L8" s="16"/>
      <c r="M8" s="16"/>
      <c r="N8" s="6"/>
    </row>
    <row r="9" spans="1:17" s="9" customFormat="1">
      <c r="A9" s="585" t="s">
        <v>404</v>
      </c>
      <c r="B9" s="585"/>
      <c r="C9" s="585"/>
      <c r="D9" s="585"/>
      <c r="E9" s="585"/>
      <c r="F9" s="585"/>
      <c r="G9" s="585"/>
      <c r="H9" s="585"/>
      <c r="I9" s="585"/>
      <c r="J9" s="585"/>
      <c r="K9" s="585"/>
      <c r="L9" s="335"/>
      <c r="M9" s="335"/>
      <c r="N9" s="335"/>
      <c r="O9" s="336"/>
      <c r="P9" s="336"/>
    </row>
    <row r="10" spans="1:17" s="9" customFormat="1">
      <c r="A10" s="584" t="s">
        <v>138</v>
      </c>
      <c r="B10" s="584"/>
      <c r="C10" s="584"/>
      <c r="D10" s="584"/>
      <c r="E10" s="584"/>
      <c r="F10" s="584"/>
      <c r="G10" s="584"/>
      <c r="H10" s="584"/>
      <c r="I10" s="584"/>
      <c r="J10" s="584"/>
      <c r="K10" s="584"/>
      <c r="L10" s="584"/>
      <c r="M10" s="584"/>
      <c r="N10" s="584"/>
      <c r="O10" s="336"/>
      <c r="P10" s="336"/>
    </row>
    <row r="11" spans="1:17" s="9" customFormat="1">
      <c r="A11" s="584" t="s">
        <v>139</v>
      </c>
      <c r="B11" s="584"/>
      <c r="C11" s="584"/>
      <c r="D11" s="584"/>
      <c r="E11" s="584"/>
      <c r="F11" s="584"/>
      <c r="G11" s="584"/>
      <c r="H11" s="584"/>
      <c r="I11" s="584"/>
      <c r="J11" s="584"/>
      <c r="K11" s="584"/>
      <c r="L11" s="584"/>
      <c r="M11" s="584"/>
      <c r="N11" s="584"/>
      <c r="O11" s="336"/>
      <c r="P11" s="336"/>
    </row>
    <row r="12" spans="1:17" s="9" customFormat="1">
      <c r="A12" s="584" t="s">
        <v>140</v>
      </c>
      <c r="B12" s="584"/>
      <c r="C12" s="584"/>
      <c r="D12" s="584"/>
      <c r="E12" s="584"/>
      <c r="F12" s="584"/>
      <c r="G12" s="584"/>
      <c r="H12" s="584"/>
      <c r="I12" s="584"/>
      <c r="J12" s="584"/>
      <c r="K12" s="584"/>
      <c r="L12" s="584"/>
      <c r="M12" s="584"/>
      <c r="N12" s="584"/>
      <c r="O12" s="336"/>
      <c r="P12" s="336"/>
    </row>
    <row r="13" spans="1:17" s="9" customFormat="1">
      <c r="A13" s="584" t="s">
        <v>141</v>
      </c>
      <c r="B13" s="584"/>
      <c r="C13" s="584"/>
      <c r="D13" s="584"/>
      <c r="E13" s="584"/>
      <c r="F13" s="584"/>
      <c r="G13" s="584"/>
      <c r="H13" s="584"/>
      <c r="I13" s="584"/>
      <c r="J13" s="584"/>
      <c r="K13" s="584"/>
      <c r="L13" s="584"/>
      <c r="M13" s="584"/>
      <c r="N13" s="584"/>
      <c r="O13" s="336"/>
      <c r="P13" s="336"/>
    </row>
    <row r="14" spans="1:17" s="9" customFormat="1">
      <c r="A14" s="584" t="s">
        <v>142</v>
      </c>
      <c r="B14" s="584"/>
      <c r="C14" s="584"/>
      <c r="D14" s="584"/>
      <c r="E14" s="584"/>
      <c r="F14" s="584"/>
      <c r="G14" s="584"/>
      <c r="H14" s="584"/>
      <c r="I14" s="584"/>
      <c r="J14" s="584"/>
      <c r="K14" s="584"/>
      <c r="L14" s="584"/>
      <c r="M14" s="584"/>
      <c r="N14" s="584"/>
      <c r="O14" s="336"/>
      <c r="P14" s="336"/>
    </row>
    <row r="15" spans="1:17" s="9" customFormat="1">
      <c r="A15" s="584" t="s">
        <v>171</v>
      </c>
      <c r="B15" s="584"/>
      <c r="C15" s="584"/>
      <c r="D15" s="584"/>
      <c r="E15" s="584"/>
      <c r="F15" s="584"/>
      <c r="G15" s="584"/>
      <c r="H15" s="584"/>
      <c r="I15" s="584"/>
      <c r="J15" s="584"/>
      <c r="K15" s="584"/>
      <c r="L15" s="584"/>
      <c r="M15" s="584"/>
      <c r="N15" s="584"/>
      <c r="O15" s="336"/>
      <c r="P15" s="336"/>
    </row>
    <row r="16" spans="1:17" ht="13.5" customHeight="1">
      <c r="A16" s="337"/>
      <c r="B16" s="337"/>
      <c r="C16" s="337"/>
      <c r="D16" s="337"/>
      <c r="E16" s="337"/>
      <c r="F16" s="337"/>
      <c r="G16" s="337"/>
      <c r="H16" s="337"/>
      <c r="I16" s="337"/>
      <c r="J16" s="337"/>
      <c r="K16" s="338"/>
      <c r="L16" s="338"/>
      <c r="M16" s="41"/>
      <c r="N16" s="41"/>
      <c r="O16" s="22"/>
      <c r="P16" s="22"/>
    </row>
    <row r="17" spans="1:16" ht="15" customHeight="1">
      <c r="A17" s="593" t="s">
        <v>116</v>
      </c>
      <c r="B17" s="593"/>
      <c r="C17" s="593"/>
      <c r="D17" s="593"/>
      <c r="E17" s="593"/>
      <c r="F17" s="593"/>
      <c r="G17" s="593"/>
      <c r="H17" s="593"/>
      <c r="I17" s="593"/>
      <c r="J17" s="593"/>
      <c r="K17" s="593"/>
      <c r="L17" s="593"/>
      <c r="M17" s="593"/>
      <c r="N17" s="593"/>
      <c r="O17" s="593"/>
      <c r="P17" s="593"/>
    </row>
    <row r="18" spans="1:16" ht="15" customHeight="1">
      <c r="A18" s="603" t="s">
        <v>405</v>
      </c>
      <c r="B18" s="603"/>
      <c r="C18" s="603"/>
      <c r="D18" s="603"/>
      <c r="E18" s="603"/>
      <c r="F18" s="603"/>
      <c r="G18" s="603"/>
      <c r="H18" s="603"/>
      <c r="I18" s="603"/>
      <c r="J18" s="603"/>
      <c r="K18" s="603"/>
      <c r="L18" s="603"/>
      <c r="M18" s="603"/>
      <c r="N18" s="603"/>
      <c r="O18" s="22"/>
      <c r="P18" s="22"/>
    </row>
    <row r="19" spans="1:16" ht="15" customHeight="1">
      <c r="A19" s="339"/>
      <c r="B19" s="340"/>
      <c r="C19" s="340"/>
      <c r="D19" s="340"/>
      <c r="E19" s="340"/>
      <c r="F19" s="340"/>
      <c r="G19" s="340"/>
      <c r="H19" s="360"/>
      <c r="I19" s="341" t="s">
        <v>0</v>
      </c>
      <c r="J19" s="340"/>
      <c r="K19" s="340"/>
      <c r="L19" s="371" t="s">
        <v>117</v>
      </c>
      <c r="M19" s="342" t="s">
        <v>1</v>
      </c>
      <c r="N19" s="343" t="s">
        <v>119</v>
      </c>
      <c r="O19" s="375" t="s">
        <v>2</v>
      </c>
      <c r="P19" s="343" t="s">
        <v>2</v>
      </c>
    </row>
    <row r="20" spans="1:16" ht="15" customHeight="1">
      <c r="A20" s="344"/>
      <c r="B20" s="345"/>
      <c r="C20" s="345"/>
      <c r="D20" s="345"/>
      <c r="E20" s="345"/>
      <c r="F20" s="345"/>
      <c r="G20" s="345"/>
      <c r="H20" s="361"/>
      <c r="I20" s="346"/>
      <c r="J20" s="345"/>
      <c r="K20" s="345"/>
      <c r="L20" s="372" t="s">
        <v>118</v>
      </c>
      <c r="M20" s="347" t="s">
        <v>407</v>
      </c>
      <c r="N20" s="348" t="s">
        <v>120</v>
      </c>
      <c r="O20" s="376" t="s">
        <v>133</v>
      </c>
      <c r="P20" s="348" t="s">
        <v>134</v>
      </c>
    </row>
    <row r="21" spans="1:16" ht="15" customHeight="1">
      <c r="A21" s="349" t="s">
        <v>3</v>
      </c>
      <c r="B21" s="346"/>
      <c r="C21" s="346"/>
      <c r="D21" s="346"/>
      <c r="E21" s="346"/>
      <c r="F21" s="345"/>
      <c r="G21" s="345"/>
      <c r="H21" s="361"/>
      <c r="I21" s="345"/>
      <c r="J21" s="345"/>
      <c r="K21" s="345"/>
      <c r="L21" s="372" t="s">
        <v>406</v>
      </c>
      <c r="M21" s="347"/>
      <c r="N21" s="373" t="s">
        <v>408</v>
      </c>
      <c r="O21" s="377" t="s">
        <v>4</v>
      </c>
      <c r="P21" s="350"/>
    </row>
    <row r="22" spans="1:16">
      <c r="A22" s="376">
        <v>1</v>
      </c>
      <c r="B22" s="347">
        <v>2</v>
      </c>
      <c r="C22" s="347">
        <v>3</v>
      </c>
      <c r="D22" s="347">
        <v>4</v>
      </c>
      <c r="E22" s="347">
        <v>5</v>
      </c>
      <c r="F22" s="347">
        <v>6</v>
      </c>
      <c r="G22" s="347">
        <v>7</v>
      </c>
      <c r="H22" s="348" t="s">
        <v>193</v>
      </c>
      <c r="I22" s="345"/>
      <c r="J22" s="345"/>
      <c r="K22" s="345"/>
      <c r="L22" s="372" t="s">
        <v>88</v>
      </c>
      <c r="M22" s="347" t="s">
        <v>129</v>
      </c>
      <c r="N22" s="373" t="s">
        <v>97</v>
      </c>
      <c r="O22" s="377"/>
      <c r="P22" s="350"/>
    </row>
    <row r="23" spans="1:16">
      <c r="A23" s="351"/>
      <c r="B23" s="352"/>
      <c r="C23" s="352"/>
      <c r="D23" s="352"/>
      <c r="E23" s="352"/>
      <c r="F23" s="352"/>
      <c r="G23" s="352"/>
      <c r="H23" s="352"/>
      <c r="I23" s="353" t="s">
        <v>395</v>
      </c>
      <c r="J23" s="353"/>
      <c r="K23" s="353"/>
      <c r="L23" s="353"/>
      <c r="M23" s="353"/>
      <c r="N23" s="354"/>
      <c r="O23" s="355"/>
      <c r="P23" s="356"/>
    </row>
    <row r="24" spans="1:16">
      <c r="A24" s="56" t="s">
        <v>88</v>
      </c>
      <c r="B24" s="57"/>
      <c r="C24" s="57" t="s">
        <v>97</v>
      </c>
      <c r="D24" s="57" t="s">
        <v>11</v>
      </c>
      <c r="E24" s="57" t="s">
        <v>189</v>
      </c>
      <c r="F24" s="57" t="s">
        <v>190</v>
      </c>
      <c r="G24" s="57"/>
      <c r="H24" s="58"/>
      <c r="I24" s="34">
        <v>6</v>
      </c>
      <c r="J24" s="34" t="s">
        <v>7</v>
      </c>
      <c r="K24" s="34"/>
      <c r="L24" s="172">
        <f>L48</f>
        <v>6275639</v>
      </c>
      <c r="M24" s="173">
        <f>M48</f>
        <v>12238300</v>
      </c>
      <c r="N24" s="174">
        <f>N48</f>
        <v>4780638</v>
      </c>
      <c r="O24" s="172">
        <f>N24/L24*100</f>
        <v>76.177708756032644</v>
      </c>
      <c r="P24" s="174">
        <f>N24/M24*100</f>
        <v>39.062925406306434</v>
      </c>
    </row>
    <row r="25" spans="1:16">
      <c r="A25" s="56"/>
      <c r="B25" s="57"/>
      <c r="C25" s="57"/>
      <c r="D25" s="57"/>
      <c r="E25" s="57"/>
      <c r="F25" s="57"/>
      <c r="G25" s="57" t="s">
        <v>191</v>
      </c>
      <c r="H25" s="58"/>
      <c r="I25" s="34">
        <v>7</v>
      </c>
      <c r="J25" s="34" t="s">
        <v>9</v>
      </c>
      <c r="K25" s="34"/>
      <c r="L25" s="172">
        <f>L70</f>
        <v>0</v>
      </c>
      <c r="M25" s="173">
        <f>M70</f>
        <v>0</v>
      </c>
      <c r="N25" s="174">
        <f>N70</f>
        <v>0</v>
      </c>
      <c r="O25" s="506">
        <v>0</v>
      </c>
      <c r="P25" s="507">
        <v>0</v>
      </c>
    </row>
    <row r="26" spans="1:16">
      <c r="A26" s="56" t="s">
        <v>88</v>
      </c>
      <c r="B26" s="57"/>
      <c r="C26" s="57" t="s">
        <v>97</v>
      </c>
      <c r="D26" s="57" t="s">
        <v>11</v>
      </c>
      <c r="E26" s="57" t="s">
        <v>189</v>
      </c>
      <c r="F26" s="57" t="s">
        <v>4</v>
      </c>
      <c r="G26" s="57" t="s">
        <v>191</v>
      </c>
      <c r="H26" s="58"/>
      <c r="I26" s="34">
        <v>3</v>
      </c>
      <c r="J26" s="34" t="s">
        <v>10</v>
      </c>
      <c r="K26" s="34"/>
      <c r="L26" s="172">
        <f>L73</f>
        <v>2593649</v>
      </c>
      <c r="M26" s="173">
        <f>M73</f>
        <v>7019000</v>
      </c>
      <c r="N26" s="174">
        <f>N73</f>
        <v>2557740</v>
      </c>
      <c r="O26" s="506">
        <f t="shared" ref="O26:O27" si="0">N26/L26*100</f>
        <v>98.615502714515344</v>
      </c>
      <c r="P26" s="507">
        <f t="shared" ref="P26:P27" si="1">N26/M26*100</f>
        <v>36.44023365151731</v>
      </c>
    </row>
    <row r="27" spans="1:16">
      <c r="A27" s="62"/>
      <c r="B27" s="63"/>
      <c r="C27" s="63"/>
      <c r="D27" s="63"/>
      <c r="E27" s="63"/>
      <c r="F27" s="63" t="s">
        <v>190</v>
      </c>
      <c r="G27" s="63" t="s">
        <v>191</v>
      </c>
      <c r="H27" s="64"/>
      <c r="I27" s="40" t="s">
        <v>11</v>
      </c>
      <c r="J27" s="34" t="s">
        <v>12</v>
      </c>
      <c r="K27" s="34"/>
      <c r="L27" s="172">
        <f>L95</f>
        <v>620322</v>
      </c>
      <c r="M27" s="173">
        <f>M95</f>
        <v>5219300</v>
      </c>
      <c r="N27" s="174">
        <f>N95</f>
        <v>936874</v>
      </c>
      <c r="O27" s="172">
        <f t="shared" si="0"/>
        <v>151.03027137518902</v>
      </c>
      <c r="P27" s="174">
        <f t="shared" si="1"/>
        <v>17.950184890694153</v>
      </c>
    </row>
    <row r="28" spans="1:16">
      <c r="A28" s="365"/>
      <c r="B28" s="366"/>
      <c r="C28" s="366"/>
      <c r="D28" s="366"/>
      <c r="E28" s="366"/>
      <c r="F28" s="366"/>
      <c r="G28" s="366"/>
      <c r="H28" s="370"/>
      <c r="I28" s="367" t="s">
        <v>394</v>
      </c>
      <c r="J28" s="367"/>
      <c r="K28" s="367"/>
      <c r="L28" s="374">
        <f>L24+L25-L26-L27</f>
        <v>3061668</v>
      </c>
      <c r="M28" s="368">
        <f>M24+M25-M26-M27</f>
        <v>0</v>
      </c>
      <c r="N28" s="369">
        <f>N24+N25-N26-N27</f>
        <v>1286024</v>
      </c>
      <c r="O28" s="378"/>
      <c r="P28" s="369"/>
    </row>
    <row r="29" spans="1:16">
      <c r="A29" s="39"/>
      <c r="B29" s="39"/>
      <c r="C29" s="39"/>
      <c r="D29" s="39"/>
      <c r="E29" s="39"/>
      <c r="F29" s="39"/>
      <c r="G29" s="39"/>
      <c r="H29" s="39"/>
      <c r="I29" s="34"/>
      <c r="J29" s="34"/>
      <c r="K29" s="34"/>
      <c r="L29" s="34"/>
      <c r="M29" s="34"/>
      <c r="N29" s="41"/>
      <c r="O29" s="22"/>
      <c r="P29" s="22"/>
    </row>
    <row r="30" spans="1:16">
      <c r="A30" s="351"/>
      <c r="B30" s="352"/>
      <c r="C30" s="352"/>
      <c r="D30" s="352"/>
      <c r="E30" s="352"/>
      <c r="F30" s="352"/>
      <c r="G30" s="352"/>
      <c r="H30" s="352"/>
      <c r="I30" s="353" t="s">
        <v>396</v>
      </c>
      <c r="J30" s="353"/>
      <c r="K30" s="353"/>
      <c r="L30" s="353"/>
      <c r="M30" s="353"/>
      <c r="N30" s="357"/>
      <c r="O30" s="358"/>
      <c r="P30" s="359"/>
    </row>
    <row r="31" spans="1:16">
      <c r="A31" s="56"/>
      <c r="B31" s="57"/>
      <c r="C31" s="57"/>
      <c r="D31" s="57"/>
      <c r="E31" s="57"/>
      <c r="F31" s="57"/>
      <c r="G31" s="57" t="s">
        <v>4</v>
      </c>
      <c r="H31" s="58" t="s">
        <v>193</v>
      </c>
      <c r="I31" s="34">
        <v>8</v>
      </c>
      <c r="J31" s="34" t="s">
        <v>13</v>
      </c>
      <c r="K31" s="34"/>
      <c r="L31" s="172">
        <f>L101</f>
        <v>0</v>
      </c>
      <c r="M31" s="173">
        <f>M101</f>
        <v>0</v>
      </c>
      <c r="N31" s="174">
        <v>0</v>
      </c>
      <c r="O31" s="508">
        <v>0</v>
      </c>
      <c r="P31" s="509">
        <v>0</v>
      </c>
    </row>
    <row r="32" spans="1:16">
      <c r="A32" s="56"/>
      <c r="B32" s="57"/>
      <c r="C32" s="57"/>
      <c r="D32" s="57"/>
      <c r="E32" s="57"/>
      <c r="F32" s="57"/>
      <c r="G32" s="57" t="s">
        <v>4</v>
      </c>
      <c r="H32" s="58" t="s">
        <v>193</v>
      </c>
      <c r="I32" s="34">
        <v>5</v>
      </c>
      <c r="J32" s="34" t="s">
        <v>14</v>
      </c>
      <c r="K32" s="34"/>
      <c r="L32" s="379">
        <f>L105</f>
        <v>0</v>
      </c>
      <c r="M32" s="173">
        <f>M105</f>
        <v>0</v>
      </c>
      <c r="N32" s="174">
        <v>0</v>
      </c>
      <c r="O32" s="508">
        <v>0</v>
      </c>
      <c r="P32" s="509">
        <v>0</v>
      </c>
    </row>
    <row r="33" spans="1:16">
      <c r="A33" s="365"/>
      <c r="B33" s="366"/>
      <c r="C33" s="366"/>
      <c r="D33" s="366"/>
      <c r="E33" s="366"/>
      <c r="F33" s="366"/>
      <c r="G33" s="366"/>
      <c r="H33" s="370"/>
      <c r="I33" s="367" t="s">
        <v>393</v>
      </c>
      <c r="J33" s="367"/>
      <c r="K33" s="367"/>
      <c r="L33" s="378">
        <f>L31-L32</f>
        <v>0</v>
      </c>
      <c r="M33" s="368">
        <f t="shared" ref="M33:N33" si="2">M31-M32</f>
        <v>0</v>
      </c>
      <c r="N33" s="369">
        <f t="shared" si="2"/>
        <v>0</v>
      </c>
      <c r="O33" s="380"/>
      <c r="P33" s="381"/>
    </row>
    <row r="34" spans="1:16">
      <c r="A34" s="39"/>
      <c r="B34" s="39"/>
      <c r="C34" s="39"/>
      <c r="D34" s="39"/>
      <c r="E34" s="39"/>
      <c r="F34" s="39"/>
      <c r="G34" s="39"/>
      <c r="H34" s="39"/>
      <c r="I34" s="34"/>
      <c r="J34" s="34"/>
      <c r="K34" s="34"/>
      <c r="L34" s="34"/>
      <c r="M34" s="34"/>
      <c r="N34" s="41"/>
      <c r="O34" s="22"/>
      <c r="P34" s="22"/>
    </row>
    <row r="35" spans="1:16">
      <c r="A35" s="351"/>
      <c r="B35" s="352"/>
      <c r="C35" s="352"/>
      <c r="D35" s="352"/>
      <c r="E35" s="352"/>
      <c r="F35" s="352"/>
      <c r="G35" s="352"/>
      <c r="H35" s="352"/>
      <c r="I35" s="353" t="s">
        <v>397</v>
      </c>
      <c r="J35" s="353"/>
      <c r="K35" s="353"/>
      <c r="L35" s="353"/>
      <c r="M35" s="353"/>
      <c r="N35" s="357"/>
      <c r="O35" s="358"/>
      <c r="P35" s="359"/>
    </row>
    <row r="36" spans="1:16">
      <c r="A36" s="62"/>
      <c r="B36" s="63"/>
      <c r="C36" s="63"/>
      <c r="D36" s="63"/>
      <c r="E36" s="63"/>
      <c r="F36" s="63"/>
      <c r="G36" s="63"/>
      <c r="H36" s="64"/>
      <c r="I36" s="317" t="s">
        <v>15</v>
      </c>
      <c r="J36" s="209"/>
      <c r="K36" s="209"/>
      <c r="L36" s="386"/>
      <c r="M36" s="198">
        <f>M110</f>
        <v>209811</v>
      </c>
      <c r="N36" s="199"/>
      <c r="O36" s="387"/>
      <c r="P36" s="388"/>
    </row>
    <row r="37" spans="1:16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41"/>
      <c r="O37" s="42"/>
      <c r="P37" s="42"/>
    </row>
    <row r="38" spans="1:16">
      <c r="A38" s="382"/>
      <c r="B38" s="364"/>
      <c r="C38" s="364"/>
      <c r="D38" s="364"/>
      <c r="E38" s="364"/>
      <c r="F38" s="364"/>
      <c r="G38" s="364"/>
      <c r="H38" s="364"/>
      <c r="I38" s="364" t="s">
        <v>398</v>
      </c>
      <c r="J38" s="364"/>
      <c r="K38" s="364"/>
      <c r="L38" s="364"/>
      <c r="M38" s="364"/>
      <c r="N38" s="383"/>
      <c r="O38" s="384"/>
      <c r="P38" s="385"/>
    </row>
    <row r="39" spans="1:16">
      <c r="A39" s="389"/>
      <c r="B39" s="390"/>
      <c r="C39" s="390"/>
      <c r="D39" s="390"/>
      <c r="E39" s="390"/>
      <c r="F39" s="390"/>
      <c r="G39" s="390"/>
      <c r="H39" s="391"/>
      <c r="I39" s="390"/>
      <c r="J39" s="390"/>
      <c r="K39" s="390"/>
      <c r="L39" s="392">
        <f>L28+L33+L36</f>
        <v>3061668</v>
      </c>
      <c r="M39" s="393">
        <f>M28+M33+M36</f>
        <v>209811</v>
      </c>
      <c r="N39" s="393">
        <f>N28+N33+N36</f>
        <v>1286024</v>
      </c>
      <c r="O39" s="394"/>
      <c r="P39" s="395"/>
    </row>
    <row r="40" spans="1:16" s="9" customFormat="1" ht="7.9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5"/>
      <c r="N40" s="46"/>
      <c r="O40" s="22"/>
      <c r="P40" s="22"/>
    </row>
    <row r="41" spans="1:16" ht="13.95" customHeight="1">
      <c r="A41" s="592" t="s">
        <v>170</v>
      </c>
      <c r="B41" s="592"/>
      <c r="C41" s="592"/>
      <c r="D41" s="592"/>
      <c r="E41" s="592"/>
      <c r="F41" s="592"/>
      <c r="G41" s="592"/>
      <c r="H41" s="592"/>
      <c r="I41" s="592"/>
      <c r="J41" s="592"/>
      <c r="K41" s="592"/>
      <c r="L41" s="592"/>
      <c r="M41" s="592"/>
      <c r="N41" s="592"/>
      <c r="O41" s="592"/>
      <c r="P41" s="592"/>
    </row>
    <row r="42" spans="1:16">
      <c r="A42" s="589" t="s">
        <v>186</v>
      </c>
      <c r="B42" s="589"/>
      <c r="C42" s="589"/>
      <c r="D42" s="589"/>
      <c r="E42" s="589"/>
      <c r="F42" s="589"/>
      <c r="G42" s="589"/>
      <c r="H42" s="589"/>
      <c r="I42" s="589"/>
      <c r="J42" s="589"/>
      <c r="K42" s="589"/>
      <c r="L42" s="589"/>
      <c r="M42" s="589"/>
      <c r="N42" s="589"/>
      <c r="O42" s="589"/>
      <c r="P42" s="589"/>
    </row>
    <row r="43" spans="1:16" ht="4.95" customHeight="1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8"/>
      <c r="O43" s="49"/>
      <c r="P43" s="49"/>
    </row>
    <row r="44" spans="1:16" ht="12.6" customHeight="1">
      <c r="A44" s="396"/>
      <c r="B44" s="397"/>
      <c r="C44" s="397"/>
      <c r="D44" s="397"/>
      <c r="E44" s="397"/>
      <c r="F44" s="397"/>
      <c r="G44" s="397"/>
      <c r="H44" s="398"/>
      <c r="I44" s="402" t="s">
        <v>0</v>
      </c>
      <c r="J44" s="397"/>
      <c r="K44" s="397"/>
      <c r="L44" s="371" t="s">
        <v>117</v>
      </c>
      <c r="M44" s="403" t="s">
        <v>1</v>
      </c>
      <c r="N44" s="343" t="s">
        <v>119</v>
      </c>
      <c r="O44" s="413" t="s">
        <v>2</v>
      </c>
      <c r="P44" s="404" t="s">
        <v>2</v>
      </c>
    </row>
    <row r="45" spans="1:16" ht="12.6" customHeight="1">
      <c r="A45" s="399"/>
      <c r="B45" s="400"/>
      <c r="C45" s="400"/>
      <c r="D45" s="400"/>
      <c r="E45" s="400"/>
      <c r="F45" s="400"/>
      <c r="G45" s="400"/>
      <c r="H45" s="401"/>
      <c r="I45" s="405"/>
      <c r="J45" s="400"/>
      <c r="K45" s="400"/>
      <c r="L45" s="372" t="s">
        <v>118</v>
      </c>
      <c r="M45" s="406" t="s">
        <v>407</v>
      </c>
      <c r="N45" s="348" t="s">
        <v>120</v>
      </c>
      <c r="O45" s="372" t="s">
        <v>133</v>
      </c>
      <c r="P45" s="373" t="s">
        <v>134</v>
      </c>
    </row>
    <row r="46" spans="1:16" ht="12" customHeight="1">
      <c r="A46" s="349" t="s">
        <v>3</v>
      </c>
      <c r="B46" s="346"/>
      <c r="C46" s="346"/>
      <c r="D46" s="346"/>
      <c r="E46" s="346"/>
      <c r="F46" s="345"/>
      <c r="G46" s="345"/>
      <c r="H46" s="361"/>
      <c r="I46" s="407"/>
      <c r="J46" s="400" t="s">
        <v>196</v>
      </c>
      <c r="K46" s="400"/>
      <c r="L46" s="372" t="s">
        <v>406</v>
      </c>
      <c r="M46" s="406"/>
      <c r="N46" s="373" t="s">
        <v>408</v>
      </c>
      <c r="O46" s="377"/>
      <c r="P46" s="350"/>
    </row>
    <row r="47" spans="1:16">
      <c r="A47" s="362">
        <v>1</v>
      </c>
      <c r="B47" s="363">
        <v>2</v>
      </c>
      <c r="C47" s="363">
        <v>3</v>
      </c>
      <c r="D47" s="363">
        <v>4</v>
      </c>
      <c r="E47" s="363">
        <v>5</v>
      </c>
      <c r="F47" s="363">
        <v>6</v>
      </c>
      <c r="G47" s="363">
        <v>7</v>
      </c>
      <c r="H47" s="409" t="s">
        <v>193</v>
      </c>
      <c r="I47" s="382" t="s">
        <v>399</v>
      </c>
      <c r="J47" s="364"/>
      <c r="K47" s="421"/>
      <c r="L47" s="362" t="s">
        <v>88</v>
      </c>
      <c r="M47" s="363" t="s">
        <v>129</v>
      </c>
      <c r="N47" s="410" t="s">
        <v>97</v>
      </c>
      <c r="O47" s="414"/>
      <c r="P47" s="408"/>
    </row>
    <row r="48" spans="1:16">
      <c r="A48" s="422" t="s">
        <v>88</v>
      </c>
      <c r="B48" s="423"/>
      <c r="C48" s="423" t="s">
        <v>97</v>
      </c>
      <c r="D48" s="423" t="s">
        <v>11</v>
      </c>
      <c r="E48" s="423" t="s">
        <v>189</v>
      </c>
      <c r="F48" s="423" t="s">
        <v>190</v>
      </c>
      <c r="G48" s="423"/>
      <c r="H48" s="424"/>
      <c r="I48" s="425">
        <v>6</v>
      </c>
      <c r="J48" s="426" t="s">
        <v>7</v>
      </c>
      <c r="K48" s="427"/>
      <c r="L48" s="428">
        <f>L49+L53+L58+L61+L65+L67</f>
        <v>6275639</v>
      </c>
      <c r="M48" s="429">
        <f>M49+M53+M58+M61+M65+M67</f>
        <v>12238300</v>
      </c>
      <c r="N48" s="430">
        <f>N49+N53+N58+N61+N65+N67</f>
        <v>4780638</v>
      </c>
      <c r="O48" s="431">
        <f>N48/L48*100</f>
        <v>76.177708756032644</v>
      </c>
      <c r="P48" s="432">
        <f>N48/M48*100</f>
        <v>39.062925406306434</v>
      </c>
    </row>
    <row r="49" spans="1:16">
      <c r="A49" s="85"/>
      <c r="B49" s="86"/>
      <c r="C49" s="86"/>
      <c r="D49" s="86"/>
      <c r="E49" s="86"/>
      <c r="F49" s="86"/>
      <c r="G49" s="86"/>
      <c r="H49" s="87"/>
      <c r="I49" s="315">
        <v>61</v>
      </c>
      <c r="J49" s="220" t="s">
        <v>16</v>
      </c>
      <c r="K49" s="231"/>
      <c r="L49" s="221">
        <f>SUM(L50:L52)</f>
        <v>1849060</v>
      </c>
      <c r="M49" s="282">
        <f>SUM(M50:M52)</f>
        <v>3042500</v>
      </c>
      <c r="N49" s="479">
        <f>SUM(N50:N52)</f>
        <v>1596584</v>
      </c>
      <c r="O49" s="480">
        <f t="shared" ref="O49:O69" si="3">N49/L49*100</f>
        <v>86.345710793592417</v>
      </c>
      <c r="P49" s="481">
        <f t="shared" ref="P49:P69" si="4">N49/M49*100</f>
        <v>52.476055875102709</v>
      </c>
    </row>
    <row r="50" spans="1:16">
      <c r="A50" s="56" t="s">
        <v>88</v>
      </c>
      <c r="B50" s="57"/>
      <c r="C50" s="57"/>
      <c r="D50" s="57"/>
      <c r="E50" s="57"/>
      <c r="F50" s="57"/>
      <c r="G50" s="57"/>
      <c r="H50" s="58"/>
      <c r="I50" s="316">
        <v>611</v>
      </c>
      <c r="J50" s="170" t="s">
        <v>17</v>
      </c>
      <c r="K50" s="171"/>
      <c r="L50" s="172">
        <v>1820609</v>
      </c>
      <c r="M50" s="173">
        <v>3000000</v>
      </c>
      <c r="N50" s="219">
        <v>1585387</v>
      </c>
      <c r="O50" s="415">
        <f t="shared" si="3"/>
        <v>87.080037503934122</v>
      </c>
      <c r="P50" s="416">
        <f t="shared" si="4"/>
        <v>52.846233333333338</v>
      </c>
    </row>
    <row r="51" spans="1:16">
      <c r="A51" s="56" t="s">
        <v>88</v>
      </c>
      <c r="B51" s="57"/>
      <c r="C51" s="57"/>
      <c r="D51" s="57"/>
      <c r="E51" s="57"/>
      <c r="F51" s="57"/>
      <c r="G51" s="57"/>
      <c r="H51" s="58"/>
      <c r="I51" s="316">
        <v>613</v>
      </c>
      <c r="J51" s="170" t="s">
        <v>18</v>
      </c>
      <c r="K51" s="171"/>
      <c r="L51" s="172">
        <v>28336</v>
      </c>
      <c r="M51" s="173">
        <v>40000</v>
      </c>
      <c r="N51" s="219">
        <v>10860</v>
      </c>
      <c r="O51" s="415">
        <f t="shared" si="3"/>
        <v>38.325804630152454</v>
      </c>
      <c r="P51" s="416">
        <f t="shared" si="4"/>
        <v>27.150000000000002</v>
      </c>
    </row>
    <row r="52" spans="1:16">
      <c r="A52" s="56" t="s">
        <v>88</v>
      </c>
      <c r="B52" s="57"/>
      <c r="C52" s="57"/>
      <c r="D52" s="57"/>
      <c r="E52" s="57"/>
      <c r="F52" s="57"/>
      <c r="G52" s="57"/>
      <c r="H52" s="58"/>
      <c r="I52" s="316">
        <v>614</v>
      </c>
      <c r="J52" s="170" t="s">
        <v>19</v>
      </c>
      <c r="K52" s="171"/>
      <c r="L52" s="172">
        <v>115</v>
      </c>
      <c r="M52" s="173">
        <v>2500</v>
      </c>
      <c r="N52" s="219">
        <v>337</v>
      </c>
      <c r="O52" s="415">
        <f t="shared" si="3"/>
        <v>293.04347826086956</v>
      </c>
      <c r="P52" s="416">
        <f t="shared" si="4"/>
        <v>13.48</v>
      </c>
    </row>
    <row r="53" spans="1:16">
      <c r="A53" s="56"/>
      <c r="B53" s="57"/>
      <c r="C53" s="57"/>
      <c r="D53" s="57"/>
      <c r="E53" s="57"/>
      <c r="F53" s="57"/>
      <c r="G53" s="57"/>
      <c r="H53" s="58"/>
      <c r="I53" s="316">
        <v>63</v>
      </c>
      <c r="J53" s="170" t="s">
        <v>20</v>
      </c>
      <c r="K53" s="171"/>
      <c r="L53" s="172">
        <f>SUM(L54:L57)</f>
        <v>3972287</v>
      </c>
      <c r="M53" s="173">
        <f>SUM(M54:M57)</f>
        <v>7152000</v>
      </c>
      <c r="N53" s="174">
        <f>SUM(N54:N57)</f>
        <v>2592176</v>
      </c>
      <c r="O53" s="415">
        <f t="shared" si="3"/>
        <v>65.256513439235391</v>
      </c>
      <c r="P53" s="416">
        <f t="shared" si="4"/>
        <v>36.244071588366886</v>
      </c>
    </row>
    <row r="54" spans="1:16" s="9" customFormat="1">
      <c r="A54" s="56"/>
      <c r="B54" s="57"/>
      <c r="C54" s="57"/>
      <c r="D54" s="57"/>
      <c r="E54" s="57" t="s">
        <v>189</v>
      </c>
      <c r="F54" s="57"/>
      <c r="G54" s="57"/>
      <c r="H54" s="58"/>
      <c r="I54" s="316" t="s">
        <v>197</v>
      </c>
      <c r="J54" s="596" t="s">
        <v>198</v>
      </c>
      <c r="K54" s="597"/>
      <c r="L54" s="172">
        <v>3710320</v>
      </c>
      <c r="M54" s="173">
        <v>5060000</v>
      </c>
      <c r="N54" s="174">
        <v>2592176</v>
      </c>
      <c r="O54" s="415">
        <f t="shared" si="3"/>
        <v>69.86394704499881</v>
      </c>
      <c r="P54" s="416">
        <f t="shared" si="4"/>
        <v>51.228774703557313</v>
      </c>
    </row>
    <row r="55" spans="1:16">
      <c r="A55" s="56"/>
      <c r="B55" s="57"/>
      <c r="C55" s="57"/>
      <c r="D55" s="57"/>
      <c r="E55" s="57" t="s">
        <v>189</v>
      </c>
      <c r="F55" s="57"/>
      <c r="G55" s="57"/>
      <c r="H55" s="58"/>
      <c r="I55" s="316">
        <v>633</v>
      </c>
      <c r="J55" s="170" t="s">
        <v>21</v>
      </c>
      <c r="K55" s="171"/>
      <c r="L55" s="172">
        <v>122500</v>
      </c>
      <c r="M55" s="95">
        <v>1400000</v>
      </c>
      <c r="N55" s="219">
        <v>0</v>
      </c>
      <c r="O55" s="415">
        <f t="shared" si="3"/>
        <v>0</v>
      </c>
      <c r="P55" s="416">
        <f t="shared" si="4"/>
        <v>0</v>
      </c>
    </row>
    <row r="56" spans="1:16">
      <c r="A56" s="56"/>
      <c r="B56" s="57"/>
      <c r="C56" s="57"/>
      <c r="D56" s="57"/>
      <c r="E56" s="57" t="s">
        <v>189</v>
      </c>
      <c r="F56" s="57"/>
      <c r="G56" s="57"/>
      <c r="H56" s="58"/>
      <c r="I56" s="316" t="s">
        <v>22</v>
      </c>
      <c r="J56" s="170" t="s">
        <v>23</v>
      </c>
      <c r="K56" s="171"/>
      <c r="L56" s="172">
        <v>139467</v>
      </c>
      <c r="M56" s="95">
        <v>692000</v>
      </c>
      <c r="N56" s="219">
        <v>0</v>
      </c>
      <c r="O56" s="415">
        <f t="shared" si="3"/>
        <v>0</v>
      </c>
      <c r="P56" s="416">
        <f t="shared" si="4"/>
        <v>0</v>
      </c>
    </row>
    <row r="57" spans="1:16" s="9" customFormat="1">
      <c r="A57" s="56"/>
      <c r="B57" s="57"/>
      <c r="C57" s="57"/>
      <c r="D57" s="57"/>
      <c r="E57" s="57" t="s">
        <v>189</v>
      </c>
      <c r="F57" s="57"/>
      <c r="G57" s="57"/>
      <c r="H57" s="58"/>
      <c r="I57" s="316" t="s">
        <v>199</v>
      </c>
      <c r="J57" s="596" t="s">
        <v>200</v>
      </c>
      <c r="K57" s="597"/>
      <c r="L57" s="172">
        <v>0</v>
      </c>
      <c r="M57" s="95">
        <v>0</v>
      </c>
      <c r="N57" s="219">
        <v>0</v>
      </c>
      <c r="O57" s="415">
        <v>0</v>
      </c>
      <c r="P57" s="416">
        <v>0</v>
      </c>
    </row>
    <row r="58" spans="1:16">
      <c r="A58" s="56"/>
      <c r="B58" s="57"/>
      <c r="C58" s="57"/>
      <c r="D58" s="57"/>
      <c r="E58" s="57"/>
      <c r="F58" s="57"/>
      <c r="G58" s="57"/>
      <c r="H58" s="58"/>
      <c r="I58" s="316">
        <v>64</v>
      </c>
      <c r="J58" s="170" t="s">
        <v>24</v>
      </c>
      <c r="K58" s="171"/>
      <c r="L58" s="172">
        <f>SUM(L59:L60)</f>
        <v>78084</v>
      </c>
      <c r="M58" s="173">
        <f>SUM(M59:M60)</f>
        <v>620300</v>
      </c>
      <c r="N58" s="174">
        <f>SUM(N59:N60)</f>
        <v>171772</v>
      </c>
      <c r="O58" s="415">
        <f t="shared" si="3"/>
        <v>219.98360739716202</v>
      </c>
      <c r="P58" s="416">
        <f t="shared" si="4"/>
        <v>27.691762050620667</v>
      </c>
    </row>
    <row r="59" spans="1:16">
      <c r="A59" s="56" t="s">
        <v>88</v>
      </c>
      <c r="B59" s="57"/>
      <c r="C59" s="57"/>
      <c r="D59" s="57" t="s">
        <v>11</v>
      </c>
      <c r="E59" s="57"/>
      <c r="F59" s="57"/>
      <c r="G59" s="57"/>
      <c r="H59" s="58"/>
      <c r="I59" s="316">
        <v>641</v>
      </c>
      <c r="J59" s="170" t="s">
        <v>25</v>
      </c>
      <c r="K59" s="171"/>
      <c r="L59" s="172">
        <v>256</v>
      </c>
      <c r="M59" s="95">
        <v>300</v>
      </c>
      <c r="N59" s="219">
        <v>41</v>
      </c>
      <c r="O59" s="415">
        <f t="shared" si="3"/>
        <v>16.015625</v>
      </c>
      <c r="P59" s="416">
        <f t="shared" si="4"/>
        <v>13.666666666666666</v>
      </c>
    </row>
    <row r="60" spans="1:16">
      <c r="A60" s="56" t="s">
        <v>88</v>
      </c>
      <c r="B60" s="57"/>
      <c r="C60" s="57" t="s">
        <v>97</v>
      </c>
      <c r="D60" s="57" t="s">
        <v>11</v>
      </c>
      <c r="E60" s="57"/>
      <c r="F60" s="57"/>
      <c r="G60" s="57"/>
      <c r="H60" s="58"/>
      <c r="I60" s="316">
        <v>642</v>
      </c>
      <c r="J60" s="170" t="s">
        <v>26</v>
      </c>
      <c r="K60" s="171"/>
      <c r="L60" s="172">
        <v>77828</v>
      </c>
      <c r="M60" s="95">
        <v>620000</v>
      </c>
      <c r="N60" s="219">
        <v>171731</v>
      </c>
      <c r="O60" s="415">
        <f t="shared" si="3"/>
        <v>220.65452022408388</v>
      </c>
      <c r="P60" s="416">
        <f t="shared" si="4"/>
        <v>27.698548387096771</v>
      </c>
    </row>
    <row r="61" spans="1:16">
      <c r="A61" s="56"/>
      <c r="B61" s="57"/>
      <c r="C61" s="57"/>
      <c r="D61" s="57"/>
      <c r="E61" s="57"/>
      <c r="F61" s="57"/>
      <c r="G61" s="57"/>
      <c r="H61" s="58"/>
      <c r="I61" s="316">
        <v>65</v>
      </c>
      <c r="J61" s="170" t="s">
        <v>27</v>
      </c>
      <c r="K61" s="171"/>
      <c r="L61" s="172">
        <f>SUM(L62:L64)</f>
        <v>359530</v>
      </c>
      <c r="M61" s="173">
        <f>SUM(M62:M64)</f>
        <v>663500</v>
      </c>
      <c r="N61" s="174">
        <f>SUM(N62:N64)</f>
        <v>420106</v>
      </c>
      <c r="O61" s="415">
        <f t="shared" si="3"/>
        <v>116.84866353294578</v>
      </c>
      <c r="P61" s="416">
        <f t="shared" si="4"/>
        <v>63.316654107008283</v>
      </c>
    </row>
    <row r="62" spans="1:16">
      <c r="A62" s="56" t="s">
        <v>88</v>
      </c>
      <c r="B62" s="57"/>
      <c r="C62" s="57"/>
      <c r="D62" s="57"/>
      <c r="E62" s="57"/>
      <c r="F62" s="57"/>
      <c r="G62" s="57"/>
      <c r="H62" s="58"/>
      <c r="I62" s="316">
        <v>651</v>
      </c>
      <c r="J62" s="170" t="s">
        <v>28</v>
      </c>
      <c r="K62" s="171"/>
      <c r="L62" s="172">
        <v>249</v>
      </c>
      <c r="M62" s="95">
        <v>10000</v>
      </c>
      <c r="N62" s="219">
        <v>4748</v>
      </c>
      <c r="O62" s="415">
        <f t="shared" si="3"/>
        <v>1906.8273092369477</v>
      </c>
      <c r="P62" s="416">
        <f t="shared" si="4"/>
        <v>47.48</v>
      </c>
    </row>
    <row r="63" spans="1:16" s="9" customFormat="1">
      <c r="A63" s="56"/>
      <c r="B63" s="57"/>
      <c r="C63" s="57"/>
      <c r="D63" s="57" t="s">
        <v>11</v>
      </c>
      <c r="E63" s="57"/>
      <c r="F63" s="57"/>
      <c r="G63" s="57"/>
      <c r="H63" s="58"/>
      <c r="I63" s="316" t="s">
        <v>121</v>
      </c>
      <c r="J63" s="596" t="s">
        <v>135</v>
      </c>
      <c r="K63" s="597"/>
      <c r="L63" s="172">
        <v>2676</v>
      </c>
      <c r="M63" s="95">
        <v>3500</v>
      </c>
      <c r="N63" s="219">
        <v>424</v>
      </c>
      <c r="O63" s="415">
        <f t="shared" si="3"/>
        <v>15.844544095665173</v>
      </c>
      <c r="P63" s="416">
        <f t="shared" si="4"/>
        <v>12.114285714285716</v>
      </c>
    </row>
    <row r="64" spans="1:16">
      <c r="A64" s="56" t="s">
        <v>88</v>
      </c>
      <c r="B64" s="57"/>
      <c r="C64" s="57"/>
      <c r="D64" s="57" t="s">
        <v>11</v>
      </c>
      <c r="E64" s="57"/>
      <c r="F64" s="57"/>
      <c r="G64" s="57"/>
      <c r="H64" s="58"/>
      <c r="I64" s="316">
        <v>653</v>
      </c>
      <c r="J64" s="170" t="s">
        <v>29</v>
      </c>
      <c r="K64" s="171"/>
      <c r="L64" s="172">
        <v>356605</v>
      </c>
      <c r="M64" s="95">
        <v>650000</v>
      </c>
      <c r="N64" s="219">
        <v>414934</v>
      </c>
      <c r="O64" s="415">
        <f t="shared" si="3"/>
        <v>116.35675327042524</v>
      </c>
      <c r="P64" s="416">
        <f t="shared" si="4"/>
        <v>63.836000000000006</v>
      </c>
    </row>
    <row r="65" spans="1:16" s="9" customFormat="1">
      <c r="A65" s="56"/>
      <c r="B65" s="57"/>
      <c r="C65" s="57"/>
      <c r="D65" s="57"/>
      <c r="E65" s="57"/>
      <c r="F65" s="57"/>
      <c r="G65" s="57"/>
      <c r="H65" s="58"/>
      <c r="I65" s="316" t="s">
        <v>122</v>
      </c>
      <c r="J65" s="596" t="s">
        <v>137</v>
      </c>
      <c r="K65" s="597"/>
      <c r="L65" s="172">
        <f>L66</f>
        <v>0</v>
      </c>
      <c r="M65" s="95">
        <f>M66</f>
        <v>650000</v>
      </c>
      <c r="N65" s="219">
        <f>N66</f>
        <v>0</v>
      </c>
      <c r="O65" s="415">
        <v>0</v>
      </c>
      <c r="P65" s="416">
        <f t="shared" si="4"/>
        <v>0</v>
      </c>
    </row>
    <row r="66" spans="1:16" s="9" customFormat="1">
      <c r="A66" s="56"/>
      <c r="B66" s="57"/>
      <c r="C66" s="57"/>
      <c r="D66" s="57"/>
      <c r="E66" s="57"/>
      <c r="F66" s="57" t="s">
        <v>190</v>
      </c>
      <c r="G66" s="57"/>
      <c r="H66" s="58"/>
      <c r="I66" s="316" t="s">
        <v>123</v>
      </c>
      <c r="J66" s="596" t="s">
        <v>136</v>
      </c>
      <c r="K66" s="597"/>
      <c r="L66" s="172">
        <v>0</v>
      </c>
      <c r="M66" s="95">
        <v>650000</v>
      </c>
      <c r="N66" s="219">
        <v>0</v>
      </c>
      <c r="O66" s="415">
        <v>0</v>
      </c>
      <c r="P66" s="416">
        <f t="shared" si="4"/>
        <v>0</v>
      </c>
    </row>
    <row r="67" spans="1:16">
      <c r="A67" s="56"/>
      <c r="B67" s="57"/>
      <c r="C67" s="57"/>
      <c r="D67" s="57"/>
      <c r="E67" s="57"/>
      <c r="F67" s="57"/>
      <c r="G67" s="57"/>
      <c r="H67" s="58"/>
      <c r="I67" s="316" t="s">
        <v>30</v>
      </c>
      <c r="J67" s="170" t="s">
        <v>31</v>
      </c>
      <c r="K67" s="171"/>
      <c r="L67" s="190">
        <f>L68+L69</f>
        <v>16678</v>
      </c>
      <c r="M67" s="95">
        <f t="shared" ref="M67:N67" si="5">M68+M69</f>
        <v>110000</v>
      </c>
      <c r="N67" s="95">
        <f t="shared" si="5"/>
        <v>0</v>
      </c>
      <c r="O67" s="415">
        <f t="shared" si="3"/>
        <v>0</v>
      </c>
      <c r="P67" s="416">
        <f t="shared" si="4"/>
        <v>0</v>
      </c>
    </row>
    <row r="68" spans="1:16" s="9" customFormat="1">
      <c r="A68" s="62"/>
      <c r="B68" s="63"/>
      <c r="C68" s="63"/>
      <c r="D68" s="63"/>
      <c r="E68" s="63"/>
      <c r="F68" s="63"/>
      <c r="G68" s="63"/>
      <c r="H68" s="64"/>
      <c r="I68" s="317" t="s">
        <v>415</v>
      </c>
      <c r="J68" s="594" t="s">
        <v>416</v>
      </c>
      <c r="K68" s="595"/>
      <c r="L68" s="386">
        <v>0</v>
      </c>
      <c r="M68" s="198">
        <v>10000</v>
      </c>
      <c r="N68" s="199">
        <v>0</v>
      </c>
      <c r="O68" s="482">
        <v>0</v>
      </c>
      <c r="P68" s="420">
        <f t="shared" si="4"/>
        <v>0</v>
      </c>
    </row>
    <row r="69" spans="1:16">
      <c r="A69" s="655" t="s">
        <v>88</v>
      </c>
      <c r="B69" s="656"/>
      <c r="C69" s="656"/>
      <c r="D69" s="656"/>
      <c r="E69" s="656"/>
      <c r="F69" s="656"/>
      <c r="G69" s="656"/>
      <c r="H69" s="657"/>
      <c r="I69" s="658" t="s">
        <v>32</v>
      </c>
      <c r="J69" s="659" t="s">
        <v>385</v>
      </c>
      <c r="K69" s="660"/>
      <c r="L69" s="661">
        <v>16678</v>
      </c>
      <c r="M69" s="662">
        <v>100000</v>
      </c>
      <c r="N69" s="663">
        <v>0</v>
      </c>
      <c r="O69" s="664">
        <f t="shared" si="3"/>
        <v>0</v>
      </c>
      <c r="P69" s="665">
        <f t="shared" si="4"/>
        <v>0</v>
      </c>
    </row>
    <row r="70" spans="1:16">
      <c r="A70" s="490"/>
      <c r="B70" s="491"/>
      <c r="C70" s="491"/>
      <c r="D70" s="491"/>
      <c r="E70" s="491"/>
      <c r="F70" s="491"/>
      <c r="G70" s="491" t="s">
        <v>191</v>
      </c>
      <c r="H70" s="492"/>
      <c r="I70" s="493">
        <v>7</v>
      </c>
      <c r="J70" s="494" t="s">
        <v>9</v>
      </c>
      <c r="K70" s="495"/>
      <c r="L70" s="496">
        <f>L71</f>
        <v>0</v>
      </c>
      <c r="M70" s="497">
        <f>M71</f>
        <v>0</v>
      </c>
      <c r="N70" s="498">
        <v>0</v>
      </c>
      <c r="O70" s="488">
        <v>0</v>
      </c>
      <c r="P70" s="489">
        <v>0</v>
      </c>
    </row>
    <row r="71" spans="1:16">
      <c r="A71" s="56"/>
      <c r="B71" s="57"/>
      <c r="C71" s="57" t="s">
        <v>4</v>
      </c>
      <c r="D71" s="57"/>
      <c r="E71" s="57"/>
      <c r="F71" s="57"/>
      <c r="G71" s="57"/>
      <c r="H71" s="58"/>
      <c r="I71" s="316">
        <v>72</v>
      </c>
      <c r="J71" s="170" t="s">
        <v>33</v>
      </c>
      <c r="K71" s="171"/>
      <c r="L71" s="172">
        <f>L72</f>
        <v>0</v>
      </c>
      <c r="M71" s="173">
        <f>M72</f>
        <v>0</v>
      </c>
      <c r="N71" s="173">
        <v>0</v>
      </c>
      <c r="O71" s="480">
        <v>0</v>
      </c>
      <c r="P71" s="481">
        <v>0</v>
      </c>
    </row>
    <row r="72" spans="1:16">
      <c r="A72" s="62"/>
      <c r="B72" s="63"/>
      <c r="C72" s="63"/>
      <c r="D72" s="63"/>
      <c r="E72" s="63"/>
      <c r="F72" s="63"/>
      <c r="G72" s="63" t="s">
        <v>191</v>
      </c>
      <c r="H72" s="64"/>
      <c r="I72" s="317" t="s">
        <v>34</v>
      </c>
      <c r="J72" s="209" t="s">
        <v>35</v>
      </c>
      <c r="K72" s="210"/>
      <c r="L72" s="172">
        <v>0</v>
      </c>
      <c r="M72" s="173">
        <v>0</v>
      </c>
      <c r="N72" s="173">
        <v>0</v>
      </c>
      <c r="O72" s="482">
        <v>0</v>
      </c>
      <c r="P72" s="420">
        <v>0</v>
      </c>
    </row>
    <row r="73" spans="1:16">
      <c r="A73" s="437" t="s">
        <v>88</v>
      </c>
      <c r="B73" s="438"/>
      <c r="C73" s="438" t="s">
        <v>97</v>
      </c>
      <c r="D73" s="438" t="s">
        <v>11</v>
      </c>
      <c r="E73" s="438" t="s">
        <v>189</v>
      </c>
      <c r="F73" s="438"/>
      <c r="G73" s="438" t="s">
        <v>191</v>
      </c>
      <c r="H73" s="439"/>
      <c r="I73" s="440">
        <v>3</v>
      </c>
      <c r="J73" s="441" t="s">
        <v>10</v>
      </c>
      <c r="K73" s="442"/>
      <c r="L73" s="443">
        <f>L74+L80+L85+L89+L91+L87</f>
        <v>2593649</v>
      </c>
      <c r="M73" s="504">
        <f t="shared" ref="M73:N73" si="6">M74+M80+M85+M89+M91+M87</f>
        <v>7019000</v>
      </c>
      <c r="N73" s="505">
        <f t="shared" si="6"/>
        <v>2557740</v>
      </c>
      <c r="O73" s="488">
        <f>N73/L73*100</f>
        <v>98.615502714515344</v>
      </c>
      <c r="P73" s="489">
        <f>N73/M73*100</f>
        <v>36.44023365151731</v>
      </c>
    </row>
    <row r="74" spans="1:16">
      <c r="A74" s="56"/>
      <c r="B74" s="57"/>
      <c r="C74" s="57"/>
      <c r="D74" s="57"/>
      <c r="E74" s="57"/>
      <c r="F74" s="57"/>
      <c r="G74" s="57"/>
      <c r="H74" s="58"/>
      <c r="I74" s="316">
        <v>31</v>
      </c>
      <c r="J74" s="170" t="s">
        <v>36</v>
      </c>
      <c r="K74" s="171"/>
      <c r="L74" s="411">
        <f>SUM(L75:L79)</f>
        <v>366195</v>
      </c>
      <c r="M74" s="173">
        <f>SUM(M75:M79)</f>
        <v>799000</v>
      </c>
      <c r="N74" s="174">
        <f>SUM(N75:N79)</f>
        <v>303562</v>
      </c>
      <c r="O74" s="417">
        <f>N74/L74*100</f>
        <v>82.896271112385477</v>
      </c>
      <c r="P74" s="418">
        <f>N74/M74*100</f>
        <v>37.992740926157694</v>
      </c>
    </row>
    <row r="75" spans="1:16">
      <c r="A75" s="56" t="s">
        <v>88</v>
      </c>
      <c r="B75" s="57"/>
      <c r="C75" s="57"/>
      <c r="D75" s="57"/>
      <c r="E75" s="57"/>
      <c r="F75" s="57"/>
      <c r="G75" s="57"/>
      <c r="H75" s="58"/>
      <c r="I75" s="316">
        <v>311</v>
      </c>
      <c r="J75" s="596" t="s">
        <v>37</v>
      </c>
      <c r="K75" s="597"/>
      <c r="L75" s="411">
        <v>266494</v>
      </c>
      <c r="M75" s="173">
        <v>540000</v>
      </c>
      <c r="N75" s="219">
        <v>251539</v>
      </c>
      <c r="O75" s="417">
        <f t="shared" ref="O75:O94" si="7">N75/L75*100</f>
        <v>94.388241386297622</v>
      </c>
      <c r="P75" s="418">
        <f t="shared" ref="P75:P94" si="8">N75/M75*100</f>
        <v>46.581296296296301</v>
      </c>
    </row>
    <row r="76" spans="1:16">
      <c r="A76" s="56" t="s">
        <v>88</v>
      </c>
      <c r="B76" s="57"/>
      <c r="C76" s="57"/>
      <c r="D76" s="57"/>
      <c r="E76" s="57" t="s">
        <v>189</v>
      </c>
      <c r="F76" s="57"/>
      <c r="G76" s="57"/>
      <c r="H76" s="58"/>
      <c r="I76" s="316" t="s">
        <v>38</v>
      </c>
      <c r="J76" s="170" t="s">
        <v>39</v>
      </c>
      <c r="K76" s="171"/>
      <c r="L76" s="411">
        <v>29348</v>
      </c>
      <c r="M76" s="173">
        <v>114000</v>
      </c>
      <c r="N76" s="219">
        <v>0</v>
      </c>
      <c r="O76" s="417">
        <f t="shared" si="7"/>
        <v>0</v>
      </c>
      <c r="P76" s="418">
        <f t="shared" si="8"/>
        <v>0</v>
      </c>
    </row>
    <row r="77" spans="1:16">
      <c r="A77" s="56" t="s">
        <v>88</v>
      </c>
      <c r="B77" s="57"/>
      <c r="C77" s="57"/>
      <c r="D77" s="57"/>
      <c r="E77" s="57"/>
      <c r="F77" s="57"/>
      <c r="G77" s="57"/>
      <c r="H77" s="58"/>
      <c r="I77" s="316">
        <v>312</v>
      </c>
      <c r="J77" s="170" t="s">
        <v>40</v>
      </c>
      <c r="K77" s="171"/>
      <c r="L77" s="411">
        <v>2621</v>
      </c>
      <c r="M77" s="173">
        <v>18000</v>
      </c>
      <c r="N77" s="219">
        <v>10519</v>
      </c>
      <c r="O77" s="417">
        <f t="shared" si="7"/>
        <v>401.33536818008395</v>
      </c>
      <c r="P77" s="418">
        <f t="shared" si="8"/>
        <v>58.438888888888883</v>
      </c>
    </row>
    <row r="78" spans="1:16">
      <c r="A78" s="56" t="s">
        <v>88</v>
      </c>
      <c r="B78" s="57"/>
      <c r="C78" s="57"/>
      <c r="D78" s="57"/>
      <c r="E78" s="57"/>
      <c r="F78" s="57"/>
      <c r="G78" s="57"/>
      <c r="H78" s="58"/>
      <c r="I78" s="316">
        <v>313</v>
      </c>
      <c r="J78" s="170" t="s">
        <v>41</v>
      </c>
      <c r="K78" s="171"/>
      <c r="L78" s="411">
        <v>46368</v>
      </c>
      <c r="M78" s="173">
        <v>92000</v>
      </c>
      <c r="N78" s="219">
        <v>41504</v>
      </c>
      <c r="O78" s="417">
        <f t="shared" si="7"/>
        <v>89.510006901311243</v>
      </c>
      <c r="P78" s="418">
        <f t="shared" si="8"/>
        <v>45.11304347826087</v>
      </c>
    </row>
    <row r="79" spans="1:16">
      <c r="A79" s="56" t="s">
        <v>88</v>
      </c>
      <c r="B79" s="57"/>
      <c r="C79" s="57"/>
      <c r="D79" s="57"/>
      <c r="E79" s="57"/>
      <c r="F79" s="57"/>
      <c r="G79" s="57"/>
      <c r="H79" s="58"/>
      <c r="I79" s="316" t="s">
        <v>42</v>
      </c>
      <c r="J79" s="170" t="s">
        <v>43</v>
      </c>
      <c r="K79" s="171"/>
      <c r="L79" s="411">
        <v>21364</v>
      </c>
      <c r="M79" s="173">
        <v>35000</v>
      </c>
      <c r="N79" s="219">
        <v>0</v>
      </c>
      <c r="O79" s="417">
        <f t="shared" si="7"/>
        <v>0</v>
      </c>
      <c r="P79" s="418">
        <f t="shared" si="8"/>
        <v>0</v>
      </c>
    </row>
    <row r="80" spans="1:16">
      <c r="A80" s="56"/>
      <c r="B80" s="57"/>
      <c r="C80" s="57"/>
      <c r="D80" s="57"/>
      <c r="E80" s="57"/>
      <c r="F80" s="57"/>
      <c r="G80" s="57"/>
      <c r="H80" s="58"/>
      <c r="I80" s="316">
        <v>32</v>
      </c>
      <c r="J80" s="170" t="s">
        <v>44</v>
      </c>
      <c r="K80" s="171"/>
      <c r="L80" s="411">
        <f>SUM(L81:L84)</f>
        <v>1659096</v>
      </c>
      <c r="M80" s="173">
        <f>SUM(M81:M84)</f>
        <v>3450000</v>
      </c>
      <c r="N80" s="174">
        <f>SUM(N81:N84)</f>
        <v>1793145</v>
      </c>
      <c r="O80" s="417">
        <f t="shared" si="7"/>
        <v>108.07964096110172</v>
      </c>
      <c r="P80" s="418">
        <f t="shared" si="8"/>
        <v>51.975217391304355</v>
      </c>
    </row>
    <row r="81" spans="1:16">
      <c r="A81" s="56" t="s">
        <v>88</v>
      </c>
      <c r="B81" s="57"/>
      <c r="C81" s="57"/>
      <c r="D81" s="57"/>
      <c r="E81" s="57"/>
      <c r="F81" s="57"/>
      <c r="G81" s="57"/>
      <c r="H81" s="58"/>
      <c r="I81" s="316">
        <v>321</v>
      </c>
      <c r="J81" s="170" t="s">
        <v>45</v>
      </c>
      <c r="K81" s="171"/>
      <c r="L81" s="411">
        <v>13383</v>
      </c>
      <c r="M81" s="173">
        <v>30000</v>
      </c>
      <c r="N81" s="219">
        <v>5333</v>
      </c>
      <c r="O81" s="417">
        <f t="shared" si="7"/>
        <v>39.849062243144289</v>
      </c>
      <c r="P81" s="418">
        <f t="shared" si="8"/>
        <v>17.776666666666667</v>
      </c>
    </row>
    <row r="82" spans="1:16">
      <c r="A82" s="56" t="s">
        <v>88</v>
      </c>
      <c r="B82" s="57"/>
      <c r="C82" s="57" t="s">
        <v>97</v>
      </c>
      <c r="D82" s="57"/>
      <c r="E82" s="57"/>
      <c r="F82" s="57"/>
      <c r="G82" s="57"/>
      <c r="H82" s="58"/>
      <c r="I82" s="316">
        <v>322</v>
      </c>
      <c r="J82" s="170" t="s">
        <v>46</v>
      </c>
      <c r="K82" s="171"/>
      <c r="L82" s="411">
        <v>250050</v>
      </c>
      <c r="M82" s="173">
        <v>370000</v>
      </c>
      <c r="N82" s="219">
        <v>199517</v>
      </c>
      <c r="O82" s="417">
        <f t="shared" si="7"/>
        <v>79.790841831633671</v>
      </c>
      <c r="P82" s="418">
        <f t="shared" si="8"/>
        <v>53.923513513513512</v>
      </c>
    </row>
    <row r="83" spans="1:16">
      <c r="A83" s="56" t="s">
        <v>88</v>
      </c>
      <c r="B83" s="57"/>
      <c r="C83" s="57" t="s">
        <v>97</v>
      </c>
      <c r="D83" s="57" t="s">
        <v>11</v>
      </c>
      <c r="E83" s="57"/>
      <c r="F83" s="57" t="s">
        <v>190</v>
      </c>
      <c r="G83" s="57" t="s">
        <v>191</v>
      </c>
      <c r="H83" s="58"/>
      <c r="I83" s="316">
        <v>323</v>
      </c>
      <c r="J83" s="170" t="s">
        <v>47</v>
      </c>
      <c r="K83" s="171"/>
      <c r="L83" s="411">
        <v>1115312</v>
      </c>
      <c r="M83" s="173">
        <v>2480000</v>
      </c>
      <c r="N83" s="219">
        <v>1364103</v>
      </c>
      <c r="O83" s="417">
        <f t="shared" si="7"/>
        <v>122.30685225300184</v>
      </c>
      <c r="P83" s="418">
        <f t="shared" si="8"/>
        <v>55.004153225806448</v>
      </c>
    </row>
    <row r="84" spans="1:16">
      <c r="A84" s="56" t="s">
        <v>88</v>
      </c>
      <c r="B84" s="57"/>
      <c r="C84" s="57" t="s">
        <v>97</v>
      </c>
      <c r="D84" s="57" t="s">
        <v>11</v>
      </c>
      <c r="E84" s="57"/>
      <c r="F84" s="57"/>
      <c r="G84" s="57"/>
      <c r="H84" s="58"/>
      <c r="I84" s="316">
        <v>329</v>
      </c>
      <c r="J84" s="170" t="s">
        <v>48</v>
      </c>
      <c r="K84" s="171"/>
      <c r="L84" s="411">
        <v>280351</v>
      </c>
      <c r="M84" s="173">
        <v>570000</v>
      </c>
      <c r="N84" s="219">
        <v>224192</v>
      </c>
      <c r="O84" s="417">
        <f t="shared" si="7"/>
        <v>79.96832542063342</v>
      </c>
      <c r="P84" s="418">
        <f t="shared" si="8"/>
        <v>39.331929824561399</v>
      </c>
    </row>
    <row r="85" spans="1:16">
      <c r="A85" s="56"/>
      <c r="B85" s="57"/>
      <c r="C85" s="57"/>
      <c r="D85" s="57"/>
      <c r="E85" s="57"/>
      <c r="F85" s="57"/>
      <c r="G85" s="57"/>
      <c r="H85" s="58"/>
      <c r="I85" s="316">
        <v>34</v>
      </c>
      <c r="J85" s="170" t="s">
        <v>49</v>
      </c>
      <c r="K85" s="171"/>
      <c r="L85" s="411">
        <f>SUM(L86)</f>
        <v>4542</v>
      </c>
      <c r="M85" s="173">
        <f>SUM(M86)</f>
        <v>7000</v>
      </c>
      <c r="N85" s="174">
        <f>SUM(N86)</f>
        <v>4378</v>
      </c>
      <c r="O85" s="417">
        <f t="shared" si="7"/>
        <v>96.389255834434167</v>
      </c>
      <c r="P85" s="418">
        <f t="shared" si="8"/>
        <v>62.542857142857144</v>
      </c>
    </row>
    <row r="86" spans="1:16">
      <c r="A86" s="56" t="s">
        <v>88</v>
      </c>
      <c r="B86" s="57"/>
      <c r="C86" s="57"/>
      <c r="D86" s="57"/>
      <c r="E86" s="57"/>
      <c r="F86" s="57"/>
      <c r="G86" s="57"/>
      <c r="H86" s="58"/>
      <c r="I86" s="316">
        <v>343</v>
      </c>
      <c r="J86" s="170" t="s">
        <v>50</v>
      </c>
      <c r="K86" s="171"/>
      <c r="L86" s="411">
        <v>4542</v>
      </c>
      <c r="M86" s="173">
        <v>7000</v>
      </c>
      <c r="N86" s="219">
        <v>4378</v>
      </c>
      <c r="O86" s="417">
        <f t="shared" si="7"/>
        <v>96.389255834434167</v>
      </c>
      <c r="P86" s="418">
        <f t="shared" si="8"/>
        <v>62.542857142857144</v>
      </c>
    </row>
    <row r="87" spans="1:16" s="9" customFormat="1">
      <c r="A87" s="56"/>
      <c r="B87" s="57"/>
      <c r="C87" s="57"/>
      <c r="D87" s="57"/>
      <c r="E87" s="57"/>
      <c r="F87" s="57"/>
      <c r="G87" s="57"/>
      <c r="H87" s="58"/>
      <c r="I87" s="316" t="s">
        <v>417</v>
      </c>
      <c r="J87" s="596" t="s">
        <v>419</v>
      </c>
      <c r="K87" s="597"/>
      <c r="L87" s="411">
        <f>L88</f>
        <v>0</v>
      </c>
      <c r="M87" s="173">
        <f>M88</f>
        <v>300000</v>
      </c>
      <c r="N87" s="219">
        <f>N88</f>
        <v>0</v>
      </c>
      <c r="O87" s="417">
        <v>0</v>
      </c>
      <c r="P87" s="418">
        <f t="shared" si="8"/>
        <v>0</v>
      </c>
    </row>
    <row r="88" spans="1:16" s="9" customFormat="1">
      <c r="A88" s="56" t="s">
        <v>88</v>
      </c>
      <c r="B88" s="57"/>
      <c r="C88" s="57"/>
      <c r="D88" s="57"/>
      <c r="E88" s="57"/>
      <c r="F88" s="57"/>
      <c r="G88" s="57"/>
      <c r="H88" s="58"/>
      <c r="I88" s="316" t="s">
        <v>418</v>
      </c>
      <c r="J88" s="596" t="s">
        <v>420</v>
      </c>
      <c r="K88" s="597"/>
      <c r="L88" s="411">
        <v>0</v>
      </c>
      <c r="M88" s="173">
        <v>300000</v>
      </c>
      <c r="N88" s="219">
        <v>0</v>
      </c>
      <c r="O88" s="417">
        <v>0</v>
      </c>
      <c r="P88" s="418">
        <f t="shared" si="8"/>
        <v>0</v>
      </c>
    </row>
    <row r="89" spans="1:16">
      <c r="A89" s="56"/>
      <c r="B89" s="57"/>
      <c r="C89" s="57"/>
      <c r="D89" s="57"/>
      <c r="E89" s="57"/>
      <c r="F89" s="57"/>
      <c r="G89" s="57"/>
      <c r="H89" s="58"/>
      <c r="I89" s="316">
        <v>37</v>
      </c>
      <c r="J89" s="170" t="s">
        <v>51</v>
      </c>
      <c r="K89" s="171"/>
      <c r="L89" s="411">
        <f>SUM(L90)</f>
        <v>206981</v>
      </c>
      <c r="M89" s="173">
        <f>SUM(M90)</f>
        <v>620000</v>
      </c>
      <c r="N89" s="174">
        <f>SUM(N90)</f>
        <v>176424</v>
      </c>
      <c r="O89" s="417">
        <f t="shared" si="7"/>
        <v>85.236809175721433</v>
      </c>
      <c r="P89" s="418">
        <f t="shared" si="8"/>
        <v>28.45548387096774</v>
      </c>
    </row>
    <row r="90" spans="1:16">
      <c r="A90" s="56" t="s">
        <v>88</v>
      </c>
      <c r="B90" s="57"/>
      <c r="C90" s="57" t="s">
        <v>97</v>
      </c>
      <c r="D90" s="57" t="s">
        <v>11</v>
      </c>
      <c r="E90" s="57"/>
      <c r="F90" s="57"/>
      <c r="G90" s="57"/>
      <c r="H90" s="58"/>
      <c r="I90" s="316">
        <v>372</v>
      </c>
      <c r="J90" s="170" t="s">
        <v>52</v>
      </c>
      <c r="K90" s="171"/>
      <c r="L90" s="411">
        <v>206981</v>
      </c>
      <c r="M90" s="173">
        <v>620000</v>
      </c>
      <c r="N90" s="219">
        <v>176424</v>
      </c>
      <c r="O90" s="417">
        <f t="shared" si="7"/>
        <v>85.236809175721433</v>
      </c>
      <c r="P90" s="418">
        <f t="shared" si="8"/>
        <v>28.45548387096774</v>
      </c>
    </row>
    <row r="91" spans="1:16">
      <c r="A91" s="56"/>
      <c r="B91" s="57"/>
      <c r="C91" s="57"/>
      <c r="D91" s="57"/>
      <c r="E91" s="57"/>
      <c r="F91" s="57"/>
      <c r="G91" s="57"/>
      <c r="H91" s="58"/>
      <c r="I91" s="316">
        <v>38</v>
      </c>
      <c r="J91" s="170" t="s">
        <v>53</v>
      </c>
      <c r="K91" s="171"/>
      <c r="L91" s="411">
        <f>SUM(L92:L94)</f>
        <v>356835</v>
      </c>
      <c r="M91" s="173">
        <f>SUM(M92:M94)</f>
        <v>1843000</v>
      </c>
      <c r="N91" s="174">
        <f>SUM(N92:N94)</f>
        <v>280231</v>
      </c>
      <c r="O91" s="417">
        <f t="shared" si="7"/>
        <v>78.532374907169981</v>
      </c>
      <c r="P91" s="418">
        <f t="shared" si="8"/>
        <v>15.205154639175259</v>
      </c>
    </row>
    <row r="92" spans="1:16">
      <c r="A92" s="56" t="s">
        <v>88</v>
      </c>
      <c r="B92" s="57"/>
      <c r="C92" s="57"/>
      <c r="D92" s="57" t="s">
        <v>11</v>
      </c>
      <c r="E92" s="57"/>
      <c r="F92" s="57"/>
      <c r="G92" s="57"/>
      <c r="H92" s="58"/>
      <c r="I92" s="316">
        <v>381</v>
      </c>
      <c r="J92" s="170" t="s">
        <v>54</v>
      </c>
      <c r="K92" s="171"/>
      <c r="L92" s="411">
        <v>326835</v>
      </c>
      <c r="M92" s="173">
        <v>543000</v>
      </c>
      <c r="N92" s="219">
        <v>274663</v>
      </c>
      <c r="O92" s="417">
        <f t="shared" si="7"/>
        <v>84.03720531766794</v>
      </c>
      <c r="P92" s="418">
        <f t="shared" si="8"/>
        <v>50.582504604051572</v>
      </c>
    </row>
    <row r="93" spans="1:16" s="9" customFormat="1">
      <c r="A93" s="56" t="s">
        <v>88</v>
      </c>
      <c r="B93" s="57"/>
      <c r="C93" s="57"/>
      <c r="D93" s="57"/>
      <c r="E93" s="57"/>
      <c r="F93" s="57"/>
      <c r="G93" s="57"/>
      <c r="H93" s="58"/>
      <c r="I93" s="316" t="s">
        <v>126</v>
      </c>
      <c r="J93" s="596" t="s">
        <v>127</v>
      </c>
      <c r="K93" s="597"/>
      <c r="L93" s="411">
        <v>0</v>
      </c>
      <c r="M93" s="173">
        <v>300000</v>
      </c>
      <c r="N93" s="219">
        <v>0</v>
      </c>
      <c r="O93" s="417">
        <v>0</v>
      </c>
      <c r="P93" s="418">
        <f t="shared" si="8"/>
        <v>0</v>
      </c>
    </row>
    <row r="94" spans="1:16">
      <c r="A94" s="56"/>
      <c r="B94" s="57"/>
      <c r="C94" s="57"/>
      <c r="D94" s="57" t="s">
        <v>11</v>
      </c>
      <c r="E94" s="57"/>
      <c r="F94" s="57"/>
      <c r="G94" s="57" t="s">
        <v>191</v>
      </c>
      <c r="H94" s="58"/>
      <c r="I94" s="316">
        <v>386</v>
      </c>
      <c r="J94" s="170" t="s">
        <v>55</v>
      </c>
      <c r="K94" s="171"/>
      <c r="L94" s="411">
        <v>30000</v>
      </c>
      <c r="M94" s="173">
        <v>1000000</v>
      </c>
      <c r="N94" s="219">
        <v>5568</v>
      </c>
      <c r="O94" s="417">
        <f t="shared" si="7"/>
        <v>18.559999999999999</v>
      </c>
      <c r="P94" s="418">
        <f t="shared" si="8"/>
        <v>0.55679999999999996</v>
      </c>
    </row>
    <row r="95" spans="1:16">
      <c r="A95" s="437"/>
      <c r="B95" s="438"/>
      <c r="C95" s="438"/>
      <c r="D95" s="438"/>
      <c r="E95" s="438"/>
      <c r="F95" s="438" t="s">
        <v>190</v>
      </c>
      <c r="G95" s="438" t="s">
        <v>191</v>
      </c>
      <c r="H95" s="439"/>
      <c r="I95" s="440">
        <v>4</v>
      </c>
      <c r="J95" s="441" t="s">
        <v>12</v>
      </c>
      <c r="K95" s="442"/>
      <c r="L95" s="446">
        <f>L96</f>
        <v>620322</v>
      </c>
      <c r="M95" s="444">
        <f>M96</f>
        <v>5219300</v>
      </c>
      <c r="N95" s="445">
        <f>N96</f>
        <v>936874</v>
      </c>
      <c r="O95" s="431">
        <f>N95/L95*100</f>
        <v>151.03027137518902</v>
      </c>
      <c r="P95" s="432">
        <f>N95/M95*100</f>
        <v>17.950184890694153</v>
      </c>
    </row>
    <row r="96" spans="1:16">
      <c r="A96" s="56"/>
      <c r="B96" s="57"/>
      <c r="C96" s="57"/>
      <c r="D96" s="57"/>
      <c r="E96" s="57"/>
      <c r="F96" s="57"/>
      <c r="G96" s="57"/>
      <c r="H96" s="58"/>
      <c r="I96" s="316">
        <v>42</v>
      </c>
      <c r="J96" s="170" t="s">
        <v>57</v>
      </c>
      <c r="K96" s="171"/>
      <c r="L96" s="172">
        <f>SUM(L97:L99)</f>
        <v>620322</v>
      </c>
      <c r="M96" s="173">
        <f>SUM(M97:M99)</f>
        <v>5219300</v>
      </c>
      <c r="N96" s="177">
        <f>N97+N98+N99</f>
        <v>936874</v>
      </c>
      <c r="O96" s="417">
        <f t="shared" ref="O96:O99" si="9">N96/L96*100</f>
        <v>151.03027137518902</v>
      </c>
      <c r="P96" s="416">
        <f t="shared" ref="P96:P99" si="10">N96/M96*100</f>
        <v>17.950184890694153</v>
      </c>
    </row>
    <row r="97" spans="1:16">
      <c r="A97" s="56"/>
      <c r="B97" s="57"/>
      <c r="C97" s="57"/>
      <c r="D97" s="57"/>
      <c r="E97" s="57"/>
      <c r="F97" s="57" t="s">
        <v>190</v>
      </c>
      <c r="G97" s="57" t="s">
        <v>191</v>
      </c>
      <c r="H97" s="58"/>
      <c r="I97" s="316">
        <v>421</v>
      </c>
      <c r="J97" s="170" t="s">
        <v>58</v>
      </c>
      <c r="K97" s="171"/>
      <c r="L97" s="172">
        <v>449729</v>
      </c>
      <c r="M97" s="173">
        <v>4828300</v>
      </c>
      <c r="N97" s="177">
        <v>824302</v>
      </c>
      <c r="O97" s="417">
        <f t="shared" si="9"/>
        <v>183.28860269184329</v>
      </c>
      <c r="P97" s="416">
        <f t="shared" si="10"/>
        <v>17.072302880931176</v>
      </c>
    </row>
    <row r="98" spans="1:16">
      <c r="A98" s="56"/>
      <c r="B98" s="57"/>
      <c r="C98" s="57"/>
      <c r="D98" s="57"/>
      <c r="E98" s="57"/>
      <c r="F98" s="57"/>
      <c r="G98" s="57" t="s">
        <v>191</v>
      </c>
      <c r="H98" s="58"/>
      <c r="I98" s="316" t="s">
        <v>59</v>
      </c>
      <c r="J98" s="170" t="s">
        <v>60</v>
      </c>
      <c r="K98" s="171"/>
      <c r="L98" s="172">
        <v>2218</v>
      </c>
      <c r="M98" s="173">
        <v>245000</v>
      </c>
      <c r="N98" s="177">
        <v>25072</v>
      </c>
      <c r="O98" s="417">
        <f t="shared" si="9"/>
        <v>1130.3877366997294</v>
      </c>
      <c r="P98" s="416">
        <f t="shared" si="10"/>
        <v>10.233469387755102</v>
      </c>
    </row>
    <row r="99" spans="1:16">
      <c r="A99" s="62"/>
      <c r="B99" s="63"/>
      <c r="C99" s="63"/>
      <c r="D99" s="63"/>
      <c r="E99" s="63"/>
      <c r="F99" s="63"/>
      <c r="G99" s="63" t="s">
        <v>191</v>
      </c>
      <c r="H99" s="64"/>
      <c r="I99" s="317" t="s">
        <v>124</v>
      </c>
      <c r="J99" s="594" t="s">
        <v>125</v>
      </c>
      <c r="K99" s="595"/>
      <c r="L99" s="211">
        <v>168375</v>
      </c>
      <c r="M99" s="314">
        <v>146000</v>
      </c>
      <c r="N99" s="412">
        <v>87500</v>
      </c>
      <c r="O99" s="419">
        <f t="shared" si="9"/>
        <v>51.967334818114331</v>
      </c>
      <c r="P99" s="420">
        <f t="shared" si="10"/>
        <v>59.931506849315063</v>
      </c>
    </row>
    <row r="100" spans="1:16">
      <c r="A100" s="362"/>
      <c r="B100" s="363"/>
      <c r="C100" s="363"/>
      <c r="D100" s="363"/>
      <c r="E100" s="363"/>
      <c r="F100" s="363"/>
      <c r="G100" s="363"/>
      <c r="H100" s="409" t="s">
        <v>193</v>
      </c>
      <c r="I100" s="382" t="s">
        <v>400</v>
      </c>
      <c r="J100" s="364"/>
      <c r="K100" s="421"/>
      <c r="L100" s="448"/>
      <c r="M100" s="364"/>
      <c r="N100" s="449"/>
      <c r="O100" s="452"/>
      <c r="P100" s="447"/>
    </row>
    <row r="101" spans="1:16">
      <c r="A101" s="433"/>
      <c r="B101" s="434"/>
      <c r="C101" s="434"/>
      <c r="D101" s="434"/>
      <c r="E101" s="434"/>
      <c r="F101" s="434"/>
      <c r="G101" s="434"/>
      <c r="H101" s="435" t="s">
        <v>193</v>
      </c>
      <c r="I101" s="425">
        <v>8</v>
      </c>
      <c r="J101" s="426" t="s">
        <v>13</v>
      </c>
      <c r="K101" s="427"/>
      <c r="L101" s="428">
        <f t="shared" ref="L101:N102" si="11">L102</f>
        <v>0</v>
      </c>
      <c r="M101" s="429">
        <f t="shared" si="11"/>
        <v>0</v>
      </c>
      <c r="N101" s="430">
        <f t="shared" si="11"/>
        <v>0</v>
      </c>
      <c r="O101" s="436">
        <v>0</v>
      </c>
      <c r="P101" s="456">
        <v>0</v>
      </c>
    </row>
    <row r="102" spans="1:16">
      <c r="A102" s="85"/>
      <c r="B102" s="86"/>
      <c r="C102" s="86"/>
      <c r="D102" s="86"/>
      <c r="E102" s="86"/>
      <c r="F102" s="86"/>
      <c r="G102" s="86"/>
      <c r="H102" s="87"/>
      <c r="I102" s="319" t="s">
        <v>61</v>
      </c>
      <c r="J102" s="220" t="s">
        <v>62</v>
      </c>
      <c r="K102" s="231"/>
      <c r="L102" s="221">
        <f t="shared" si="11"/>
        <v>0</v>
      </c>
      <c r="M102" s="282">
        <f t="shared" si="11"/>
        <v>0</v>
      </c>
      <c r="N102" s="282">
        <f t="shared" si="11"/>
        <v>0</v>
      </c>
      <c r="O102" s="500">
        <v>0</v>
      </c>
      <c r="P102" s="487">
        <v>0</v>
      </c>
    </row>
    <row r="103" spans="1:16">
      <c r="A103" s="62"/>
      <c r="B103" s="63"/>
      <c r="C103" s="63"/>
      <c r="D103" s="63"/>
      <c r="E103" s="63"/>
      <c r="F103" s="63"/>
      <c r="G103" s="63"/>
      <c r="H103" s="64" t="s">
        <v>193</v>
      </c>
      <c r="I103" s="455" t="s">
        <v>63</v>
      </c>
      <c r="J103" s="209" t="s">
        <v>195</v>
      </c>
      <c r="K103" s="210"/>
      <c r="L103" s="211">
        <v>0</v>
      </c>
      <c r="M103" s="314">
        <v>0</v>
      </c>
      <c r="N103" s="314">
        <v>0</v>
      </c>
      <c r="O103" s="501">
        <v>0</v>
      </c>
      <c r="P103" s="483">
        <v>0</v>
      </c>
    </row>
    <row r="104" spans="1:16" s="9" customFormat="1">
      <c r="A104" s="57"/>
      <c r="B104" s="57"/>
      <c r="C104" s="57"/>
      <c r="D104" s="57"/>
      <c r="E104" s="57"/>
      <c r="F104" s="57"/>
      <c r="G104" s="57"/>
      <c r="H104" s="57"/>
      <c r="I104" s="327"/>
      <c r="J104" s="170"/>
      <c r="K104" s="170"/>
      <c r="L104" s="173"/>
      <c r="M104" s="173"/>
      <c r="N104" s="173"/>
      <c r="O104" s="484"/>
      <c r="P104" s="485"/>
    </row>
    <row r="105" spans="1:16">
      <c r="A105" s="433"/>
      <c r="B105" s="434"/>
      <c r="C105" s="434"/>
      <c r="D105" s="434"/>
      <c r="E105" s="434"/>
      <c r="F105" s="434"/>
      <c r="G105" s="434"/>
      <c r="H105" s="435" t="s">
        <v>193</v>
      </c>
      <c r="I105" s="425">
        <v>5</v>
      </c>
      <c r="J105" s="426" t="s">
        <v>14</v>
      </c>
      <c r="K105" s="427"/>
      <c r="L105" s="457">
        <f t="shared" ref="L105:N106" si="12">L106</f>
        <v>0</v>
      </c>
      <c r="M105" s="429">
        <f t="shared" si="12"/>
        <v>0</v>
      </c>
      <c r="N105" s="430">
        <f t="shared" si="12"/>
        <v>0</v>
      </c>
      <c r="O105" s="436">
        <v>0</v>
      </c>
      <c r="P105" s="456">
        <v>0</v>
      </c>
    </row>
    <row r="106" spans="1:16">
      <c r="A106" s="56"/>
      <c r="B106" s="57"/>
      <c r="C106" s="57"/>
      <c r="D106" s="57"/>
      <c r="E106" s="57"/>
      <c r="F106" s="57"/>
      <c r="G106" s="57"/>
      <c r="H106" s="58"/>
      <c r="I106" s="318" t="s">
        <v>64</v>
      </c>
      <c r="J106" s="170" t="s">
        <v>65</v>
      </c>
      <c r="K106" s="171"/>
      <c r="L106" s="379">
        <f t="shared" si="12"/>
        <v>0</v>
      </c>
      <c r="M106" s="173">
        <f t="shared" si="12"/>
        <v>0</v>
      </c>
      <c r="N106" s="174">
        <f t="shared" si="12"/>
        <v>0</v>
      </c>
      <c r="O106" s="486">
        <v>0</v>
      </c>
      <c r="P106" s="499">
        <v>0</v>
      </c>
    </row>
    <row r="107" spans="1:16">
      <c r="A107" s="62"/>
      <c r="B107" s="63"/>
      <c r="C107" s="63"/>
      <c r="D107" s="63"/>
      <c r="E107" s="63"/>
      <c r="F107" s="63"/>
      <c r="G107" s="63"/>
      <c r="H107" s="64" t="s">
        <v>193</v>
      </c>
      <c r="I107" s="455" t="s">
        <v>66</v>
      </c>
      <c r="J107" s="209" t="s">
        <v>67</v>
      </c>
      <c r="K107" s="210"/>
      <c r="L107" s="450">
        <v>0</v>
      </c>
      <c r="M107" s="314">
        <v>0</v>
      </c>
      <c r="N107" s="451">
        <v>0</v>
      </c>
      <c r="O107" s="453">
        <v>0</v>
      </c>
      <c r="P107" s="454">
        <v>0</v>
      </c>
    </row>
    <row r="108" spans="1:16">
      <c r="A108" s="39"/>
      <c r="B108" s="39"/>
      <c r="C108" s="39"/>
      <c r="D108" s="39"/>
      <c r="E108" s="39"/>
      <c r="F108" s="39"/>
      <c r="G108" s="39"/>
      <c r="H108" s="39"/>
      <c r="I108" s="34"/>
      <c r="J108" s="34"/>
      <c r="K108" s="34"/>
      <c r="L108" s="50"/>
      <c r="M108" s="34"/>
      <c r="N108" s="41"/>
      <c r="O108" s="22"/>
      <c r="P108" s="22"/>
    </row>
    <row r="109" spans="1:16">
      <c r="A109" s="458"/>
      <c r="B109" s="459"/>
      <c r="C109" s="459"/>
      <c r="D109" s="459"/>
      <c r="E109" s="459"/>
      <c r="F109" s="459"/>
      <c r="G109" s="459"/>
      <c r="H109" s="460"/>
      <c r="I109" s="461" t="s">
        <v>401</v>
      </c>
      <c r="J109" s="462"/>
      <c r="K109" s="462"/>
      <c r="L109" s="465"/>
      <c r="M109" s="462"/>
      <c r="N109" s="466"/>
      <c r="O109" s="469"/>
      <c r="P109" s="463"/>
    </row>
    <row r="110" spans="1:16">
      <c r="A110" s="433"/>
      <c r="B110" s="434"/>
      <c r="C110" s="434"/>
      <c r="D110" s="434"/>
      <c r="E110" s="434"/>
      <c r="F110" s="434"/>
      <c r="G110" s="434"/>
      <c r="H110" s="435"/>
      <c r="I110" s="425">
        <v>9</v>
      </c>
      <c r="J110" s="426" t="s">
        <v>15</v>
      </c>
      <c r="K110" s="427"/>
      <c r="L110" s="428">
        <f t="shared" ref="L110:N111" si="13">L111</f>
        <v>0</v>
      </c>
      <c r="M110" s="429">
        <f t="shared" si="13"/>
        <v>209811</v>
      </c>
      <c r="N110" s="467">
        <f t="shared" si="13"/>
        <v>0</v>
      </c>
      <c r="O110" s="470"/>
      <c r="P110" s="464"/>
    </row>
    <row r="111" spans="1:16">
      <c r="A111" s="56"/>
      <c r="B111" s="57"/>
      <c r="C111" s="57"/>
      <c r="D111" s="57"/>
      <c r="E111" s="57"/>
      <c r="F111" s="57"/>
      <c r="G111" s="57"/>
      <c r="H111" s="58"/>
      <c r="I111" s="316">
        <v>92</v>
      </c>
      <c r="J111" s="170" t="s">
        <v>68</v>
      </c>
      <c r="K111" s="171"/>
      <c r="L111" s="172">
        <f t="shared" si="13"/>
        <v>0</v>
      </c>
      <c r="M111" s="95">
        <f t="shared" si="13"/>
        <v>209811</v>
      </c>
      <c r="N111" s="468">
        <f t="shared" si="13"/>
        <v>0</v>
      </c>
      <c r="O111" s="471"/>
      <c r="P111" s="468"/>
    </row>
    <row r="112" spans="1:16">
      <c r="A112" s="62"/>
      <c r="B112" s="63"/>
      <c r="C112" s="63"/>
      <c r="D112" s="63"/>
      <c r="E112" s="63"/>
      <c r="F112" s="63"/>
      <c r="G112" s="63"/>
      <c r="H112" s="64"/>
      <c r="I112" s="317">
        <v>922</v>
      </c>
      <c r="J112" s="209" t="s">
        <v>69</v>
      </c>
      <c r="K112" s="210"/>
      <c r="L112" s="211">
        <v>0</v>
      </c>
      <c r="M112" s="198">
        <v>209811</v>
      </c>
      <c r="N112" s="412">
        <v>0</v>
      </c>
      <c r="O112" s="472"/>
      <c r="P112" s="412"/>
    </row>
    <row r="113" spans="1:17">
      <c r="A113" s="39"/>
      <c r="B113" s="39"/>
      <c r="C113" s="39"/>
      <c r="D113" s="39"/>
      <c r="E113" s="39"/>
      <c r="F113" s="39"/>
      <c r="G113" s="39"/>
      <c r="H113" s="39"/>
      <c r="I113" s="34"/>
      <c r="J113" s="34"/>
      <c r="K113" s="34"/>
      <c r="L113" s="34"/>
      <c r="M113" s="43"/>
      <c r="N113" s="41"/>
      <c r="O113" s="22"/>
      <c r="P113" s="22"/>
    </row>
    <row r="114" spans="1:17">
      <c r="A114" s="590" t="s">
        <v>144</v>
      </c>
      <c r="B114" s="590"/>
      <c r="C114" s="590"/>
      <c r="D114" s="590"/>
      <c r="E114" s="590"/>
      <c r="F114" s="590"/>
      <c r="G114" s="590"/>
      <c r="H114" s="590"/>
      <c r="I114" s="590"/>
      <c r="J114" s="590"/>
      <c r="K114" s="590"/>
      <c r="L114" s="590"/>
      <c r="M114" s="590"/>
      <c r="N114" s="590"/>
      <c r="O114" s="590"/>
      <c r="P114" s="590"/>
    </row>
    <row r="115" spans="1:17">
      <c r="A115" s="591" t="s">
        <v>70</v>
      </c>
      <c r="B115" s="591"/>
      <c r="C115" s="591"/>
      <c r="D115" s="591"/>
      <c r="E115" s="591"/>
      <c r="F115" s="591"/>
      <c r="G115" s="591"/>
      <c r="H115" s="591"/>
      <c r="I115" s="591"/>
      <c r="J115" s="591"/>
      <c r="K115" s="591"/>
      <c r="L115" s="591"/>
      <c r="M115" s="591"/>
      <c r="N115" s="591"/>
      <c r="O115" s="591"/>
      <c r="P115" s="591"/>
    </row>
    <row r="116" spans="1:17">
      <c r="A116" s="3"/>
      <c r="B116" s="3"/>
      <c r="C116" s="3"/>
      <c r="D116" s="3"/>
      <c r="E116" s="3"/>
      <c r="F116" s="3"/>
      <c r="G116" s="3"/>
      <c r="H116" s="10"/>
      <c r="I116" s="3"/>
      <c r="J116" s="3"/>
      <c r="K116" s="3"/>
      <c r="L116" s="10"/>
      <c r="M116" s="4"/>
      <c r="N116" s="1"/>
    </row>
    <row r="117" spans="1:17">
      <c r="A117" s="1"/>
      <c r="B117" s="1"/>
      <c r="C117" s="1"/>
      <c r="D117" s="1"/>
      <c r="E117" s="1"/>
      <c r="F117" s="1"/>
      <c r="G117" s="1"/>
      <c r="H117" s="6"/>
      <c r="I117" s="3"/>
      <c r="J117" s="3"/>
      <c r="K117" s="3"/>
      <c r="L117" s="10"/>
      <c r="M117" s="3"/>
      <c r="N117" s="1"/>
    </row>
    <row r="118" spans="1:17">
      <c r="A118" s="1"/>
      <c r="B118" s="1"/>
      <c r="C118" s="1"/>
      <c r="D118" s="1"/>
      <c r="E118" s="1"/>
      <c r="F118" s="1"/>
      <c r="G118" s="1"/>
      <c r="H118" s="6"/>
      <c r="I118" s="478"/>
      <c r="J118" s="474" t="s">
        <v>187</v>
      </c>
      <c r="K118" s="473"/>
      <c r="L118" s="38"/>
      <c r="M118" s="38"/>
      <c r="N118" s="38"/>
      <c r="O118" s="38"/>
      <c r="P118" s="37"/>
      <c r="Q118" s="37"/>
    </row>
    <row r="119" spans="1:17">
      <c r="A119" s="1"/>
      <c r="B119" s="1"/>
      <c r="C119" s="1"/>
      <c r="D119" s="1"/>
      <c r="E119" s="1"/>
      <c r="F119" s="1"/>
      <c r="G119" s="1"/>
      <c r="H119" s="6"/>
      <c r="I119" s="476">
        <v>1</v>
      </c>
      <c r="J119" s="587" t="s">
        <v>71</v>
      </c>
      <c r="K119" s="588"/>
      <c r="L119" s="35"/>
      <c r="M119" s="35"/>
      <c r="N119" s="35"/>
      <c r="O119" s="35"/>
      <c r="P119" s="35"/>
      <c r="Q119" s="36"/>
    </row>
    <row r="120" spans="1:17">
      <c r="A120" s="1"/>
      <c r="B120" s="1"/>
      <c r="C120" s="1"/>
      <c r="D120" s="1"/>
      <c r="E120" s="1"/>
      <c r="F120" s="1"/>
      <c r="G120" s="1"/>
      <c r="H120" s="6"/>
      <c r="I120" s="476" t="s">
        <v>129</v>
      </c>
      <c r="J120" s="587" t="s">
        <v>188</v>
      </c>
      <c r="K120" s="588"/>
      <c r="L120" s="35"/>
      <c r="M120" s="35"/>
      <c r="N120" s="35"/>
      <c r="O120" s="35"/>
      <c r="P120" s="36"/>
      <c r="Q120" s="36"/>
    </row>
    <row r="121" spans="1:17">
      <c r="A121" s="1"/>
      <c r="B121" s="1"/>
      <c r="C121" s="1"/>
      <c r="D121" s="1"/>
      <c r="E121" s="1"/>
      <c r="F121" s="1"/>
      <c r="G121" s="1"/>
      <c r="H121" s="6"/>
      <c r="I121" s="476" t="s">
        <v>97</v>
      </c>
      <c r="J121" s="587" t="s">
        <v>72</v>
      </c>
      <c r="K121" s="588"/>
      <c r="L121" s="35"/>
      <c r="M121" s="35"/>
      <c r="N121" s="35"/>
      <c r="O121" s="35"/>
      <c r="P121" s="36"/>
      <c r="Q121" s="36"/>
    </row>
    <row r="122" spans="1:17">
      <c r="A122" s="1"/>
      <c r="B122" s="1"/>
      <c r="C122" s="1"/>
      <c r="D122" s="1"/>
      <c r="E122" s="1"/>
      <c r="F122" s="1"/>
      <c r="G122" s="1"/>
      <c r="H122" s="6"/>
      <c r="I122" s="476" t="s">
        <v>11</v>
      </c>
      <c r="J122" s="587" t="s">
        <v>73</v>
      </c>
      <c r="K122" s="588"/>
      <c r="L122" s="35"/>
      <c r="M122" s="35"/>
      <c r="N122" s="35"/>
      <c r="O122" s="35"/>
      <c r="P122" s="36"/>
      <c r="Q122" s="36"/>
    </row>
    <row r="123" spans="1:17">
      <c r="A123" s="1"/>
      <c r="B123" s="1"/>
      <c r="C123" s="1"/>
      <c r="D123" s="1"/>
      <c r="E123" s="1"/>
      <c r="F123" s="1"/>
      <c r="G123" s="1"/>
      <c r="H123" s="6"/>
      <c r="I123" s="476" t="s">
        <v>189</v>
      </c>
      <c r="J123" s="587" t="s">
        <v>74</v>
      </c>
      <c r="K123" s="588"/>
      <c r="L123" s="35"/>
      <c r="M123" s="35"/>
      <c r="N123" s="35"/>
      <c r="O123" s="35"/>
      <c r="P123" s="36"/>
      <c r="Q123" s="36"/>
    </row>
    <row r="124" spans="1:17">
      <c r="A124" s="1"/>
      <c r="B124" s="1"/>
      <c r="C124" s="1"/>
      <c r="D124" s="1"/>
      <c r="E124" s="1"/>
      <c r="F124" s="1"/>
      <c r="G124" s="1"/>
      <c r="H124" s="6"/>
      <c r="I124" s="476" t="s">
        <v>190</v>
      </c>
      <c r="J124" s="587" t="s">
        <v>75</v>
      </c>
      <c r="K124" s="588"/>
      <c r="L124" s="35"/>
      <c r="M124" s="35"/>
      <c r="N124" s="35"/>
      <c r="O124" s="35"/>
      <c r="P124" s="36"/>
      <c r="Q124" s="36"/>
    </row>
    <row r="125" spans="1:17" ht="23.4" customHeight="1">
      <c r="A125" s="1"/>
      <c r="B125" s="1"/>
      <c r="C125" s="1"/>
      <c r="D125" s="1"/>
      <c r="E125" s="1"/>
      <c r="F125" s="1"/>
      <c r="G125" s="1"/>
      <c r="H125" s="6"/>
      <c r="I125" s="476" t="s">
        <v>191</v>
      </c>
      <c r="J125" s="598" t="s">
        <v>192</v>
      </c>
      <c r="K125" s="599"/>
      <c r="L125" s="35"/>
      <c r="M125" s="35"/>
      <c r="N125" s="35"/>
      <c r="O125" s="35"/>
      <c r="P125" s="36"/>
      <c r="Q125" s="36"/>
    </row>
    <row r="126" spans="1:17">
      <c r="A126" s="1"/>
      <c r="B126" s="1"/>
      <c r="C126" s="1"/>
      <c r="D126" s="1"/>
      <c r="E126" s="1"/>
      <c r="F126" s="1"/>
      <c r="G126" s="1"/>
      <c r="H126" s="6"/>
      <c r="I126" s="476" t="s">
        <v>193</v>
      </c>
      <c r="J126" s="477" t="s">
        <v>194</v>
      </c>
      <c r="K126" s="475"/>
      <c r="L126" s="6"/>
      <c r="M126" s="6"/>
      <c r="N126" s="6"/>
      <c r="O126" s="6"/>
      <c r="P126" s="10"/>
      <c r="Q126" s="10"/>
    </row>
  </sheetData>
  <mergeCells count="37">
    <mergeCell ref="J125:K125"/>
    <mergeCell ref="A2:P2"/>
    <mergeCell ref="J54:K54"/>
    <mergeCell ref="J57:K57"/>
    <mergeCell ref="A3:K3"/>
    <mergeCell ref="A18:N18"/>
    <mergeCell ref="A5:P5"/>
    <mergeCell ref="A4:P4"/>
    <mergeCell ref="A10:N10"/>
    <mergeCell ref="A12:N12"/>
    <mergeCell ref="A13:N13"/>
    <mergeCell ref="A14:N14"/>
    <mergeCell ref="A11:N11"/>
    <mergeCell ref="J68:K68"/>
    <mergeCell ref="J87:K87"/>
    <mergeCell ref="J88:K88"/>
    <mergeCell ref="J66:K66"/>
    <mergeCell ref="J75:K75"/>
    <mergeCell ref="J122:K122"/>
    <mergeCell ref="J123:K123"/>
    <mergeCell ref="J124:K124"/>
    <mergeCell ref="A15:N15"/>
    <mergeCell ref="A9:K9"/>
    <mergeCell ref="A1:P1"/>
    <mergeCell ref="A7:P7"/>
    <mergeCell ref="J121:K121"/>
    <mergeCell ref="J120:K120"/>
    <mergeCell ref="J119:K119"/>
    <mergeCell ref="A42:P42"/>
    <mergeCell ref="A114:P114"/>
    <mergeCell ref="A115:P115"/>
    <mergeCell ref="A41:P41"/>
    <mergeCell ref="A17:P17"/>
    <mergeCell ref="J99:K99"/>
    <mergeCell ref="J93:K93"/>
    <mergeCell ref="J63:K63"/>
    <mergeCell ref="J65:K6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287"/>
  <sheetViews>
    <sheetView topLeftCell="A190" workbookViewId="0">
      <selection activeCell="P11" sqref="P11"/>
    </sheetView>
  </sheetViews>
  <sheetFormatPr defaultRowHeight="14.4"/>
  <cols>
    <col min="1" max="1" width="9.33203125" customWidth="1"/>
    <col min="2" max="8" width="2.21875" customWidth="1"/>
    <col min="9" max="9" width="2.21875" style="9" customWidth="1"/>
    <col min="10" max="10" width="5.109375" customWidth="1"/>
    <col min="11" max="11" width="7.33203125" customWidth="1"/>
    <col min="13" max="13" width="36" customWidth="1"/>
    <col min="14" max="14" width="10.88671875" style="9" customWidth="1"/>
    <col min="15" max="15" width="11.5546875" customWidth="1"/>
    <col min="16" max="16" width="10.6640625" customWidth="1"/>
    <col min="17" max="17" width="7.109375" customWidth="1"/>
    <col min="18" max="18" width="6.44140625" customWidth="1"/>
    <col min="19" max="19" width="15.33203125" bestFit="1" customWidth="1"/>
    <col min="23" max="23" width="15.88671875" bestFit="1" customWidth="1"/>
    <col min="24" max="24" width="17.109375" customWidth="1"/>
  </cols>
  <sheetData>
    <row r="1" spans="1:28" ht="15.6">
      <c r="A1" s="605" t="s">
        <v>169</v>
      </c>
      <c r="B1" s="605"/>
      <c r="C1" s="605"/>
      <c r="D1" s="605"/>
      <c r="E1" s="605"/>
      <c r="F1" s="605"/>
      <c r="G1" s="605"/>
      <c r="H1" s="605"/>
      <c r="I1" s="605"/>
      <c r="J1" s="605"/>
      <c r="K1" s="605"/>
      <c r="L1" s="605"/>
      <c r="M1" s="605"/>
      <c r="N1" s="605"/>
      <c r="O1" s="605"/>
      <c r="P1" s="605"/>
      <c r="Q1" s="605"/>
      <c r="R1" s="605"/>
    </row>
    <row r="2" spans="1:28" ht="15.6">
      <c r="A2" s="333"/>
      <c r="B2" s="333"/>
      <c r="C2" s="34"/>
      <c r="D2" s="34"/>
      <c r="E2" s="34"/>
      <c r="F2" s="34"/>
      <c r="G2" s="34"/>
      <c r="H2" s="34"/>
      <c r="I2" s="34"/>
      <c r="J2" s="34"/>
      <c r="K2" s="34"/>
      <c r="L2" s="34"/>
      <c r="M2" s="334"/>
      <c r="N2" s="334"/>
      <c r="O2" s="41"/>
      <c r="P2" s="41"/>
      <c r="Q2" s="22"/>
      <c r="R2" s="22"/>
    </row>
    <row r="3" spans="1:28" ht="17.399999999999999" customHeight="1">
      <c r="A3" s="606" t="s">
        <v>168</v>
      </c>
      <c r="B3" s="606"/>
      <c r="C3" s="606"/>
      <c r="D3" s="606"/>
      <c r="E3" s="606"/>
      <c r="F3" s="606"/>
      <c r="G3" s="606"/>
      <c r="H3" s="606"/>
      <c r="I3" s="606"/>
      <c r="J3" s="606"/>
      <c r="K3" s="606"/>
      <c r="L3" s="606"/>
      <c r="M3" s="606"/>
      <c r="N3" s="606"/>
      <c r="O3" s="606"/>
      <c r="P3" s="606"/>
      <c r="Q3" s="606"/>
      <c r="R3" s="606"/>
    </row>
    <row r="4" spans="1:28">
      <c r="A4" s="611" t="s">
        <v>409</v>
      </c>
      <c r="B4" s="611"/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  <c r="N4" s="611"/>
      <c r="O4" s="611"/>
      <c r="P4" s="611"/>
      <c r="Q4" s="611"/>
      <c r="R4" s="611"/>
      <c r="S4" s="14"/>
    </row>
    <row r="5" spans="1:28">
      <c r="A5" s="585" t="s">
        <v>172</v>
      </c>
      <c r="B5" s="585"/>
      <c r="C5" s="585"/>
      <c r="D5" s="585"/>
      <c r="E5" s="585"/>
      <c r="F5" s="585"/>
      <c r="G5" s="585"/>
      <c r="H5" s="585"/>
      <c r="I5" s="585"/>
      <c r="J5" s="585"/>
      <c r="K5" s="585"/>
      <c r="L5" s="585"/>
      <c r="M5" s="585"/>
      <c r="N5" s="585"/>
      <c r="O5" s="585"/>
      <c r="P5" s="585"/>
      <c r="Q5" s="585"/>
      <c r="R5" s="585"/>
      <c r="S5" s="14"/>
    </row>
    <row r="6" spans="1:28" ht="16.8" customHeight="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41"/>
      <c r="P6" s="41"/>
      <c r="Q6" s="22"/>
      <c r="R6" s="22"/>
    </row>
    <row r="7" spans="1:28" ht="14.4" customHeight="1">
      <c r="A7" s="110" t="s">
        <v>76</v>
      </c>
      <c r="B7" s="105"/>
      <c r="C7" s="105" t="s">
        <v>77</v>
      </c>
      <c r="D7" s="105"/>
      <c r="E7" s="105"/>
      <c r="F7" s="105"/>
      <c r="G7" s="105"/>
      <c r="H7" s="105"/>
      <c r="I7" s="105"/>
      <c r="J7" s="541" t="s">
        <v>78</v>
      </c>
      <c r="K7" s="105"/>
      <c r="L7" s="105"/>
      <c r="M7" s="105"/>
      <c r="N7" s="285" t="s">
        <v>119</v>
      </c>
      <c r="O7" s="88" t="s">
        <v>1</v>
      </c>
      <c r="P7" s="89" t="s">
        <v>119</v>
      </c>
      <c r="Q7" s="88" t="s">
        <v>2</v>
      </c>
      <c r="R7" s="89" t="s">
        <v>2</v>
      </c>
    </row>
    <row r="8" spans="1:28">
      <c r="A8" s="111" t="s">
        <v>79</v>
      </c>
      <c r="B8" s="106"/>
      <c r="C8" s="106"/>
      <c r="D8" s="106"/>
      <c r="E8" s="106"/>
      <c r="F8" s="106"/>
      <c r="G8" s="106"/>
      <c r="H8" s="106"/>
      <c r="I8" s="106"/>
      <c r="J8" s="542"/>
      <c r="K8" s="106"/>
      <c r="L8" s="106"/>
      <c r="M8" s="106"/>
      <c r="N8" s="286" t="s">
        <v>120</v>
      </c>
      <c r="O8" s="51" t="s">
        <v>407</v>
      </c>
      <c r="P8" s="90" t="s">
        <v>120</v>
      </c>
      <c r="Q8" s="51" t="s">
        <v>133</v>
      </c>
      <c r="R8" s="90" t="s">
        <v>134</v>
      </c>
      <c r="T8" s="11"/>
      <c r="U8" s="11"/>
      <c r="V8" s="11"/>
      <c r="W8" s="17"/>
      <c r="X8" s="11"/>
      <c r="Y8" s="11"/>
      <c r="Z8" s="11"/>
      <c r="AA8" s="11"/>
      <c r="AB8" s="11"/>
    </row>
    <row r="9" spans="1:28">
      <c r="A9" s="609" t="s">
        <v>382</v>
      </c>
      <c r="B9" s="106"/>
      <c r="C9" s="106"/>
      <c r="D9" s="106"/>
      <c r="E9" s="106"/>
      <c r="F9" s="106"/>
      <c r="G9" s="106"/>
      <c r="H9" s="106"/>
      <c r="I9" s="106"/>
      <c r="J9" s="542" t="s">
        <v>80</v>
      </c>
      <c r="K9" s="106"/>
      <c r="L9" s="106" t="s">
        <v>81</v>
      </c>
      <c r="M9" s="106"/>
      <c r="N9" s="286" t="s">
        <v>406</v>
      </c>
      <c r="O9" s="107"/>
      <c r="P9" s="287" t="s">
        <v>408</v>
      </c>
      <c r="Q9" s="52"/>
      <c r="R9" s="91"/>
      <c r="T9" s="11"/>
      <c r="U9" s="11"/>
      <c r="V9" s="11"/>
      <c r="W9" s="17"/>
      <c r="X9" s="11"/>
      <c r="Y9" s="11"/>
      <c r="Z9" s="11"/>
      <c r="AA9" s="11"/>
      <c r="AB9" s="11"/>
    </row>
    <row r="10" spans="1:28" ht="17.399999999999999" customHeight="1">
      <c r="A10" s="610"/>
      <c r="B10" s="108"/>
      <c r="C10" s="108" t="s">
        <v>381</v>
      </c>
      <c r="D10" s="108"/>
      <c r="E10" s="108"/>
      <c r="F10" s="108"/>
      <c r="G10" s="108"/>
      <c r="H10" s="108"/>
      <c r="I10" s="108"/>
      <c r="J10" s="543" t="s">
        <v>82</v>
      </c>
      <c r="K10" s="108" t="s">
        <v>83</v>
      </c>
      <c r="L10" s="108" t="s">
        <v>84</v>
      </c>
      <c r="M10" s="108"/>
      <c r="N10" s="288" t="s">
        <v>130</v>
      </c>
      <c r="O10" s="109" t="s">
        <v>131</v>
      </c>
      <c r="P10" s="289" t="s">
        <v>132</v>
      </c>
      <c r="Q10" s="92"/>
      <c r="R10" s="93"/>
      <c r="T10" s="11"/>
      <c r="U10" s="11"/>
      <c r="V10" s="11"/>
      <c r="W10" s="17"/>
      <c r="X10" s="11"/>
      <c r="Y10" s="11"/>
      <c r="Z10" s="11"/>
      <c r="AA10" s="11"/>
      <c r="AB10" s="11"/>
    </row>
    <row r="11" spans="1:28" s="22" customFormat="1" ht="18" customHeight="1">
      <c r="A11" s="99"/>
      <c r="B11" s="514">
        <v>1</v>
      </c>
      <c r="C11" s="515">
        <v>2</v>
      </c>
      <c r="D11" s="515">
        <v>3</v>
      </c>
      <c r="E11" s="515">
        <v>4</v>
      </c>
      <c r="F11" s="515">
        <v>5</v>
      </c>
      <c r="G11" s="515">
        <v>6</v>
      </c>
      <c r="H11" s="515">
        <v>7</v>
      </c>
      <c r="I11" s="516" t="s">
        <v>193</v>
      </c>
      <c r="J11" s="544"/>
      <c r="K11" s="562" t="s">
        <v>85</v>
      </c>
      <c r="L11" s="562"/>
      <c r="M11" s="563"/>
      <c r="N11" s="100">
        <f>N12+N47</f>
        <v>3213971</v>
      </c>
      <c r="O11" s="101">
        <f>O12+O47</f>
        <v>12238300</v>
      </c>
      <c r="P11" s="102">
        <f>P12+P47</f>
        <v>3494614</v>
      </c>
      <c r="Q11" s="103">
        <f>P11/N11*100</f>
        <v>108.73197051249062</v>
      </c>
      <c r="R11" s="104">
        <f>P11/O11*100</f>
        <v>28.554733909121367</v>
      </c>
      <c r="T11" s="94"/>
      <c r="U11" s="94"/>
      <c r="V11" s="94"/>
      <c r="W11" s="95"/>
      <c r="X11" s="94"/>
      <c r="Y11" s="94"/>
      <c r="Z11" s="94"/>
      <c r="AA11" s="94"/>
      <c r="AB11" s="94"/>
    </row>
    <row r="12" spans="1:28" ht="19.2" customHeight="1">
      <c r="A12" s="290"/>
      <c r="B12" s="517"/>
      <c r="C12" s="518"/>
      <c r="D12" s="518"/>
      <c r="E12" s="518"/>
      <c r="F12" s="518"/>
      <c r="G12" s="518"/>
      <c r="H12" s="518"/>
      <c r="I12" s="519"/>
      <c r="J12" s="545"/>
      <c r="K12" s="564" t="s">
        <v>216</v>
      </c>
      <c r="L12" s="564"/>
      <c r="M12" s="565"/>
      <c r="N12" s="291">
        <f>SUM(N13)</f>
        <v>292587</v>
      </c>
      <c r="O12" s="292">
        <f>SUM(O13)</f>
        <v>735000</v>
      </c>
      <c r="P12" s="293">
        <f>SUM(P13)</f>
        <v>326179</v>
      </c>
      <c r="Q12" s="294">
        <f t="shared" ref="Q12:Q74" si="0">P12/N12*100</f>
        <v>111.48102957410958</v>
      </c>
      <c r="R12" s="295">
        <f t="shared" ref="R12:R79" si="1">P12/O12*100</f>
        <v>44.378095238095241</v>
      </c>
      <c r="T12" s="11"/>
      <c r="U12" s="11"/>
      <c r="V12" s="11"/>
      <c r="W12" s="7"/>
      <c r="X12" s="11"/>
      <c r="Y12" s="11"/>
      <c r="Z12" s="11"/>
      <c r="AA12" s="11"/>
      <c r="AB12" s="11"/>
    </row>
    <row r="13" spans="1:28" ht="18" customHeight="1">
      <c r="A13" s="296"/>
      <c r="B13" s="305"/>
      <c r="C13" s="306"/>
      <c r="D13" s="306"/>
      <c r="E13" s="306"/>
      <c r="F13" s="306"/>
      <c r="G13" s="306"/>
      <c r="H13" s="306"/>
      <c r="I13" s="307"/>
      <c r="J13" s="546"/>
      <c r="K13" s="298" t="s">
        <v>217</v>
      </c>
      <c r="L13" s="298"/>
      <c r="M13" s="299"/>
      <c r="N13" s="300">
        <f>SUM(N14)</f>
        <v>292587</v>
      </c>
      <c r="O13" s="301">
        <f>SUM(O14)</f>
        <v>735000</v>
      </c>
      <c r="P13" s="302">
        <f t="shared" ref="P13" si="2">SUM(P14)</f>
        <v>326179</v>
      </c>
      <c r="Q13" s="303">
        <f t="shared" si="0"/>
        <v>111.48102957410958</v>
      </c>
      <c r="R13" s="304">
        <f t="shared" si="1"/>
        <v>44.378095238095241</v>
      </c>
      <c r="T13" s="11"/>
      <c r="U13" s="11"/>
      <c r="V13" s="11"/>
      <c r="W13" s="7"/>
      <c r="X13" s="11"/>
      <c r="Y13" s="11"/>
      <c r="Z13" s="11"/>
      <c r="AA13" s="11"/>
      <c r="AB13" s="11"/>
    </row>
    <row r="14" spans="1:28" s="14" customFormat="1" ht="14.4" customHeight="1">
      <c r="A14" s="136"/>
      <c r="B14" s="96"/>
      <c r="C14" s="97"/>
      <c r="D14" s="97"/>
      <c r="E14" s="97"/>
      <c r="F14" s="97"/>
      <c r="G14" s="97"/>
      <c r="H14" s="97"/>
      <c r="I14" s="98"/>
      <c r="J14" s="547" t="s">
        <v>5</v>
      </c>
      <c r="K14" s="138" t="s">
        <v>218</v>
      </c>
      <c r="L14" s="138"/>
      <c r="M14" s="139"/>
      <c r="N14" s="140">
        <f>N16+N27+N32+N42</f>
        <v>292587</v>
      </c>
      <c r="O14" s="141">
        <f t="shared" ref="O14" si="3">O16+O27+O32+O42</f>
        <v>735000</v>
      </c>
      <c r="P14" s="142">
        <f>P16+P27+P32+P42</f>
        <v>326179</v>
      </c>
      <c r="Q14" s="143">
        <f t="shared" si="0"/>
        <v>111.48102957410958</v>
      </c>
      <c r="R14" s="144">
        <f t="shared" si="1"/>
        <v>44.378095238095241</v>
      </c>
      <c r="T14" s="79"/>
      <c r="U14" s="79"/>
      <c r="V14" s="79"/>
      <c r="W14" s="82"/>
      <c r="X14" s="79"/>
      <c r="Y14" s="79"/>
      <c r="Z14" s="79"/>
      <c r="AA14" s="79"/>
      <c r="AB14" s="79"/>
    </row>
    <row r="15" spans="1:28">
      <c r="A15" s="607" t="s">
        <v>282</v>
      </c>
      <c r="B15" s="520"/>
      <c r="C15" s="521"/>
      <c r="D15" s="521"/>
      <c r="E15" s="521"/>
      <c r="F15" s="521"/>
      <c r="G15" s="521"/>
      <c r="H15" s="521"/>
      <c r="I15" s="522"/>
      <c r="J15" s="548"/>
      <c r="K15" s="145" t="s">
        <v>210</v>
      </c>
      <c r="L15" s="145"/>
      <c r="M15" s="146"/>
      <c r="N15" s="148"/>
      <c r="O15" s="149"/>
      <c r="P15" s="150"/>
      <c r="Q15" s="151"/>
      <c r="R15" s="152"/>
      <c r="T15" s="11"/>
      <c r="U15" s="11"/>
      <c r="V15" s="11"/>
      <c r="W15" s="82"/>
      <c r="X15" s="11"/>
      <c r="Y15" s="11"/>
      <c r="Z15" s="11"/>
      <c r="AA15" s="11"/>
      <c r="AB15" s="11"/>
    </row>
    <row r="16" spans="1:28">
      <c r="A16" s="608"/>
      <c r="B16" s="112" t="s">
        <v>88</v>
      </c>
      <c r="C16" s="113"/>
      <c r="D16" s="113" t="s">
        <v>97</v>
      </c>
      <c r="E16" s="113" t="s">
        <v>11</v>
      </c>
      <c r="F16" s="113"/>
      <c r="G16" s="113" t="s">
        <v>190</v>
      </c>
      <c r="H16" s="113" t="s">
        <v>191</v>
      </c>
      <c r="I16" s="114"/>
      <c r="J16" s="549"/>
      <c r="K16" s="154" t="s">
        <v>87</v>
      </c>
      <c r="L16" s="154"/>
      <c r="M16" s="155"/>
      <c r="N16" s="156">
        <f>N17+N21</f>
        <v>151251</v>
      </c>
      <c r="O16" s="157">
        <f>O17+O21</f>
        <v>460000</v>
      </c>
      <c r="P16" s="158">
        <f>P17+P21</f>
        <v>213826</v>
      </c>
      <c r="Q16" s="159">
        <f t="shared" si="0"/>
        <v>141.37162729502614</v>
      </c>
      <c r="R16" s="160">
        <f>P16/O16*100</f>
        <v>46.48391304347826</v>
      </c>
      <c r="T16" s="11"/>
      <c r="U16" s="11"/>
      <c r="V16" s="11"/>
      <c r="W16" s="82"/>
      <c r="X16" s="11"/>
      <c r="Y16" s="11"/>
      <c r="Z16" s="11"/>
      <c r="AA16" s="11"/>
      <c r="AB16" s="11"/>
    </row>
    <row r="17" spans="1:28">
      <c r="A17" s="161" t="s">
        <v>283</v>
      </c>
      <c r="B17" s="121" t="s">
        <v>88</v>
      </c>
      <c r="C17" s="122"/>
      <c r="D17" s="122" t="s">
        <v>97</v>
      </c>
      <c r="E17" s="122" t="s">
        <v>11</v>
      </c>
      <c r="F17" s="122"/>
      <c r="G17" s="122"/>
      <c r="H17" s="122"/>
      <c r="I17" s="123"/>
      <c r="J17" s="550" t="s">
        <v>86</v>
      </c>
      <c r="K17" s="162" t="s">
        <v>207</v>
      </c>
      <c r="L17" s="162"/>
      <c r="M17" s="163"/>
      <c r="N17" s="216">
        <f>SUM(N18)</f>
        <v>118629</v>
      </c>
      <c r="O17" s="217">
        <f>SUM(O18)</f>
        <v>350000</v>
      </c>
      <c r="P17" s="218">
        <f t="shared" ref="P17" si="4">SUM(P18)</f>
        <v>118629</v>
      </c>
      <c r="Q17" s="502">
        <f t="shared" si="0"/>
        <v>100</v>
      </c>
      <c r="R17" s="196">
        <f t="shared" si="1"/>
        <v>33.894000000000005</v>
      </c>
      <c r="T17" s="11"/>
      <c r="U17" s="11"/>
      <c r="V17" s="11"/>
      <c r="W17" s="17"/>
      <c r="X17" s="11"/>
      <c r="Y17" s="11"/>
      <c r="Z17" s="11"/>
      <c r="AA17" s="11"/>
      <c r="AB17" s="11"/>
    </row>
    <row r="18" spans="1:28">
      <c r="A18" s="169" t="s">
        <v>283</v>
      </c>
      <c r="B18" s="56"/>
      <c r="C18" s="57"/>
      <c r="D18" s="57"/>
      <c r="E18" s="57"/>
      <c r="F18" s="57"/>
      <c r="G18" s="57"/>
      <c r="H18" s="57"/>
      <c r="I18" s="58"/>
      <c r="J18" s="551" t="s">
        <v>86</v>
      </c>
      <c r="K18" s="170">
        <v>3</v>
      </c>
      <c r="L18" s="170" t="s">
        <v>10</v>
      </c>
      <c r="M18" s="171"/>
      <c r="N18" s="172">
        <f t="shared" ref="N18:P19" si="5">N19</f>
        <v>118629</v>
      </c>
      <c r="O18" s="173">
        <f t="shared" si="5"/>
        <v>350000</v>
      </c>
      <c r="P18" s="174">
        <f t="shared" si="5"/>
        <v>118629</v>
      </c>
      <c r="Q18" s="279">
        <f t="shared" si="0"/>
        <v>100</v>
      </c>
      <c r="R18" s="176">
        <f t="shared" si="1"/>
        <v>33.894000000000005</v>
      </c>
      <c r="T18" s="11"/>
      <c r="U18" s="11"/>
      <c r="V18" s="11"/>
      <c r="W18" s="17"/>
      <c r="X18" s="11"/>
      <c r="Y18" s="11"/>
      <c r="Z18" s="11"/>
      <c r="AA18" s="11"/>
      <c r="AB18" s="11"/>
    </row>
    <row r="19" spans="1:28">
      <c r="A19" s="169" t="s">
        <v>283</v>
      </c>
      <c r="B19" s="56"/>
      <c r="C19" s="57"/>
      <c r="D19" s="57"/>
      <c r="E19" s="57"/>
      <c r="F19" s="57"/>
      <c r="G19" s="57"/>
      <c r="H19" s="57"/>
      <c r="I19" s="58"/>
      <c r="J19" s="551" t="s">
        <v>86</v>
      </c>
      <c r="K19" s="170">
        <v>32</v>
      </c>
      <c r="L19" s="170" t="s">
        <v>44</v>
      </c>
      <c r="M19" s="171"/>
      <c r="N19" s="172">
        <f t="shared" si="5"/>
        <v>118629</v>
      </c>
      <c r="O19" s="95">
        <f t="shared" si="5"/>
        <v>350000</v>
      </c>
      <c r="P19" s="177">
        <f t="shared" si="5"/>
        <v>118629</v>
      </c>
      <c r="Q19" s="279">
        <f t="shared" si="0"/>
        <v>100</v>
      </c>
      <c r="R19" s="176">
        <f t="shared" si="1"/>
        <v>33.894000000000005</v>
      </c>
      <c r="T19" s="11"/>
      <c r="U19" s="11"/>
      <c r="V19" s="11"/>
      <c r="W19" s="7"/>
      <c r="X19" s="11"/>
      <c r="Y19" s="11"/>
      <c r="Z19" s="11"/>
      <c r="AA19" s="11"/>
      <c r="AB19" s="11"/>
    </row>
    <row r="20" spans="1:28">
      <c r="A20" s="169" t="s">
        <v>283</v>
      </c>
      <c r="B20" s="56" t="s">
        <v>88</v>
      </c>
      <c r="C20" s="57"/>
      <c r="D20" s="57" t="s">
        <v>97</v>
      </c>
      <c r="E20" s="57" t="s">
        <v>11</v>
      </c>
      <c r="F20" s="57"/>
      <c r="G20" s="57"/>
      <c r="H20" s="57"/>
      <c r="I20" s="58"/>
      <c r="J20" s="551" t="s">
        <v>86</v>
      </c>
      <c r="K20" s="170">
        <v>329</v>
      </c>
      <c r="L20" s="170" t="s">
        <v>48</v>
      </c>
      <c r="M20" s="171"/>
      <c r="N20" s="172">
        <v>118629</v>
      </c>
      <c r="O20" s="173">
        <v>350000</v>
      </c>
      <c r="P20" s="174">
        <v>118629</v>
      </c>
      <c r="Q20" s="279">
        <f t="shared" si="0"/>
        <v>100</v>
      </c>
      <c r="R20" s="176">
        <f t="shared" si="1"/>
        <v>33.894000000000005</v>
      </c>
      <c r="T20" s="11"/>
      <c r="U20" s="11"/>
      <c r="V20" s="11"/>
      <c r="W20" s="83"/>
      <c r="X20" s="11"/>
      <c r="Y20" s="11"/>
      <c r="Z20" s="11"/>
      <c r="AA20" s="11"/>
      <c r="AB20" s="11"/>
    </row>
    <row r="21" spans="1:28">
      <c r="A21" s="161" t="s">
        <v>284</v>
      </c>
      <c r="B21" s="121" t="s">
        <v>88</v>
      </c>
      <c r="C21" s="122"/>
      <c r="D21" s="122" t="s">
        <v>97</v>
      </c>
      <c r="E21" s="122"/>
      <c r="F21" s="122"/>
      <c r="G21" s="122" t="s">
        <v>190</v>
      </c>
      <c r="H21" s="122" t="s">
        <v>191</v>
      </c>
      <c r="I21" s="123"/>
      <c r="J21" s="550" t="s">
        <v>86</v>
      </c>
      <c r="K21" s="162" t="s">
        <v>208</v>
      </c>
      <c r="L21" s="162"/>
      <c r="M21" s="163"/>
      <c r="N21" s="164">
        <f>SUM(N22)</f>
        <v>32622</v>
      </c>
      <c r="O21" s="165">
        <f>SUM(O22)</f>
        <v>110000</v>
      </c>
      <c r="P21" s="166">
        <f t="shared" ref="P21" si="6">SUM(P22)</f>
        <v>95197</v>
      </c>
      <c r="Q21" s="284">
        <f t="shared" si="0"/>
        <v>291.81840475752557</v>
      </c>
      <c r="R21" s="168">
        <f t="shared" si="1"/>
        <v>86.542727272727276</v>
      </c>
      <c r="T21" s="11"/>
      <c r="U21" s="11"/>
      <c r="V21" s="11"/>
      <c r="W21" s="83"/>
      <c r="X21" s="11"/>
      <c r="Y21" s="11"/>
      <c r="Z21" s="11"/>
      <c r="AA21" s="11"/>
      <c r="AB21" s="11"/>
    </row>
    <row r="22" spans="1:28">
      <c r="A22" s="169" t="s">
        <v>284</v>
      </c>
      <c r="B22" s="56"/>
      <c r="C22" s="57"/>
      <c r="D22" s="57"/>
      <c r="E22" s="57"/>
      <c r="F22" s="57"/>
      <c r="G22" s="57"/>
      <c r="H22" s="57"/>
      <c r="I22" s="58"/>
      <c r="J22" s="551" t="s">
        <v>86</v>
      </c>
      <c r="K22" s="170">
        <v>3</v>
      </c>
      <c r="L22" s="170" t="s">
        <v>10</v>
      </c>
      <c r="M22" s="171"/>
      <c r="N22" s="172">
        <f>SUM(N23)</f>
        <v>32622</v>
      </c>
      <c r="O22" s="173">
        <f>SUM(O23)</f>
        <v>110000</v>
      </c>
      <c r="P22" s="174">
        <f>P23</f>
        <v>95197</v>
      </c>
      <c r="Q22" s="279">
        <f t="shared" si="0"/>
        <v>291.81840475752557</v>
      </c>
      <c r="R22" s="176">
        <f t="shared" si="1"/>
        <v>86.542727272727276</v>
      </c>
      <c r="T22" s="11"/>
      <c r="U22" s="11"/>
      <c r="V22" s="11"/>
      <c r="W22" s="7"/>
      <c r="X22" s="11"/>
      <c r="Y22" s="11"/>
      <c r="Z22" s="11"/>
      <c r="AA22" s="11"/>
      <c r="AB22" s="11"/>
    </row>
    <row r="23" spans="1:28">
      <c r="A23" s="169" t="s">
        <v>284</v>
      </c>
      <c r="B23" s="56"/>
      <c r="C23" s="57"/>
      <c r="D23" s="57"/>
      <c r="E23" s="57"/>
      <c r="F23" s="57"/>
      <c r="G23" s="57"/>
      <c r="H23" s="57"/>
      <c r="I23" s="58"/>
      <c r="J23" s="551" t="s">
        <v>86</v>
      </c>
      <c r="K23" s="170">
        <v>32</v>
      </c>
      <c r="L23" s="170" t="s">
        <v>44</v>
      </c>
      <c r="M23" s="171"/>
      <c r="N23" s="172">
        <f>SUM(N24:N26)</f>
        <v>32622</v>
      </c>
      <c r="O23" s="173">
        <f>SUM(O24:O26)</f>
        <v>110000</v>
      </c>
      <c r="P23" s="174">
        <f>SUM(P24:P26)</f>
        <v>95197</v>
      </c>
      <c r="Q23" s="279">
        <f t="shared" si="0"/>
        <v>291.81840475752557</v>
      </c>
      <c r="R23" s="176">
        <f t="shared" si="1"/>
        <v>86.542727272727276</v>
      </c>
      <c r="T23" s="11"/>
      <c r="U23" s="11"/>
      <c r="V23" s="11"/>
      <c r="W23" s="7"/>
      <c r="X23" s="11"/>
      <c r="Y23" s="11"/>
      <c r="Z23" s="11"/>
      <c r="AA23" s="11"/>
      <c r="AB23" s="11"/>
    </row>
    <row r="24" spans="1:28">
      <c r="A24" s="169" t="s">
        <v>284</v>
      </c>
      <c r="B24" s="56" t="s">
        <v>88</v>
      </c>
      <c r="C24" s="57"/>
      <c r="D24" s="57" t="s">
        <v>97</v>
      </c>
      <c r="E24" s="57"/>
      <c r="F24" s="57"/>
      <c r="G24" s="57"/>
      <c r="H24" s="57"/>
      <c r="I24" s="58"/>
      <c r="J24" s="551" t="s">
        <v>86</v>
      </c>
      <c r="K24" s="178" t="s">
        <v>89</v>
      </c>
      <c r="L24" s="170" t="s">
        <v>90</v>
      </c>
      <c r="M24" s="171"/>
      <c r="N24" s="172">
        <v>2535</v>
      </c>
      <c r="O24" s="173">
        <v>10000</v>
      </c>
      <c r="P24" s="174">
        <v>897</v>
      </c>
      <c r="Q24" s="279">
        <f t="shared" si="0"/>
        <v>35.384615384615387</v>
      </c>
      <c r="R24" s="176">
        <f t="shared" si="1"/>
        <v>8.9700000000000006</v>
      </c>
      <c r="T24" s="11"/>
      <c r="U24" s="11"/>
      <c r="V24" s="11"/>
      <c r="W24" s="7"/>
      <c r="X24" s="11"/>
      <c r="Y24" s="11"/>
      <c r="Z24" s="11"/>
      <c r="AA24" s="11"/>
      <c r="AB24" s="11"/>
    </row>
    <row r="25" spans="1:28">
      <c r="A25" s="169" t="s">
        <v>284</v>
      </c>
      <c r="B25" s="56" t="s">
        <v>88</v>
      </c>
      <c r="C25" s="57"/>
      <c r="D25" s="57" t="s">
        <v>97</v>
      </c>
      <c r="E25" s="57"/>
      <c r="F25" s="57"/>
      <c r="G25" s="57" t="s">
        <v>190</v>
      </c>
      <c r="H25" s="57" t="s">
        <v>191</v>
      </c>
      <c r="I25" s="58"/>
      <c r="J25" s="551" t="s">
        <v>86</v>
      </c>
      <c r="K25" s="178" t="s">
        <v>91</v>
      </c>
      <c r="L25" s="170" t="s">
        <v>47</v>
      </c>
      <c r="M25" s="171"/>
      <c r="N25" s="172">
        <v>30087</v>
      </c>
      <c r="O25" s="173">
        <v>50000</v>
      </c>
      <c r="P25" s="174">
        <v>94300</v>
      </c>
      <c r="Q25" s="279">
        <f>P25/N25*100</f>
        <v>313.42440256589225</v>
      </c>
      <c r="R25" s="176">
        <f t="shared" si="1"/>
        <v>188.6</v>
      </c>
      <c r="T25" s="11"/>
      <c r="U25" s="11"/>
      <c r="V25" s="11"/>
      <c r="W25" s="7"/>
      <c r="X25" s="11"/>
      <c r="Y25" s="11"/>
      <c r="Z25" s="11"/>
      <c r="AA25" s="11"/>
      <c r="AB25" s="11"/>
    </row>
    <row r="26" spans="1:28" s="9" customFormat="1">
      <c r="A26" s="169" t="s">
        <v>284</v>
      </c>
      <c r="B26" s="56" t="s">
        <v>88</v>
      </c>
      <c r="C26" s="57"/>
      <c r="D26" s="57" t="s">
        <v>97</v>
      </c>
      <c r="E26" s="57"/>
      <c r="F26" s="57"/>
      <c r="G26" s="57"/>
      <c r="H26" s="57"/>
      <c r="I26" s="58"/>
      <c r="J26" s="551" t="s">
        <v>86</v>
      </c>
      <c r="K26" s="510" t="s">
        <v>93</v>
      </c>
      <c r="L26" s="594" t="s">
        <v>48</v>
      </c>
      <c r="M26" s="595"/>
      <c r="N26" s="211">
        <v>0</v>
      </c>
      <c r="O26" s="314">
        <v>50000</v>
      </c>
      <c r="P26" s="451">
        <v>0</v>
      </c>
      <c r="Q26" s="279">
        <v>0</v>
      </c>
      <c r="R26" s="176">
        <f t="shared" si="1"/>
        <v>0</v>
      </c>
      <c r="T26" s="11"/>
      <c r="U26" s="11"/>
      <c r="V26" s="11"/>
      <c r="W26" s="7"/>
      <c r="X26" s="11"/>
      <c r="Y26" s="11"/>
      <c r="Z26" s="11"/>
      <c r="AA26" s="11"/>
      <c r="AB26" s="11"/>
    </row>
    <row r="27" spans="1:28">
      <c r="A27" s="179" t="s">
        <v>285</v>
      </c>
      <c r="B27" s="115" t="s">
        <v>88</v>
      </c>
      <c r="C27" s="116"/>
      <c r="D27" s="116"/>
      <c r="E27" s="116"/>
      <c r="F27" s="116"/>
      <c r="G27" s="116"/>
      <c r="H27" s="116"/>
      <c r="I27" s="117"/>
      <c r="J27" s="552"/>
      <c r="K27" s="180" t="s">
        <v>209</v>
      </c>
      <c r="L27" s="180"/>
      <c r="M27" s="181"/>
      <c r="N27" s="182">
        <f t="shared" ref="N27:P30" si="7">N28</f>
        <v>0</v>
      </c>
      <c r="O27" s="183">
        <f t="shared" si="7"/>
        <v>15000</v>
      </c>
      <c r="P27" s="184">
        <f t="shared" si="7"/>
        <v>3750</v>
      </c>
      <c r="Q27" s="185">
        <v>0</v>
      </c>
      <c r="R27" s="186">
        <f t="shared" si="1"/>
        <v>25</v>
      </c>
      <c r="T27" s="11"/>
      <c r="U27" s="11"/>
      <c r="V27" s="11"/>
      <c r="W27" s="82"/>
      <c r="X27" s="11"/>
      <c r="Y27" s="11"/>
      <c r="Z27" s="11"/>
      <c r="AA27" s="11"/>
      <c r="AB27" s="11"/>
    </row>
    <row r="28" spans="1:28">
      <c r="A28" s="161" t="s">
        <v>288</v>
      </c>
      <c r="B28" s="121" t="s">
        <v>88</v>
      </c>
      <c r="C28" s="122"/>
      <c r="D28" s="122"/>
      <c r="E28" s="122"/>
      <c r="F28" s="122"/>
      <c r="G28" s="122"/>
      <c r="H28" s="122"/>
      <c r="I28" s="123"/>
      <c r="J28" s="550" t="s">
        <v>86</v>
      </c>
      <c r="K28" s="162" t="s">
        <v>221</v>
      </c>
      <c r="L28" s="162"/>
      <c r="M28" s="163"/>
      <c r="N28" s="187">
        <f t="shared" si="7"/>
        <v>0</v>
      </c>
      <c r="O28" s="188">
        <f t="shared" si="7"/>
        <v>15000</v>
      </c>
      <c r="P28" s="189">
        <f t="shared" si="7"/>
        <v>3750</v>
      </c>
      <c r="Q28" s="167">
        <v>0</v>
      </c>
      <c r="R28" s="168">
        <f t="shared" si="1"/>
        <v>25</v>
      </c>
      <c r="T28" s="11"/>
      <c r="U28" s="11"/>
      <c r="V28" s="11"/>
      <c r="W28" s="7"/>
      <c r="X28" s="11"/>
      <c r="Y28" s="11"/>
      <c r="Z28" s="11"/>
      <c r="AA28" s="11"/>
      <c r="AB28" s="11"/>
    </row>
    <row r="29" spans="1:28">
      <c r="A29" s="169" t="s">
        <v>288</v>
      </c>
      <c r="B29" s="56"/>
      <c r="C29" s="57"/>
      <c r="D29" s="57"/>
      <c r="E29" s="57"/>
      <c r="F29" s="57"/>
      <c r="G29" s="57"/>
      <c r="H29" s="57"/>
      <c r="I29" s="58"/>
      <c r="J29" s="551" t="s">
        <v>86</v>
      </c>
      <c r="K29" s="170">
        <v>3</v>
      </c>
      <c r="L29" s="170" t="s">
        <v>10</v>
      </c>
      <c r="M29" s="171"/>
      <c r="N29" s="190">
        <f t="shared" si="7"/>
        <v>0</v>
      </c>
      <c r="O29" s="95">
        <f t="shared" si="7"/>
        <v>15000</v>
      </c>
      <c r="P29" s="177">
        <f t="shared" si="7"/>
        <v>3750</v>
      </c>
      <c r="Q29" s="175">
        <v>0</v>
      </c>
      <c r="R29" s="176">
        <f t="shared" si="1"/>
        <v>25</v>
      </c>
      <c r="T29" s="11"/>
      <c r="U29" s="11"/>
      <c r="V29" s="11"/>
      <c r="W29" s="7"/>
      <c r="X29" s="11"/>
      <c r="Y29" s="11"/>
      <c r="Z29" s="11"/>
      <c r="AA29" s="11"/>
      <c r="AB29" s="11"/>
    </row>
    <row r="30" spans="1:28">
      <c r="A30" s="169" t="s">
        <v>288</v>
      </c>
      <c r="B30" s="56"/>
      <c r="C30" s="57"/>
      <c r="D30" s="57"/>
      <c r="E30" s="57"/>
      <c r="F30" s="57"/>
      <c r="G30" s="57"/>
      <c r="H30" s="57"/>
      <c r="I30" s="58"/>
      <c r="J30" s="551" t="s">
        <v>86</v>
      </c>
      <c r="K30" s="170">
        <v>38</v>
      </c>
      <c r="L30" s="170" t="s">
        <v>53</v>
      </c>
      <c r="M30" s="171"/>
      <c r="N30" s="172">
        <f t="shared" si="7"/>
        <v>0</v>
      </c>
      <c r="O30" s="95">
        <f t="shared" si="7"/>
        <v>15000</v>
      </c>
      <c r="P30" s="177">
        <f t="shared" si="7"/>
        <v>3750</v>
      </c>
      <c r="Q30" s="175">
        <v>0</v>
      </c>
      <c r="R30" s="176">
        <f t="shared" si="1"/>
        <v>25</v>
      </c>
      <c r="W30" s="82"/>
    </row>
    <row r="31" spans="1:28">
      <c r="A31" s="197" t="s">
        <v>288</v>
      </c>
      <c r="B31" s="62" t="s">
        <v>88</v>
      </c>
      <c r="C31" s="63"/>
      <c r="D31" s="63"/>
      <c r="E31" s="63"/>
      <c r="F31" s="63"/>
      <c r="G31" s="63"/>
      <c r="H31" s="63"/>
      <c r="I31" s="64"/>
      <c r="J31" s="556" t="s">
        <v>86</v>
      </c>
      <c r="K31" s="209">
        <v>381</v>
      </c>
      <c r="L31" s="209" t="s">
        <v>54</v>
      </c>
      <c r="M31" s="210"/>
      <c r="N31" s="211">
        <v>0</v>
      </c>
      <c r="O31" s="198">
        <v>15000</v>
      </c>
      <c r="P31" s="199">
        <v>3750</v>
      </c>
      <c r="Q31" s="200">
        <v>0</v>
      </c>
      <c r="R31" s="201">
        <f t="shared" si="1"/>
        <v>25</v>
      </c>
      <c r="W31" s="82"/>
    </row>
    <row r="32" spans="1:28">
      <c r="A32" s="179" t="s">
        <v>286</v>
      </c>
      <c r="B32" s="115" t="s">
        <v>88</v>
      </c>
      <c r="C32" s="116"/>
      <c r="D32" s="116"/>
      <c r="E32" s="116"/>
      <c r="F32" s="116"/>
      <c r="G32" s="116"/>
      <c r="H32" s="116"/>
      <c r="I32" s="117"/>
      <c r="J32" s="552"/>
      <c r="K32" s="180" t="s">
        <v>211</v>
      </c>
      <c r="L32" s="180"/>
      <c r="M32" s="181"/>
      <c r="N32" s="182">
        <f t="shared" ref="N32:P33" si="8">N33</f>
        <v>20500</v>
      </c>
      <c r="O32" s="183">
        <f t="shared" si="8"/>
        <v>110000</v>
      </c>
      <c r="P32" s="184">
        <f t="shared" si="8"/>
        <v>41000</v>
      </c>
      <c r="Q32" s="185">
        <f t="shared" si="0"/>
        <v>200</v>
      </c>
      <c r="R32" s="186">
        <f t="shared" si="1"/>
        <v>37.272727272727273</v>
      </c>
      <c r="W32" s="82"/>
    </row>
    <row r="33" spans="1:23">
      <c r="A33" s="266" t="s">
        <v>289</v>
      </c>
      <c r="B33" s="267" t="s">
        <v>88</v>
      </c>
      <c r="C33" s="268"/>
      <c r="D33" s="268"/>
      <c r="E33" s="268"/>
      <c r="F33" s="268"/>
      <c r="G33" s="268"/>
      <c r="H33" s="268"/>
      <c r="I33" s="269"/>
      <c r="J33" s="553" t="s">
        <v>86</v>
      </c>
      <c r="K33" s="270" t="s">
        <v>214</v>
      </c>
      <c r="L33" s="270"/>
      <c r="M33" s="271"/>
      <c r="N33" s="272">
        <f t="shared" si="8"/>
        <v>20500</v>
      </c>
      <c r="O33" s="273">
        <f t="shared" si="8"/>
        <v>110000</v>
      </c>
      <c r="P33" s="274">
        <f t="shared" si="8"/>
        <v>41000</v>
      </c>
      <c r="Q33" s="275">
        <f t="shared" si="0"/>
        <v>200</v>
      </c>
      <c r="R33" s="276">
        <f t="shared" si="1"/>
        <v>37.272727272727273</v>
      </c>
      <c r="W33" s="82"/>
    </row>
    <row r="34" spans="1:23">
      <c r="A34" s="202" t="s">
        <v>289</v>
      </c>
      <c r="B34" s="84"/>
      <c r="C34" s="84"/>
      <c r="D34" s="84"/>
      <c r="E34" s="84"/>
      <c r="F34" s="84"/>
      <c r="G34" s="84"/>
      <c r="H34" s="84"/>
      <c r="I34" s="84"/>
      <c r="J34" s="554" t="s">
        <v>86</v>
      </c>
      <c r="K34" s="203">
        <v>3</v>
      </c>
      <c r="L34" s="203" t="s">
        <v>10</v>
      </c>
      <c r="M34" s="203"/>
      <c r="N34" s="277">
        <f>N35+N38+N40</f>
        <v>20500</v>
      </c>
      <c r="O34" s="204">
        <f>O35+O40</f>
        <v>110000</v>
      </c>
      <c r="P34" s="205">
        <f>P35+P38+P40</f>
        <v>41000</v>
      </c>
      <c r="Q34" s="278">
        <f t="shared" si="0"/>
        <v>200</v>
      </c>
      <c r="R34" s="206">
        <f t="shared" si="1"/>
        <v>37.272727272727273</v>
      </c>
      <c r="W34" s="82"/>
    </row>
    <row r="35" spans="1:23">
      <c r="A35" s="169" t="s">
        <v>289</v>
      </c>
      <c r="B35" s="60"/>
      <c r="C35" s="60"/>
      <c r="D35" s="60"/>
      <c r="E35" s="60"/>
      <c r="F35" s="60"/>
      <c r="G35" s="60"/>
      <c r="H35" s="60"/>
      <c r="I35" s="60"/>
      <c r="J35" s="555" t="s">
        <v>86</v>
      </c>
      <c r="K35" s="47" t="s">
        <v>92</v>
      </c>
      <c r="L35" s="47" t="s">
        <v>44</v>
      </c>
      <c r="M35" s="47"/>
      <c r="N35" s="208">
        <f>N37+N36</f>
        <v>17572</v>
      </c>
      <c r="O35" s="95">
        <f>O36+O37</f>
        <v>100000</v>
      </c>
      <c r="P35" s="177">
        <f>P36+P37</f>
        <v>39972</v>
      </c>
      <c r="Q35" s="279">
        <f t="shared" si="0"/>
        <v>227.47552925108127</v>
      </c>
      <c r="R35" s="176">
        <f t="shared" si="1"/>
        <v>39.972000000000001</v>
      </c>
      <c r="W35" s="82"/>
    </row>
    <row r="36" spans="1:23" s="9" customFormat="1">
      <c r="A36" s="169" t="s">
        <v>289</v>
      </c>
      <c r="B36" s="60" t="s">
        <v>88</v>
      </c>
      <c r="C36" s="60"/>
      <c r="D36" s="60"/>
      <c r="E36" s="60"/>
      <c r="F36" s="60"/>
      <c r="G36" s="60"/>
      <c r="H36" s="60"/>
      <c r="I36" s="60"/>
      <c r="J36" s="555" t="s">
        <v>86</v>
      </c>
      <c r="K36" s="47" t="s">
        <v>91</v>
      </c>
      <c r="L36" s="47" t="s">
        <v>47</v>
      </c>
      <c r="M36" s="47"/>
      <c r="N36" s="208">
        <v>5500</v>
      </c>
      <c r="O36" s="95">
        <v>60000</v>
      </c>
      <c r="P36" s="177">
        <v>0</v>
      </c>
      <c r="Q36" s="279">
        <f t="shared" si="0"/>
        <v>0</v>
      </c>
      <c r="R36" s="176">
        <f t="shared" si="1"/>
        <v>0</v>
      </c>
      <c r="W36" s="80"/>
    </row>
    <row r="37" spans="1:23">
      <c r="A37" s="169" t="s">
        <v>289</v>
      </c>
      <c r="B37" s="60" t="s">
        <v>88</v>
      </c>
      <c r="C37" s="60"/>
      <c r="D37" s="60"/>
      <c r="E37" s="60"/>
      <c r="F37" s="60"/>
      <c r="G37" s="60"/>
      <c r="H37" s="60"/>
      <c r="I37" s="60"/>
      <c r="J37" s="555" t="s">
        <v>86</v>
      </c>
      <c r="K37" s="47" t="s">
        <v>93</v>
      </c>
      <c r="L37" s="47" t="s">
        <v>48</v>
      </c>
      <c r="M37" s="47"/>
      <c r="N37" s="208">
        <v>12072</v>
      </c>
      <c r="O37" s="95">
        <v>40000</v>
      </c>
      <c r="P37" s="177">
        <v>39972</v>
      </c>
      <c r="Q37" s="279">
        <f t="shared" si="0"/>
        <v>331.11332007952285</v>
      </c>
      <c r="R37" s="176">
        <f t="shared" si="1"/>
        <v>99.929999999999993</v>
      </c>
      <c r="W37" s="80"/>
    </row>
    <row r="38" spans="1:23" s="9" customFormat="1">
      <c r="A38" s="169" t="s">
        <v>289</v>
      </c>
      <c r="B38" s="60"/>
      <c r="C38" s="60"/>
      <c r="D38" s="60"/>
      <c r="E38" s="60"/>
      <c r="F38" s="60"/>
      <c r="G38" s="60"/>
      <c r="H38" s="60"/>
      <c r="I38" s="60"/>
      <c r="J38" s="555" t="s">
        <v>86</v>
      </c>
      <c r="K38" s="47" t="s">
        <v>173</v>
      </c>
      <c r="L38" s="47" t="s">
        <v>49</v>
      </c>
      <c r="M38" s="47"/>
      <c r="N38" s="208">
        <f>N39</f>
        <v>928</v>
      </c>
      <c r="O38" s="95">
        <f>O39</f>
        <v>0</v>
      </c>
      <c r="P38" s="177">
        <f>P39</f>
        <v>1028</v>
      </c>
      <c r="Q38" s="279">
        <f t="shared" si="0"/>
        <v>110.77586206896552</v>
      </c>
      <c r="R38" s="176">
        <v>0</v>
      </c>
      <c r="W38" s="80"/>
    </row>
    <row r="39" spans="1:23" s="9" customFormat="1">
      <c r="A39" s="169" t="s">
        <v>289</v>
      </c>
      <c r="B39" s="60" t="s">
        <v>88</v>
      </c>
      <c r="C39" s="60"/>
      <c r="D39" s="60"/>
      <c r="E39" s="60"/>
      <c r="F39" s="60"/>
      <c r="G39" s="60"/>
      <c r="H39" s="60"/>
      <c r="I39" s="60"/>
      <c r="J39" s="555" t="s">
        <v>86</v>
      </c>
      <c r="K39" s="47" t="s">
        <v>174</v>
      </c>
      <c r="L39" s="47" t="s">
        <v>50</v>
      </c>
      <c r="M39" s="47"/>
      <c r="N39" s="208">
        <v>928</v>
      </c>
      <c r="O39" s="95">
        <v>0</v>
      </c>
      <c r="P39" s="177">
        <v>1028</v>
      </c>
      <c r="Q39" s="279">
        <f t="shared" si="0"/>
        <v>110.77586206896552</v>
      </c>
      <c r="R39" s="176">
        <v>0</v>
      </c>
      <c r="W39" s="81"/>
    </row>
    <row r="40" spans="1:23">
      <c r="A40" s="169" t="s">
        <v>289</v>
      </c>
      <c r="B40" s="57"/>
      <c r="C40" s="57"/>
      <c r="D40" s="57"/>
      <c r="E40" s="57"/>
      <c r="F40" s="57"/>
      <c r="G40" s="57"/>
      <c r="H40" s="57"/>
      <c r="I40" s="57"/>
      <c r="J40" s="551" t="s">
        <v>86</v>
      </c>
      <c r="K40" s="170">
        <v>38</v>
      </c>
      <c r="L40" s="170" t="s">
        <v>94</v>
      </c>
      <c r="M40" s="170"/>
      <c r="N40" s="172">
        <f>N41</f>
        <v>2000</v>
      </c>
      <c r="O40" s="95">
        <f>O41</f>
        <v>10000</v>
      </c>
      <c r="P40" s="177">
        <f>P41</f>
        <v>0</v>
      </c>
      <c r="Q40" s="279">
        <f t="shared" si="0"/>
        <v>0</v>
      </c>
      <c r="R40" s="176">
        <f t="shared" si="1"/>
        <v>0</v>
      </c>
      <c r="W40" s="80"/>
    </row>
    <row r="41" spans="1:23">
      <c r="A41" s="197" t="s">
        <v>289</v>
      </c>
      <c r="B41" s="63" t="s">
        <v>88</v>
      </c>
      <c r="C41" s="63"/>
      <c r="D41" s="63"/>
      <c r="E41" s="63"/>
      <c r="F41" s="63"/>
      <c r="G41" s="63"/>
      <c r="H41" s="63"/>
      <c r="I41" s="63"/>
      <c r="J41" s="556" t="s">
        <v>86</v>
      </c>
      <c r="K41" s="209">
        <v>381</v>
      </c>
      <c r="L41" s="209" t="s">
        <v>54</v>
      </c>
      <c r="M41" s="209"/>
      <c r="N41" s="211">
        <v>2000</v>
      </c>
      <c r="O41" s="198">
        <v>10000</v>
      </c>
      <c r="P41" s="199">
        <v>0</v>
      </c>
      <c r="Q41" s="280">
        <f t="shared" si="0"/>
        <v>0</v>
      </c>
      <c r="R41" s="201">
        <f t="shared" si="1"/>
        <v>0</v>
      </c>
      <c r="W41" s="80"/>
    </row>
    <row r="42" spans="1:23">
      <c r="A42" s="179" t="s">
        <v>287</v>
      </c>
      <c r="B42" s="115" t="s">
        <v>88</v>
      </c>
      <c r="C42" s="116"/>
      <c r="D42" s="116"/>
      <c r="E42" s="116"/>
      <c r="F42" s="116"/>
      <c r="G42" s="116"/>
      <c r="H42" s="116"/>
      <c r="I42" s="117"/>
      <c r="J42" s="552"/>
      <c r="K42" s="180" t="s">
        <v>212</v>
      </c>
      <c r="L42" s="180"/>
      <c r="M42" s="181"/>
      <c r="N42" s="182">
        <f t="shared" ref="N42:P45" si="9">N43</f>
        <v>120836</v>
      </c>
      <c r="O42" s="183">
        <f t="shared" si="9"/>
        <v>150000</v>
      </c>
      <c r="P42" s="184">
        <f t="shared" si="9"/>
        <v>67603</v>
      </c>
      <c r="Q42" s="185">
        <f t="shared" si="0"/>
        <v>55.946075672812732</v>
      </c>
      <c r="R42" s="186">
        <f t="shared" si="1"/>
        <v>45.068666666666665</v>
      </c>
      <c r="W42" s="80"/>
    </row>
    <row r="43" spans="1:23">
      <c r="A43" s="161" t="s">
        <v>290</v>
      </c>
      <c r="B43" s="121" t="s">
        <v>88</v>
      </c>
      <c r="C43" s="122"/>
      <c r="D43" s="122"/>
      <c r="E43" s="122"/>
      <c r="F43" s="122"/>
      <c r="G43" s="122"/>
      <c r="H43" s="122"/>
      <c r="I43" s="123"/>
      <c r="J43" s="550" t="s">
        <v>86</v>
      </c>
      <c r="K43" s="162" t="s">
        <v>213</v>
      </c>
      <c r="L43" s="162"/>
      <c r="M43" s="163"/>
      <c r="N43" s="187">
        <f t="shared" si="9"/>
        <v>120836</v>
      </c>
      <c r="O43" s="188">
        <f t="shared" si="9"/>
        <v>150000</v>
      </c>
      <c r="P43" s="189">
        <f t="shared" si="9"/>
        <v>67603</v>
      </c>
      <c r="Q43" s="167">
        <f t="shared" si="0"/>
        <v>55.946075672812732</v>
      </c>
      <c r="R43" s="168">
        <f t="shared" si="1"/>
        <v>45.068666666666665</v>
      </c>
      <c r="W43" s="80"/>
    </row>
    <row r="44" spans="1:23">
      <c r="A44" s="169" t="s">
        <v>290</v>
      </c>
      <c r="B44" s="59"/>
      <c r="C44" s="60"/>
      <c r="D44" s="60"/>
      <c r="E44" s="60"/>
      <c r="F44" s="60"/>
      <c r="G44" s="60"/>
      <c r="H44" s="60"/>
      <c r="I44" s="61"/>
      <c r="J44" s="555" t="s">
        <v>86</v>
      </c>
      <c r="K44" s="47">
        <v>3</v>
      </c>
      <c r="L44" s="47" t="s">
        <v>10</v>
      </c>
      <c r="M44" s="207"/>
      <c r="N44" s="190">
        <f t="shared" si="9"/>
        <v>120836</v>
      </c>
      <c r="O44" s="95">
        <f t="shared" si="9"/>
        <v>150000</v>
      </c>
      <c r="P44" s="177">
        <f t="shared" si="9"/>
        <v>67603</v>
      </c>
      <c r="Q44" s="175">
        <f t="shared" si="0"/>
        <v>55.946075672812732</v>
      </c>
      <c r="R44" s="176">
        <f t="shared" si="1"/>
        <v>45.068666666666665</v>
      </c>
      <c r="W44" s="80"/>
    </row>
    <row r="45" spans="1:23">
      <c r="A45" s="169" t="s">
        <v>290</v>
      </c>
      <c r="B45" s="56"/>
      <c r="C45" s="57"/>
      <c r="D45" s="57"/>
      <c r="E45" s="57"/>
      <c r="F45" s="57"/>
      <c r="G45" s="57"/>
      <c r="H45" s="57"/>
      <c r="I45" s="58"/>
      <c r="J45" s="551" t="s">
        <v>86</v>
      </c>
      <c r="K45" s="170">
        <v>38</v>
      </c>
      <c r="L45" s="170" t="s">
        <v>94</v>
      </c>
      <c r="M45" s="171"/>
      <c r="N45" s="172">
        <f t="shared" si="9"/>
        <v>120836</v>
      </c>
      <c r="O45" s="95">
        <f t="shared" si="9"/>
        <v>150000</v>
      </c>
      <c r="P45" s="177">
        <f t="shared" si="9"/>
        <v>67603</v>
      </c>
      <c r="Q45" s="175">
        <f t="shared" si="0"/>
        <v>55.946075672812732</v>
      </c>
      <c r="R45" s="176">
        <f t="shared" si="1"/>
        <v>45.068666666666665</v>
      </c>
      <c r="W45" s="80"/>
    </row>
    <row r="46" spans="1:23">
      <c r="A46" s="169" t="s">
        <v>290</v>
      </c>
      <c r="B46" s="62" t="s">
        <v>88</v>
      </c>
      <c r="C46" s="63"/>
      <c r="D46" s="63"/>
      <c r="E46" s="63"/>
      <c r="F46" s="63"/>
      <c r="G46" s="63"/>
      <c r="H46" s="63"/>
      <c r="I46" s="64"/>
      <c r="J46" s="556" t="s">
        <v>86</v>
      </c>
      <c r="K46" s="209">
        <v>381</v>
      </c>
      <c r="L46" s="209" t="s">
        <v>54</v>
      </c>
      <c r="M46" s="210"/>
      <c r="N46" s="211">
        <v>120836</v>
      </c>
      <c r="O46" s="198">
        <v>150000</v>
      </c>
      <c r="P46" s="199">
        <v>67603</v>
      </c>
      <c r="Q46" s="200">
        <f t="shared" si="0"/>
        <v>55.946075672812732</v>
      </c>
      <c r="R46" s="201">
        <f t="shared" si="1"/>
        <v>45.068666666666665</v>
      </c>
      <c r="W46" s="80"/>
    </row>
    <row r="47" spans="1:23" ht="19.2" customHeight="1">
      <c r="A47" s="131"/>
      <c r="B47" s="118"/>
      <c r="C47" s="119"/>
      <c r="D47" s="119"/>
      <c r="E47" s="119"/>
      <c r="F47" s="119"/>
      <c r="G47" s="119"/>
      <c r="H47" s="119"/>
      <c r="I47" s="120"/>
      <c r="J47" s="557"/>
      <c r="K47" s="566" t="s">
        <v>215</v>
      </c>
      <c r="L47" s="566"/>
      <c r="M47" s="567"/>
      <c r="N47" s="212">
        <f>N48+N103+N114+N155+N185+N212+N229</f>
        <v>2921384</v>
      </c>
      <c r="O47" s="132">
        <f>O48+O103+O114+O155+O185+O212+O229</f>
        <v>11503300</v>
      </c>
      <c r="P47" s="133">
        <f>P48+P103+P114+P155+P185+P212+P229</f>
        <v>3168435</v>
      </c>
      <c r="Q47" s="134">
        <f t="shared" si="0"/>
        <v>108.45664246809046</v>
      </c>
      <c r="R47" s="135">
        <f t="shared" si="1"/>
        <v>27.543704849912633</v>
      </c>
      <c r="W47" s="80"/>
    </row>
    <row r="48" spans="1:23" ht="18" customHeight="1">
      <c r="A48" s="296"/>
      <c r="B48" s="305"/>
      <c r="C48" s="306"/>
      <c r="D48" s="306"/>
      <c r="E48" s="306"/>
      <c r="F48" s="306"/>
      <c r="G48" s="306"/>
      <c r="H48" s="306"/>
      <c r="I48" s="307"/>
      <c r="J48" s="546"/>
      <c r="K48" s="298" t="s">
        <v>219</v>
      </c>
      <c r="L48" s="298"/>
      <c r="M48" s="299"/>
      <c r="N48" s="300">
        <f>SUM(N49)</f>
        <v>1025174</v>
      </c>
      <c r="O48" s="308">
        <f>SUM(O49)</f>
        <v>2562000</v>
      </c>
      <c r="P48" s="309">
        <f t="shared" ref="P48" si="10">SUM(P49)</f>
        <v>864337</v>
      </c>
      <c r="Q48" s="303">
        <f t="shared" si="0"/>
        <v>84.311248627062326</v>
      </c>
      <c r="R48" s="304">
        <f t="shared" si="1"/>
        <v>33.736807181889148</v>
      </c>
      <c r="W48" s="80"/>
    </row>
    <row r="49" spans="1:23" s="14" customFormat="1">
      <c r="A49" s="136"/>
      <c r="B49" s="96"/>
      <c r="C49" s="97"/>
      <c r="D49" s="97"/>
      <c r="E49" s="97"/>
      <c r="F49" s="97"/>
      <c r="G49" s="97"/>
      <c r="H49" s="97"/>
      <c r="I49" s="98"/>
      <c r="J49" s="547" t="s">
        <v>5</v>
      </c>
      <c r="K49" s="138" t="s">
        <v>218</v>
      </c>
      <c r="L49" s="138"/>
      <c r="M49" s="139"/>
      <c r="N49" s="263">
        <f>SUM(N50)</f>
        <v>1025174</v>
      </c>
      <c r="O49" s="264">
        <f>SUM(O50)</f>
        <v>2562000</v>
      </c>
      <c r="P49" s="265">
        <f>SUM(P50)</f>
        <v>864337</v>
      </c>
      <c r="Q49" s="143">
        <f t="shared" si="0"/>
        <v>84.311248627062326</v>
      </c>
      <c r="R49" s="144">
        <f t="shared" si="1"/>
        <v>33.736807181889148</v>
      </c>
      <c r="W49" s="80"/>
    </row>
    <row r="50" spans="1:23">
      <c r="A50" s="179" t="s">
        <v>291</v>
      </c>
      <c r="B50" s="115" t="s">
        <v>88</v>
      </c>
      <c r="C50" s="116"/>
      <c r="D50" s="116" t="s">
        <v>97</v>
      </c>
      <c r="E50" s="116" t="s">
        <v>11</v>
      </c>
      <c r="F50" s="116" t="s">
        <v>189</v>
      </c>
      <c r="G50" s="116"/>
      <c r="H50" s="116" t="s">
        <v>191</v>
      </c>
      <c r="I50" s="117"/>
      <c r="J50" s="115"/>
      <c r="K50" s="532" t="s">
        <v>96</v>
      </c>
      <c r="L50" s="180"/>
      <c r="M50" s="181"/>
      <c r="N50" s="213">
        <f>N51+N71+N75+N79+N83+N87+N91+N99+N95</f>
        <v>1025174</v>
      </c>
      <c r="O50" s="214">
        <f>O51+O71+O75+O79+O83+O87+O91+O99+O95</f>
        <v>2562000</v>
      </c>
      <c r="P50" s="215">
        <f>P51+P71+P75+P79+P83+P87+P91+P99+P95</f>
        <v>864337</v>
      </c>
      <c r="Q50" s="535">
        <f t="shared" si="0"/>
        <v>84.311248627062326</v>
      </c>
      <c r="R50" s="186">
        <f t="shared" si="1"/>
        <v>33.736807181889148</v>
      </c>
      <c r="W50" s="80"/>
    </row>
    <row r="51" spans="1:23">
      <c r="A51" s="191" t="s">
        <v>292</v>
      </c>
      <c r="B51" s="125" t="s">
        <v>88</v>
      </c>
      <c r="C51" s="125"/>
      <c r="D51" s="125" t="s">
        <v>97</v>
      </c>
      <c r="E51" s="125" t="s">
        <v>11</v>
      </c>
      <c r="F51" s="125" t="s">
        <v>189</v>
      </c>
      <c r="G51" s="125"/>
      <c r="H51" s="125"/>
      <c r="I51" s="125"/>
      <c r="J51" s="124" t="s">
        <v>95</v>
      </c>
      <c r="K51" s="533" t="s">
        <v>220</v>
      </c>
      <c r="L51" s="192"/>
      <c r="M51" s="193"/>
      <c r="N51" s="216">
        <f>SUM(N52)</f>
        <v>991157</v>
      </c>
      <c r="O51" s="217">
        <f>SUM(O52)</f>
        <v>2206000</v>
      </c>
      <c r="P51" s="218">
        <f>SUM(P52)</f>
        <v>745240</v>
      </c>
      <c r="Q51" s="502">
        <f t="shared" si="0"/>
        <v>75.188895402040245</v>
      </c>
      <c r="R51" s="196">
        <f t="shared" si="1"/>
        <v>33.782411604714412</v>
      </c>
      <c r="W51" s="80"/>
    </row>
    <row r="52" spans="1:23">
      <c r="A52" s="169" t="s">
        <v>292</v>
      </c>
      <c r="B52" s="57"/>
      <c r="C52" s="57"/>
      <c r="D52" s="57"/>
      <c r="E52" s="57"/>
      <c r="F52" s="57"/>
      <c r="G52" s="57"/>
      <c r="H52" s="57"/>
      <c r="I52" s="57"/>
      <c r="J52" s="56" t="s">
        <v>95</v>
      </c>
      <c r="K52" s="316">
        <v>3</v>
      </c>
      <c r="L52" s="170" t="s">
        <v>10</v>
      </c>
      <c r="M52" s="171"/>
      <c r="N52" s="172">
        <f>N53+N59+N64+N68</f>
        <v>991157</v>
      </c>
      <c r="O52" s="173">
        <f>O53+O59+O64+O68+O66</f>
        <v>2206000</v>
      </c>
      <c r="P52" s="174">
        <f>P53+P59+P64+P68</f>
        <v>745240</v>
      </c>
      <c r="Q52" s="279">
        <f t="shared" si="0"/>
        <v>75.188895402040245</v>
      </c>
      <c r="R52" s="176">
        <f t="shared" si="1"/>
        <v>33.782411604714412</v>
      </c>
      <c r="W52" s="80"/>
    </row>
    <row r="53" spans="1:23">
      <c r="A53" s="169" t="s">
        <v>292</v>
      </c>
      <c r="B53" s="57"/>
      <c r="C53" s="57"/>
      <c r="D53" s="57"/>
      <c r="E53" s="57"/>
      <c r="F53" s="57"/>
      <c r="G53" s="57"/>
      <c r="H53" s="57"/>
      <c r="I53" s="57"/>
      <c r="J53" s="56" t="s">
        <v>95</v>
      </c>
      <c r="K53" s="316">
        <v>31</v>
      </c>
      <c r="L53" s="170" t="s">
        <v>36</v>
      </c>
      <c r="M53" s="171"/>
      <c r="N53" s="172">
        <f>SUM(N54:N58)</f>
        <v>366195</v>
      </c>
      <c r="O53" s="173">
        <f>SUM(O54:O58)</f>
        <v>799000</v>
      </c>
      <c r="P53" s="174">
        <f>SUM(P54:P58)</f>
        <v>303562</v>
      </c>
      <c r="Q53" s="279">
        <f t="shared" si="0"/>
        <v>82.896271112385477</v>
      </c>
      <c r="R53" s="176">
        <f t="shared" si="1"/>
        <v>37.992740926157694</v>
      </c>
      <c r="S53" s="11"/>
      <c r="W53" s="80"/>
    </row>
    <row r="54" spans="1:23">
      <c r="A54" s="169" t="s">
        <v>292</v>
      </c>
      <c r="B54" s="57" t="s">
        <v>88</v>
      </c>
      <c r="C54" s="57"/>
      <c r="D54" s="57"/>
      <c r="E54" s="57"/>
      <c r="F54" s="57"/>
      <c r="G54" s="57"/>
      <c r="H54" s="57"/>
      <c r="I54" s="57"/>
      <c r="J54" s="56" t="s">
        <v>95</v>
      </c>
      <c r="K54" s="316">
        <v>311</v>
      </c>
      <c r="L54" s="596" t="s">
        <v>37</v>
      </c>
      <c r="M54" s="597"/>
      <c r="N54" s="172">
        <v>266494</v>
      </c>
      <c r="O54" s="173">
        <v>540000</v>
      </c>
      <c r="P54" s="174">
        <v>251539</v>
      </c>
      <c r="Q54" s="279">
        <f t="shared" si="0"/>
        <v>94.388241386297622</v>
      </c>
      <c r="R54" s="176">
        <f t="shared" si="1"/>
        <v>46.581296296296301</v>
      </c>
      <c r="S54" s="11"/>
      <c r="W54" s="80"/>
    </row>
    <row r="55" spans="1:23">
      <c r="A55" s="169" t="s">
        <v>292</v>
      </c>
      <c r="B55" s="57" t="s">
        <v>88</v>
      </c>
      <c r="C55" s="57"/>
      <c r="D55" s="57"/>
      <c r="E55" s="57"/>
      <c r="F55" s="57" t="s">
        <v>189</v>
      </c>
      <c r="G55" s="57"/>
      <c r="H55" s="57"/>
      <c r="I55" s="57"/>
      <c r="J55" s="56" t="s">
        <v>95</v>
      </c>
      <c r="K55" s="316" t="s">
        <v>38</v>
      </c>
      <c r="L55" s="170" t="s">
        <v>39</v>
      </c>
      <c r="M55" s="171"/>
      <c r="N55" s="172">
        <v>29348</v>
      </c>
      <c r="O55" s="173">
        <v>114000</v>
      </c>
      <c r="P55" s="174">
        <v>0</v>
      </c>
      <c r="Q55" s="279">
        <f t="shared" si="0"/>
        <v>0</v>
      </c>
      <c r="R55" s="176">
        <f t="shared" si="1"/>
        <v>0</v>
      </c>
      <c r="S55" s="11"/>
      <c r="W55" s="11"/>
    </row>
    <row r="56" spans="1:23">
      <c r="A56" s="169" t="s">
        <v>292</v>
      </c>
      <c r="B56" s="57" t="s">
        <v>88</v>
      </c>
      <c r="C56" s="57"/>
      <c r="D56" s="57"/>
      <c r="E56" s="57"/>
      <c r="F56" s="57"/>
      <c r="G56" s="57"/>
      <c r="H56" s="57"/>
      <c r="I56" s="57"/>
      <c r="J56" s="56" t="s">
        <v>95</v>
      </c>
      <c r="K56" s="316">
        <v>312</v>
      </c>
      <c r="L56" s="170" t="s">
        <v>40</v>
      </c>
      <c r="M56" s="171"/>
      <c r="N56" s="172">
        <v>2621</v>
      </c>
      <c r="O56" s="95">
        <v>18000</v>
      </c>
      <c r="P56" s="177">
        <v>10519</v>
      </c>
      <c r="Q56" s="279">
        <f>P56/N56*100</f>
        <v>401.33536818008395</v>
      </c>
      <c r="R56" s="176">
        <f t="shared" si="1"/>
        <v>58.438888888888883</v>
      </c>
      <c r="S56" s="11"/>
      <c r="W56" s="11"/>
    </row>
    <row r="57" spans="1:23">
      <c r="A57" s="169" t="s">
        <v>292</v>
      </c>
      <c r="B57" s="57" t="s">
        <v>88</v>
      </c>
      <c r="C57" s="57"/>
      <c r="D57" s="57"/>
      <c r="E57" s="57"/>
      <c r="F57" s="57"/>
      <c r="G57" s="57"/>
      <c r="H57" s="57"/>
      <c r="I57" s="57"/>
      <c r="J57" s="56" t="s">
        <v>95</v>
      </c>
      <c r="K57" s="316">
        <v>313</v>
      </c>
      <c r="L57" s="170" t="s">
        <v>41</v>
      </c>
      <c r="M57" s="171"/>
      <c r="N57" s="172">
        <v>46368</v>
      </c>
      <c r="O57" s="95">
        <v>92000</v>
      </c>
      <c r="P57" s="219">
        <v>41504</v>
      </c>
      <c r="Q57" s="279">
        <f t="shared" si="0"/>
        <v>89.510006901311243</v>
      </c>
      <c r="R57" s="176">
        <f t="shared" si="1"/>
        <v>45.11304347826087</v>
      </c>
      <c r="S57" s="11"/>
      <c r="W57" s="11"/>
    </row>
    <row r="58" spans="1:23">
      <c r="A58" s="169" t="s">
        <v>292</v>
      </c>
      <c r="B58" s="57" t="s">
        <v>88</v>
      </c>
      <c r="C58" s="57"/>
      <c r="D58" s="57"/>
      <c r="E58" s="57"/>
      <c r="F58" s="57" t="s">
        <v>189</v>
      </c>
      <c r="G58" s="57"/>
      <c r="H58" s="57"/>
      <c r="I58" s="57"/>
      <c r="J58" s="56" t="s">
        <v>95</v>
      </c>
      <c r="K58" s="316" t="s">
        <v>42</v>
      </c>
      <c r="L58" s="170" t="s">
        <v>43</v>
      </c>
      <c r="M58" s="171"/>
      <c r="N58" s="172">
        <v>21364</v>
      </c>
      <c r="O58" s="95">
        <v>35000</v>
      </c>
      <c r="P58" s="219">
        <v>0</v>
      </c>
      <c r="Q58" s="279">
        <f t="shared" si="0"/>
        <v>0</v>
      </c>
      <c r="R58" s="176">
        <f t="shared" si="1"/>
        <v>0</v>
      </c>
      <c r="S58" s="11"/>
      <c r="W58" s="11"/>
    </row>
    <row r="59" spans="1:23">
      <c r="A59" s="169" t="s">
        <v>292</v>
      </c>
      <c r="B59" s="57"/>
      <c r="C59" s="57"/>
      <c r="D59" s="57"/>
      <c r="E59" s="57"/>
      <c r="F59" s="57"/>
      <c r="G59" s="57"/>
      <c r="H59" s="57"/>
      <c r="I59" s="57"/>
      <c r="J59" s="56" t="s">
        <v>95</v>
      </c>
      <c r="K59" s="316">
        <v>32</v>
      </c>
      <c r="L59" s="170" t="s">
        <v>44</v>
      </c>
      <c r="M59" s="171"/>
      <c r="N59" s="172">
        <f>SUM(N60:N63)</f>
        <v>610348</v>
      </c>
      <c r="O59" s="173">
        <f>SUM(O60:O63)</f>
        <v>780000</v>
      </c>
      <c r="P59" s="174">
        <f>P60+P61+P62+P63</f>
        <v>410148</v>
      </c>
      <c r="Q59" s="279">
        <f t="shared" si="0"/>
        <v>67.199040547359871</v>
      </c>
      <c r="R59" s="176">
        <f t="shared" si="1"/>
        <v>52.583076923076923</v>
      </c>
      <c r="S59" s="11"/>
      <c r="W59" s="11"/>
    </row>
    <row r="60" spans="1:23">
      <c r="A60" s="169" t="s">
        <v>292</v>
      </c>
      <c r="B60" s="57" t="s">
        <v>88</v>
      </c>
      <c r="C60" s="57"/>
      <c r="D60" s="57"/>
      <c r="E60" s="57"/>
      <c r="F60" s="57"/>
      <c r="G60" s="57"/>
      <c r="H60" s="57"/>
      <c r="I60" s="57"/>
      <c r="J60" s="56" t="s">
        <v>95</v>
      </c>
      <c r="K60" s="316">
        <v>321</v>
      </c>
      <c r="L60" s="170" t="s">
        <v>45</v>
      </c>
      <c r="M60" s="171"/>
      <c r="N60" s="172">
        <v>13383</v>
      </c>
      <c r="O60" s="95">
        <v>30000</v>
      </c>
      <c r="P60" s="177">
        <v>5333</v>
      </c>
      <c r="Q60" s="279">
        <f t="shared" si="0"/>
        <v>39.849062243144289</v>
      </c>
      <c r="R60" s="176">
        <f t="shared" si="1"/>
        <v>17.776666666666667</v>
      </c>
      <c r="S60" s="11"/>
      <c r="W60" s="11"/>
    </row>
    <row r="61" spans="1:23">
      <c r="A61" s="169" t="s">
        <v>292</v>
      </c>
      <c r="B61" s="57" t="s">
        <v>88</v>
      </c>
      <c r="C61" s="57"/>
      <c r="D61" s="57" t="s">
        <v>97</v>
      </c>
      <c r="E61" s="57"/>
      <c r="F61" s="57"/>
      <c r="G61" s="57"/>
      <c r="H61" s="57"/>
      <c r="I61" s="57"/>
      <c r="J61" s="56" t="s">
        <v>95</v>
      </c>
      <c r="K61" s="316">
        <v>322</v>
      </c>
      <c r="L61" s="170" t="s">
        <v>90</v>
      </c>
      <c r="M61" s="171"/>
      <c r="N61" s="172">
        <v>130724</v>
      </c>
      <c r="O61" s="95">
        <v>120000</v>
      </c>
      <c r="P61" s="177">
        <v>83120</v>
      </c>
      <c r="Q61" s="279">
        <f t="shared" si="0"/>
        <v>63.584345644258136</v>
      </c>
      <c r="R61" s="176">
        <f t="shared" si="1"/>
        <v>69.266666666666666</v>
      </c>
      <c r="S61" s="11"/>
      <c r="W61" s="11"/>
    </row>
    <row r="62" spans="1:23">
      <c r="A62" s="169" t="s">
        <v>292</v>
      </c>
      <c r="B62" s="57" t="s">
        <v>88</v>
      </c>
      <c r="C62" s="57"/>
      <c r="D62" s="57" t="s">
        <v>97</v>
      </c>
      <c r="E62" s="57" t="s">
        <v>11</v>
      </c>
      <c r="F62" s="57"/>
      <c r="G62" s="57"/>
      <c r="H62" s="57"/>
      <c r="I62" s="57"/>
      <c r="J62" s="56" t="s">
        <v>95</v>
      </c>
      <c r="K62" s="316">
        <v>323</v>
      </c>
      <c r="L62" s="170" t="s">
        <v>47</v>
      </c>
      <c r="M62" s="171"/>
      <c r="N62" s="172">
        <v>316591</v>
      </c>
      <c r="O62" s="95">
        <v>500000</v>
      </c>
      <c r="P62" s="177">
        <v>256104</v>
      </c>
      <c r="Q62" s="279">
        <f t="shared" si="0"/>
        <v>80.894276842993008</v>
      </c>
      <c r="R62" s="176">
        <f t="shared" si="1"/>
        <v>51.220799999999997</v>
      </c>
      <c r="S62" s="11"/>
      <c r="W62" s="11"/>
    </row>
    <row r="63" spans="1:23">
      <c r="A63" s="197" t="s">
        <v>292</v>
      </c>
      <c r="B63" s="63" t="s">
        <v>88</v>
      </c>
      <c r="C63" s="63"/>
      <c r="D63" s="63" t="s">
        <v>97</v>
      </c>
      <c r="E63" s="63" t="s">
        <v>11</v>
      </c>
      <c r="F63" s="63"/>
      <c r="G63" s="63"/>
      <c r="H63" s="63"/>
      <c r="I63" s="63"/>
      <c r="J63" s="62" t="s">
        <v>95</v>
      </c>
      <c r="K63" s="317">
        <v>329</v>
      </c>
      <c r="L63" s="209" t="s">
        <v>48</v>
      </c>
      <c r="M63" s="210"/>
      <c r="N63" s="211">
        <v>149650</v>
      </c>
      <c r="O63" s="198">
        <v>130000</v>
      </c>
      <c r="P63" s="199">
        <v>65591</v>
      </c>
      <c r="Q63" s="280">
        <f t="shared" si="0"/>
        <v>43.829602405613102</v>
      </c>
      <c r="R63" s="201">
        <f t="shared" si="1"/>
        <v>50.454615384615387</v>
      </c>
      <c r="S63" s="11"/>
      <c r="W63" s="11"/>
    </row>
    <row r="64" spans="1:23">
      <c r="A64" s="281" t="s">
        <v>292</v>
      </c>
      <c r="B64" s="85"/>
      <c r="C64" s="86"/>
      <c r="D64" s="86"/>
      <c r="E64" s="86"/>
      <c r="F64" s="86"/>
      <c r="G64" s="86"/>
      <c r="H64" s="86"/>
      <c r="I64" s="87"/>
      <c r="J64" s="86" t="s">
        <v>95</v>
      </c>
      <c r="K64" s="315">
        <v>34</v>
      </c>
      <c r="L64" s="220" t="s">
        <v>49</v>
      </c>
      <c r="M64" s="231"/>
      <c r="N64" s="282">
        <f>N65</f>
        <v>3614</v>
      </c>
      <c r="O64" s="282">
        <f>O65</f>
        <v>7000</v>
      </c>
      <c r="P64" s="282">
        <f>P65</f>
        <v>3350</v>
      </c>
      <c r="Q64" s="278">
        <f t="shared" si="0"/>
        <v>92.695074709463199</v>
      </c>
      <c r="R64" s="206">
        <f t="shared" si="1"/>
        <v>47.857142857142861</v>
      </c>
      <c r="S64" s="11"/>
      <c r="W64" s="11"/>
    </row>
    <row r="65" spans="1:19">
      <c r="A65" s="283" t="s">
        <v>292</v>
      </c>
      <c r="B65" s="56" t="s">
        <v>88</v>
      </c>
      <c r="C65" s="57"/>
      <c r="D65" s="57"/>
      <c r="E65" s="57"/>
      <c r="F65" s="57"/>
      <c r="G65" s="57"/>
      <c r="H65" s="57"/>
      <c r="I65" s="58"/>
      <c r="J65" s="57" t="s">
        <v>95</v>
      </c>
      <c r="K65" s="316">
        <v>343</v>
      </c>
      <c r="L65" s="170" t="s">
        <v>50</v>
      </c>
      <c r="M65" s="171"/>
      <c r="N65" s="173">
        <v>3614</v>
      </c>
      <c r="O65" s="95">
        <v>7000</v>
      </c>
      <c r="P65" s="95">
        <v>3350</v>
      </c>
      <c r="Q65" s="279">
        <f t="shared" si="0"/>
        <v>92.695074709463199</v>
      </c>
      <c r="R65" s="176">
        <f t="shared" si="1"/>
        <v>47.857142857142861</v>
      </c>
      <c r="S65" s="11"/>
    </row>
    <row r="66" spans="1:19" s="9" customFormat="1">
      <c r="A66" s="283" t="s">
        <v>292</v>
      </c>
      <c r="B66" s="56"/>
      <c r="C66" s="57"/>
      <c r="D66" s="57"/>
      <c r="E66" s="57"/>
      <c r="F66" s="57"/>
      <c r="G66" s="57"/>
      <c r="H66" s="57"/>
      <c r="I66" s="58"/>
      <c r="J66" s="57" t="s">
        <v>95</v>
      </c>
      <c r="K66" s="316" t="s">
        <v>417</v>
      </c>
      <c r="L66" s="596" t="s">
        <v>435</v>
      </c>
      <c r="M66" s="597"/>
      <c r="N66" s="173">
        <f>N67</f>
        <v>0</v>
      </c>
      <c r="O66" s="173">
        <f t="shared" ref="O66:P66" si="11">O67</f>
        <v>300000</v>
      </c>
      <c r="P66" s="173">
        <f t="shared" si="11"/>
        <v>0</v>
      </c>
      <c r="Q66" s="279">
        <v>0</v>
      </c>
      <c r="R66" s="176">
        <f t="shared" si="1"/>
        <v>0</v>
      </c>
      <c r="S66" s="11"/>
    </row>
    <row r="67" spans="1:19" s="9" customFormat="1" ht="21" customHeight="1">
      <c r="A67" s="283" t="s">
        <v>292</v>
      </c>
      <c r="B67" s="56" t="s">
        <v>88</v>
      </c>
      <c r="C67" s="57"/>
      <c r="D67" s="57"/>
      <c r="E67" s="57"/>
      <c r="F67" s="57"/>
      <c r="G67" s="57"/>
      <c r="H67" s="57"/>
      <c r="I67" s="58"/>
      <c r="J67" s="57" t="s">
        <v>95</v>
      </c>
      <c r="K67" s="316" t="s">
        <v>418</v>
      </c>
      <c r="L67" s="612" t="s">
        <v>436</v>
      </c>
      <c r="M67" s="613"/>
      <c r="N67" s="173">
        <v>0</v>
      </c>
      <c r="O67" s="95">
        <v>300000</v>
      </c>
      <c r="P67" s="95">
        <v>0</v>
      </c>
      <c r="Q67" s="279">
        <v>0</v>
      </c>
      <c r="R67" s="176">
        <f t="shared" si="1"/>
        <v>0</v>
      </c>
      <c r="S67" s="11"/>
    </row>
    <row r="68" spans="1:19" s="9" customFormat="1">
      <c r="A68" s="283" t="s">
        <v>292</v>
      </c>
      <c r="B68" s="56"/>
      <c r="C68" s="57"/>
      <c r="D68" s="57"/>
      <c r="E68" s="57"/>
      <c r="F68" s="57"/>
      <c r="G68" s="57"/>
      <c r="H68" s="57"/>
      <c r="I68" s="58"/>
      <c r="J68" s="57" t="s">
        <v>95</v>
      </c>
      <c r="K68" s="316" t="s">
        <v>128</v>
      </c>
      <c r="L68" s="596" t="s">
        <v>94</v>
      </c>
      <c r="M68" s="597"/>
      <c r="N68" s="173">
        <f>SUM(N69:N70)</f>
        <v>11000</v>
      </c>
      <c r="O68" s="95">
        <f>O69+O70</f>
        <v>320000</v>
      </c>
      <c r="P68" s="95">
        <f>SUM(P69:P70)</f>
        <v>28180</v>
      </c>
      <c r="Q68" s="279">
        <f t="shared" si="0"/>
        <v>256.18181818181819</v>
      </c>
      <c r="R68" s="176">
        <f t="shared" si="1"/>
        <v>8.8062500000000004</v>
      </c>
      <c r="S68" s="11"/>
    </row>
    <row r="69" spans="1:19" s="9" customFormat="1">
      <c r="A69" s="283" t="s">
        <v>292</v>
      </c>
      <c r="B69" s="56" t="s">
        <v>88</v>
      </c>
      <c r="C69" s="57"/>
      <c r="D69" s="57"/>
      <c r="E69" s="57"/>
      <c r="F69" s="57"/>
      <c r="G69" s="57"/>
      <c r="H69" s="57"/>
      <c r="I69" s="58"/>
      <c r="J69" s="57" t="s">
        <v>95</v>
      </c>
      <c r="K69" s="316" t="s">
        <v>177</v>
      </c>
      <c r="L69" s="511" t="s">
        <v>54</v>
      </c>
      <c r="M69" s="512"/>
      <c r="N69" s="173">
        <v>11000</v>
      </c>
      <c r="O69" s="95">
        <v>20000</v>
      </c>
      <c r="P69" s="95">
        <v>28180</v>
      </c>
      <c r="Q69" s="279">
        <f t="shared" si="0"/>
        <v>256.18181818181819</v>
      </c>
      <c r="R69" s="176">
        <f t="shared" si="1"/>
        <v>140.9</v>
      </c>
      <c r="S69" s="11"/>
    </row>
    <row r="70" spans="1:19" s="9" customFormat="1">
      <c r="A70" s="283" t="s">
        <v>292</v>
      </c>
      <c r="B70" s="56" t="s">
        <v>88</v>
      </c>
      <c r="C70" s="57"/>
      <c r="D70" s="57"/>
      <c r="E70" s="57"/>
      <c r="F70" s="57"/>
      <c r="G70" s="57"/>
      <c r="H70" s="57"/>
      <c r="I70" s="58"/>
      <c r="J70" s="57" t="s">
        <v>95</v>
      </c>
      <c r="K70" s="316" t="s">
        <v>126</v>
      </c>
      <c r="L70" s="596" t="s">
        <v>127</v>
      </c>
      <c r="M70" s="597"/>
      <c r="N70" s="173">
        <v>0</v>
      </c>
      <c r="O70" s="95">
        <v>300000</v>
      </c>
      <c r="P70" s="95">
        <v>0</v>
      </c>
      <c r="Q70" s="279">
        <v>0</v>
      </c>
      <c r="R70" s="176">
        <f t="shared" si="1"/>
        <v>0</v>
      </c>
      <c r="S70" s="11"/>
    </row>
    <row r="71" spans="1:19">
      <c r="A71" s="311" t="s">
        <v>293</v>
      </c>
      <c r="B71" s="121" t="s">
        <v>88</v>
      </c>
      <c r="C71" s="122"/>
      <c r="D71" s="122" t="s">
        <v>97</v>
      </c>
      <c r="E71" s="122" t="s">
        <v>11</v>
      </c>
      <c r="F71" s="122"/>
      <c r="G71" s="122"/>
      <c r="H71" s="122" t="s">
        <v>191</v>
      </c>
      <c r="I71" s="123"/>
      <c r="J71" s="122" t="s">
        <v>95</v>
      </c>
      <c r="K71" s="311" t="s">
        <v>222</v>
      </c>
      <c r="L71" s="162"/>
      <c r="M71" s="163"/>
      <c r="N71" s="165">
        <f t="shared" ref="N71:P73" si="12">N72</f>
        <v>16892</v>
      </c>
      <c r="O71" s="188">
        <f t="shared" si="12"/>
        <v>200000</v>
      </c>
      <c r="P71" s="188">
        <f t="shared" si="12"/>
        <v>110869</v>
      </c>
      <c r="Q71" s="284">
        <f t="shared" si="0"/>
        <v>656.34027942221178</v>
      </c>
      <c r="R71" s="168">
        <f t="shared" si="1"/>
        <v>55.4345</v>
      </c>
      <c r="S71" s="11"/>
    </row>
    <row r="72" spans="1:19">
      <c r="A72" s="283" t="s">
        <v>293</v>
      </c>
      <c r="B72" s="56"/>
      <c r="C72" s="57"/>
      <c r="D72" s="57"/>
      <c r="E72" s="57"/>
      <c r="F72" s="57"/>
      <c r="G72" s="57"/>
      <c r="H72" s="57"/>
      <c r="I72" s="58"/>
      <c r="J72" s="57" t="s">
        <v>95</v>
      </c>
      <c r="K72" s="318" t="s">
        <v>97</v>
      </c>
      <c r="L72" s="170" t="s">
        <v>10</v>
      </c>
      <c r="M72" s="171"/>
      <c r="N72" s="173">
        <f t="shared" si="12"/>
        <v>16892</v>
      </c>
      <c r="O72" s="95">
        <f t="shared" si="12"/>
        <v>200000</v>
      </c>
      <c r="P72" s="95">
        <f t="shared" si="12"/>
        <v>110869</v>
      </c>
      <c r="Q72" s="279">
        <f t="shared" si="0"/>
        <v>656.34027942221178</v>
      </c>
      <c r="R72" s="176">
        <f t="shared" si="1"/>
        <v>55.4345</v>
      </c>
    </row>
    <row r="73" spans="1:19">
      <c r="A73" s="283" t="s">
        <v>293</v>
      </c>
      <c r="B73" s="56"/>
      <c r="C73" s="57"/>
      <c r="D73" s="57"/>
      <c r="E73" s="57"/>
      <c r="F73" s="57"/>
      <c r="G73" s="57"/>
      <c r="H73" s="57"/>
      <c r="I73" s="58"/>
      <c r="J73" s="57" t="s">
        <v>95</v>
      </c>
      <c r="K73" s="318" t="s">
        <v>92</v>
      </c>
      <c r="L73" s="170" t="s">
        <v>44</v>
      </c>
      <c r="M73" s="171"/>
      <c r="N73" s="173">
        <f t="shared" si="12"/>
        <v>16892</v>
      </c>
      <c r="O73" s="95">
        <f t="shared" si="12"/>
        <v>200000</v>
      </c>
      <c r="P73" s="95">
        <f t="shared" si="12"/>
        <v>110869</v>
      </c>
      <c r="Q73" s="279">
        <f t="shared" si="0"/>
        <v>656.34027942221178</v>
      </c>
      <c r="R73" s="176">
        <f t="shared" si="1"/>
        <v>55.4345</v>
      </c>
    </row>
    <row r="74" spans="1:19">
      <c r="A74" s="283" t="s">
        <v>293</v>
      </c>
      <c r="B74" s="56" t="s">
        <v>88</v>
      </c>
      <c r="C74" s="57"/>
      <c r="D74" s="57" t="s">
        <v>97</v>
      </c>
      <c r="E74" s="57" t="s">
        <v>11</v>
      </c>
      <c r="F74" s="57"/>
      <c r="G74" s="57"/>
      <c r="H74" s="57" t="s">
        <v>191</v>
      </c>
      <c r="I74" s="58"/>
      <c r="J74" s="57" t="s">
        <v>95</v>
      </c>
      <c r="K74" s="318" t="s">
        <v>91</v>
      </c>
      <c r="L74" s="170" t="s">
        <v>47</v>
      </c>
      <c r="M74" s="171"/>
      <c r="N74" s="173">
        <v>16892</v>
      </c>
      <c r="O74" s="95">
        <v>200000</v>
      </c>
      <c r="P74" s="95">
        <v>110869</v>
      </c>
      <c r="Q74" s="279">
        <f t="shared" si="0"/>
        <v>656.34027942221178</v>
      </c>
      <c r="R74" s="176">
        <f t="shared" si="1"/>
        <v>55.4345</v>
      </c>
    </row>
    <row r="75" spans="1:19">
      <c r="A75" s="311" t="s">
        <v>294</v>
      </c>
      <c r="B75" s="121" t="s">
        <v>88</v>
      </c>
      <c r="C75" s="122"/>
      <c r="D75" s="122"/>
      <c r="E75" s="122"/>
      <c r="F75" s="122"/>
      <c r="G75" s="122"/>
      <c r="H75" s="122" t="s">
        <v>191</v>
      </c>
      <c r="I75" s="123"/>
      <c r="J75" s="122" t="s">
        <v>95</v>
      </c>
      <c r="K75" s="311" t="s">
        <v>223</v>
      </c>
      <c r="L75" s="162"/>
      <c r="M75" s="163"/>
      <c r="N75" s="165">
        <f t="shared" ref="N75:P77" si="13">N76</f>
        <v>0</v>
      </c>
      <c r="O75" s="188">
        <f t="shared" si="13"/>
        <v>10000</v>
      </c>
      <c r="P75" s="188">
        <f t="shared" si="13"/>
        <v>1978</v>
      </c>
      <c r="Q75" s="284">
        <v>0</v>
      </c>
      <c r="R75" s="168">
        <f t="shared" si="1"/>
        <v>19.78</v>
      </c>
    </row>
    <row r="76" spans="1:19">
      <c r="A76" s="283" t="s">
        <v>294</v>
      </c>
      <c r="B76" s="56"/>
      <c r="C76" s="57"/>
      <c r="D76" s="57"/>
      <c r="E76" s="57"/>
      <c r="F76" s="57"/>
      <c r="G76" s="57"/>
      <c r="H76" s="57"/>
      <c r="I76" s="58"/>
      <c r="J76" s="57" t="s">
        <v>95</v>
      </c>
      <c r="K76" s="318" t="s">
        <v>11</v>
      </c>
      <c r="L76" s="170" t="s">
        <v>12</v>
      </c>
      <c r="M76" s="171"/>
      <c r="N76" s="173">
        <f t="shared" si="13"/>
        <v>0</v>
      </c>
      <c r="O76" s="95">
        <f t="shared" si="13"/>
        <v>10000</v>
      </c>
      <c r="P76" s="95">
        <f t="shared" si="13"/>
        <v>1978</v>
      </c>
      <c r="Q76" s="279">
        <v>0</v>
      </c>
      <c r="R76" s="176">
        <f t="shared" si="1"/>
        <v>19.78</v>
      </c>
    </row>
    <row r="77" spans="1:19">
      <c r="A77" s="283" t="s">
        <v>294</v>
      </c>
      <c r="B77" s="56"/>
      <c r="C77" s="57"/>
      <c r="D77" s="57"/>
      <c r="E77" s="57"/>
      <c r="F77" s="57"/>
      <c r="G77" s="57"/>
      <c r="H77" s="57"/>
      <c r="I77" s="58"/>
      <c r="J77" s="57" t="s">
        <v>95</v>
      </c>
      <c r="K77" s="318" t="s">
        <v>98</v>
      </c>
      <c r="L77" s="170" t="s">
        <v>57</v>
      </c>
      <c r="M77" s="171"/>
      <c r="N77" s="173">
        <f t="shared" si="13"/>
        <v>0</v>
      </c>
      <c r="O77" s="95">
        <f t="shared" si="13"/>
        <v>10000</v>
      </c>
      <c r="P77" s="95">
        <f t="shared" si="13"/>
        <v>1978</v>
      </c>
      <c r="Q77" s="279">
        <v>0</v>
      </c>
      <c r="R77" s="176">
        <f t="shared" si="1"/>
        <v>19.78</v>
      </c>
    </row>
    <row r="78" spans="1:19">
      <c r="A78" s="283" t="s">
        <v>294</v>
      </c>
      <c r="B78" s="56" t="s">
        <v>88</v>
      </c>
      <c r="C78" s="57"/>
      <c r="D78" s="57"/>
      <c r="E78" s="57"/>
      <c r="F78" s="57"/>
      <c r="G78" s="57"/>
      <c r="H78" s="57" t="s">
        <v>191</v>
      </c>
      <c r="I78" s="58"/>
      <c r="J78" s="57" t="s">
        <v>95</v>
      </c>
      <c r="K78" s="318" t="s">
        <v>59</v>
      </c>
      <c r="L78" s="170" t="s">
        <v>60</v>
      </c>
      <c r="M78" s="171"/>
      <c r="N78" s="173">
        <v>0</v>
      </c>
      <c r="O78" s="95">
        <v>10000</v>
      </c>
      <c r="P78" s="95">
        <v>1978</v>
      </c>
      <c r="Q78" s="279">
        <v>0</v>
      </c>
      <c r="R78" s="176">
        <f t="shared" si="1"/>
        <v>19.78</v>
      </c>
    </row>
    <row r="79" spans="1:19">
      <c r="A79" s="311" t="s">
        <v>295</v>
      </c>
      <c r="B79" s="121" t="s">
        <v>88</v>
      </c>
      <c r="C79" s="122"/>
      <c r="D79" s="122"/>
      <c r="E79" s="122"/>
      <c r="F79" s="122"/>
      <c r="G79" s="122"/>
      <c r="H79" s="122" t="s">
        <v>191</v>
      </c>
      <c r="I79" s="123"/>
      <c r="J79" s="122" t="s">
        <v>95</v>
      </c>
      <c r="K79" s="311" t="s">
        <v>432</v>
      </c>
      <c r="L79" s="162"/>
      <c r="M79" s="163"/>
      <c r="N79" s="165">
        <f>N80</f>
        <v>0</v>
      </c>
      <c r="O79" s="188">
        <f t="shared" ref="O79:P81" si="14">O80</f>
        <v>100000</v>
      </c>
      <c r="P79" s="188">
        <f t="shared" si="14"/>
        <v>0</v>
      </c>
      <c r="Q79" s="164">
        <v>0</v>
      </c>
      <c r="R79" s="166">
        <f t="shared" si="1"/>
        <v>0</v>
      </c>
    </row>
    <row r="80" spans="1:19">
      <c r="A80" s="283" t="s">
        <v>295</v>
      </c>
      <c r="B80" s="56"/>
      <c r="C80" s="57"/>
      <c r="D80" s="57"/>
      <c r="E80" s="57"/>
      <c r="F80" s="57"/>
      <c r="G80" s="57"/>
      <c r="H80" s="57"/>
      <c r="I80" s="58"/>
      <c r="J80" s="57" t="s">
        <v>95</v>
      </c>
      <c r="K80" s="318" t="s">
        <v>11</v>
      </c>
      <c r="L80" s="170" t="s">
        <v>12</v>
      </c>
      <c r="M80" s="171"/>
      <c r="N80" s="173">
        <f>N81</f>
        <v>0</v>
      </c>
      <c r="O80" s="95">
        <f t="shared" si="14"/>
        <v>100000</v>
      </c>
      <c r="P80" s="95">
        <f t="shared" si="14"/>
        <v>0</v>
      </c>
      <c r="Q80" s="513">
        <v>0</v>
      </c>
      <c r="R80" s="222">
        <f t="shared" ref="R80:R82" si="15">P80/O80*100</f>
        <v>0</v>
      </c>
    </row>
    <row r="81" spans="1:22">
      <c r="A81" s="283" t="s">
        <v>295</v>
      </c>
      <c r="B81" s="56"/>
      <c r="C81" s="57"/>
      <c r="D81" s="57"/>
      <c r="E81" s="57"/>
      <c r="F81" s="57"/>
      <c r="G81" s="57"/>
      <c r="H81" s="57"/>
      <c r="I81" s="58"/>
      <c r="J81" s="57" t="s">
        <v>95</v>
      </c>
      <c r="K81" s="318" t="s">
        <v>98</v>
      </c>
      <c r="L81" s="170" t="s">
        <v>56</v>
      </c>
      <c r="M81" s="171"/>
      <c r="N81" s="173">
        <f>N82</f>
        <v>0</v>
      </c>
      <c r="O81" s="95">
        <f t="shared" si="14"/>
        <v>100000</v>
      </c>
      <c r="P81" s="95">
        <f t="shared" si="14"/>
        <v>0</v>
      </c>
      <c r="Q81" s="513">
        <v>0</v>
      </c>
      <c r="R81" s="222">
        <f t="shared" si="15"/>
        <v>0</v>
      </c>
    </row>
    <row r="82" spans="1:22">
      <c r="A82" s="283" t="s">
        <v>295</v>
      </c>
      <c r="B82" s="56" t="s">
        <v>88</v>
      </c>
      <c r="C82" s="57"/>
      <c r="D82" s="57"/>
      <c r="E82" s="57"/>
      <c r="F82" s="57"/>
      <c r="G82" s="57"/>
      <c r="H82" s="57" t="s">
        <v>191</v>
      </c>
      <c r="I82" s="58"/>
      <c r="J82" s="57" t="s">
        <v>95</v>
      </c>
      <c r="K82" s="318" t="s">
        <v>124</v>
      </c>
      <c r="L82" s="170" t="s">
        <v>125</v>
      </c>
      <c r="M82" s="171"/>
      <c r="N82" s="173">
        <v>0</v>
      </c>
      <c r="O82" s="95">
        <v>100000</v>
      </c>
      <c r="P82" s="95">
        <v>0</v>
      </c>
      <c r="Q82" s="513">
        <v>0</v>
      </c>
      <c r="R82" s="222">
        <f t="shared" si="15"/>
        <v>0</v>
      </c>
    </row>
    <row r="83" spans="1:22">
      <c r="A83" s="311" t="s">
        <v>296</v>
      </c>
      <c r="B83" s="121" t="s">
        <v>88</v>
      </c>
      <c r="C83" s="122"/>
      <c r="D83" s="122"/>
      <c r="E83" s="122"/>
      <c r="F83" s="122"/>
      <c r="G83" s="122"/>
      <c r="H83" s="122" t="s">
        <v>191</v>
      </c>
      <c r="I83" s="123"/>
      <c r="J83" s="122" t="s">
        <v>95</v>
      </c>
      <c r="K83" s="311" t="s">
        <v>224</v>
      </c>
      <c r="L83" s="162"/>
      <c r="M83" s="163"/>
      <c r="N83" s="165">
        <f t="shared" ref="N83:O85" si="16">N84</f>
        <v>0</v>
      </c>
      <c r="O83" s="188">
        <f t="shared" si="16"/>
        <v>6000</v>
      </c>
      <c r="P83" s="188">
        <f>P84</f>
        <v>6250</v>
      </c>
      <c r="Q83" s="284">
        <v>0</v>
      </c>
      <c r="R83" s="168">
        <f t="shared" ref="R83:R135" si="17">P83/O83*100</f>
        <v>104.16666666666667</v>
      </c>
    </row>
    <row r="84" spans="1:22">
      <c r="A84" s="283" t="s">
        <v>296</v>
      </c>
      <c r="B84" s="56"/>
      <c r="C84" s="57"/>
      <c r="D84" s="57"/>
      <c r="E84" s="57"/>
      <c r="F84" s="57"/>
      <c r="G84" s="57"/>
      <c r="H84" s="57"/>
      <c r="I84" s="58"/>
      <c r="J84" s="57" t="s">
        <v>95</v>
      </c>
      <c r="K84" s="318" t="s">
        <v>11</v>
      </c>
      <c r="L84" s="170" t="s">
        <v>12</v>
      </c>
      <c r="M84" s="171"/>
      <c r="N84" s="173">
        <f t="shared" si="16"/>
        <v>0</v>
      </c>
      <c r="O84" s="95">
        <f t="shared" si="16"/>
        <v>6000</v>
      </c>
      <c r="P84" s="95">
        <f>P85</f>
        <v>6250</v>
      </c>
      <c r="Q84" s="279">
        <v>0</v>
      </c>
      <c r="R84" s="176">
        <f t="shared" si="17"/>
        <v>104.16666666666667</v>
      </c>
    </row>
    <row r="85" spans="1:22">
      <c r="A85" s="283" t="s">
        <v>296</v>
      </c>
      <c r="B85" s="56"/>
      <c r="C85" s="57"/>
      <c r="D85" s="57"/>
      <c r="E85" s="57"/>
      <c r="F85" s="57"/>
      <c r="G85" s="57"/>
      <c r="H85" s="57"/>
      <c r="I85" s="58"/>
      <c r="J85" s="57" t="s">
        <v>95</v>
      </c>
      <c r="K85" s="318" t="s">
        <v>98</v>
      </c>
      <c r="L85" s="170" t="s">
        <v>57</v>
      </c>
      <c r="M85" s="171"/>
      <c r="N85" s="173">
        <f t="shared" si="16"/>
        <v>0</v>
      </c>
      <c r="O85" s="95">
        <f t="shared" si="16"/>
        <v>6000</v>
      </c>
      <c r="P85" s="95">
        <f>P86</f>
        <v>6250</v>
      </c>
      <c r="Q85" s="279">
        <v>0</v>
      </c>
      <c r="R85" s="176">
        <f t="shared" si="17"/>
        <v>104.16666666666667</v>
      </c>
    </row>
    <row r="86" spans="1:22">
      <c r="A86" s="283" t="s">
        <v>296</v>
      </c>
      <c r="B86" s="56" t="s">
        <v>88</v>
      </c>
      <c r="C86" s="57"/>
      <c r="D86" s="57"/>
      <c r="E86" s="57"/>
      <c r="F86" s="57"/>
      <c r="G86" s="57"/>
      <c r="H86" s="57" t="s">
        <v>191</v>
      </c>
      <c r="I86" s="58"/>
      <c r="J86" s="57" t="s">
        <v>95</v>
      </c>
      <c r="K86" s="318" t="s">
        <v>124</v>
      </c>
      <c r="L86" s="170" t="s">
        <v>125</v>
      </c>
      <c r="M86" s="171"/>
      <c r="N86" s="173">
        <v>0</v>
      </c>
      <c r="O86" s="95">
        <v>6000</v>
      </c>
      <c r="P86" s="95">
        <v>6250</v>
      </c>
      <c r="Q86" s="279">
        <v>0</v>
      </c>
      <c r="R86" s="176">
        <f t="shared" si="17"/>
        <v>104.16666666666667</v>
      </c>
    </row>
    <row r="87" spans="1:22" s="9" customFormat="1">
      <c r="A87" s="311" t="s">
        <v>448</v>
      </c>
      <c r="B87" s="121" t="s">
        <v>88</v>
      </c>
      <c r="C87" s="122"/>
      <c r="D87" s="122"/>
      <c r="E87" s="122"/>
      <c r="F87" s="122"/>
      <c r="G87" s="122"/>
      <c r="H87" s="122" t="s">
        <v>191</v>
      </c>
      <c r="I87" s="123"/>
      <c r="J87" s="122" t="s">
        <v>95</v>
      </c>
      <c r="K87" s="311" t="s">
        <v>445</v>
      </c>
      <c r="L87" s="162"/>
      <c r="M87" s="163"/>
      <c r="N87" s="165">
        <f t="shared" ref="N87:P89" si="18">N88</f>
        <v>10625</v>
      </c>
      <c r="O87" s="188">
        <f t="shared" si="18"/>
        <v>0</v>
      </c>
      <c r="P87" s="188">
        <f t="shared" si="18"/>
        <v>0</v>
      </c>
      <c r="Q87" s="284">
        <f t="shared" ref="Q87:Q99" si="19">P87/N87*100</f>
        <v>0</v>
      </c>
      <c r="R87" s="166">
        <v>0</v>
      </c>
    </row>
    <row r="88" spans="1:22" s="9" customFormat="1">
      <c r="A88" s="283" t="s">
        <v>448</v>
      </c>
      <c r="B88" s="56"/>
      <c r="C88" s="57"/>
      <c r="D88" s="57"/>
      <c r="E88" s="57"/>
      <c r="F88" s="57"/>
      <c r="G88" s="57"/>
      <c r="H88" s="57"/>
      <c r="I88" s="58"/>
      <c r="J88" s="57" t="s">
        <v>95</v>
      </c>
      <c r="K88" s="318" t="s">
        <v>11</v>
      </c>
      <c r="L88" s="170" t="s">
        <v>12</v>
      </c>
      <c r="M88" s="171"/>
      <c r="N88" s="173">
        <f t="shared" si="18"/>
        <v>10625</v>
      </c>
      <c r="O88" s="95">
        <f t="shared" si="18"/>
        <v>0</v>
      </c>
      <c r="P88" s="95">
        <f t="shared" si="18"/>
        <v>0</v>
      </c>
      <c r="Q88" s="279">
        <f t="shared" si="19"/>
        <v>0</v>
      </c>
      <c r="R88" s="222">
        <v>0</v>
      </c>
    </row>
    <row r="89" spans="1:22" s="9" customFormat="1">
      <c r="A89" s="283" t="s">
        <v>448</v>
      </c>
      <c r="B89" s="56"/>
      <c r="C89" s="57"/>
      <c r="D89" s="57"/>
      <c r="E89" s="57"/>
      <c r="F89" s="57"/>
      <c r="G89" s="57"/>
      <c r="H89" s="57"/>
      <c r="I89" s="58"/>
      <c r="J89" s="57" t="s">
        <v>95</v>
      </c>
      <c r="K89" s="318" t="s">
        <v>98</v>
      </c>
      <c r="L89" s="170" t="s">
        <v>57</v>
      </c>
      <c r="M89" s="171"/>
      <c r="N89" s="173">
        <f t="shared" si="18"/>
        <v>10625</v>
      </c>
      <c r="O89" s="95">
        <f t="shared" si="18"/>
        <v>0</v>
      </c>
      <c r="P89" s="95">
        <f t="shared" si="18"/>
        <v>0</v>
      </c>
      <c r="Q89" s="279">
        <f t="shared" si="19"/>
        <v>0</v>
      </c>
      <c r="R89" s="222">
        <v>0</v>
      </c>
    </row>
    <row r="90" spans="1:22" s="9" customFormat="1">
      <c r="A90" s="283" t="s">
        <v>448</v>
      </c>
      <c r="B90" s="56" t="s">
        <v>88</v>
      </c>
      <c r="C90" s="57"/>
      <c r="D90" s="57"/>
      <c r="E90" s="57"/>
      <c r="F90" s="57"/>
      <c r="G90" s="57"/>
      <c r="H90" s="57" t="s">
        <v>191</v>
      </c>
      <c r="I90" s="58"/>
      <c r="J90" s="57" t="s">
        <v>95</v>
      </c>
      <c r="K90" s="318" t="s">
        <v>124</v>
      </c>
      <c r="L90" s="170" t="s">
        <v>125</v>
      </c>
      <c r="M90" s="171"/>
      <c r="N90" s="173">
        <v>10625</v>
      </c>
      <c r="O90" s="95">
        <v>0</v>
      </c>
      <c r="P90" s="95">
        <v>0</v>
      </c>
      <c r="Q90" s="279">
        <f t="shared" si="19"/>
        <v>0</v>
      </c>
      <c r="R90" s="222">
        <v>0</v>
      </c>
    </row>
    <row r="91" spans="1:22" s="9" customFormat="1">
      <c r="A91" s="311" t="s">
        <v>449</v>
      </c>
      <c r="B91" s="121" t="s">
        <v>88</v>
      </c>
      <c r="C91" s="122"/>
      <c r="D91" s="122"/>
      <c r="E91" s="122"/>
      <c r="F91" s="122"/>
      <c r="G91" s="122"/>
      <c r="H91" s="122" t="s">
        <v>191</v>
      </c>
      <c r="I91" s="123"/>
      <c r="J91" s="122" t="s">
        <v>95</v>
      </c>
      <c r="K91" s="311" t="s">
        <v>446</v>
      </c>
      <c r="L91" s="162"/>
      <c r="M91" s="163"/>
      <c r="N91" s="165">
        <f t="shared" ref="N91:P93" si="20">N92</f>
        <v>5125</v>
      </c>
      <c r="O91" s="188">
        <f t="shared" si="20"/>
        <v>0</v>
      </c>
      <c r="P91" s="188">
        <f t="shared" si="20"/>
        <v>0</v>
      </c>
      <c r="Q91" s="284">
        <f t="shared" si="19"/>
        <v>0</v>
      </c>
      <c r="R91" s="166">
        <v>0</v>
      </c>
      <c r="S91" s="54"/>
    </row>
    <row r="92" spans="1:22" s="9" customFormat="1">
      <c r="A92" s="283" t="s">
        <v>449</v>
      </c>
      <c r="B92" s="56"/>
      <c r="C92" s="57"/>
      <c r="D92" s="57"/>
      <c r="E92" s="57"/>
      <c r="F92" s="57"/>
      <c r="G92" s="57"/>
      <c r="H92" s="57"/>
      <c r="I92" s="58"/>
      <c r="J92" s="57" t="s">
        <v>95</v>
      </c>
      <c r="K92" s="318" t="s">
        <v>11</v>
      </c>
      <c r="L92" s="170" t="s">
        <v>12</v>
      </c>
      <c r="M92" s="171"/>
      <c r="N92" s="173">
        <f t="shared" si="20"/>
        <v>5125</v>
      </c>
      <c r="O92" s="95">
        <f t="shared" si="20"/>
        <v>0</v>
      </c>
      <c r="P92" s="95">
        <f t="shared" si="20"/>
        <v>0</v>
      </c>
      <c r="Q92" s="279">
        <f t="shared" si="19"/>
        <v>0</v>
      </c>
      <c r="R92" s="222">
        <v>0</v>
      </c>
      <c r="S92" s="54"/>
      <c r="T92" s="53"/>
      <c r="U92" s="53"/>
      <c r="V92" s="53"/>
    </row>
    <row r="93" spans="1:22" s="9" customFormat="1">
      <c r="A93" s="283" t="s">
        <v>449</v>
      </c>
      <c r="B93" s="56"/>
      <c r="C93" s="57"/>
      <c r="D93" s="57"/>
      <c r="E93" s="57"/>
      <c r="F93" s="57"/>
      <c r="G93" s="57"/>
      <c r="H93" s="57"/>
      <c r="I93" s="58"/>
      <c r="J93" s="57" t="s">
        <v>95</v>
      </c>
      <c r="K93" s="318" t="s">
        <v>98</v>
      </c>
      <c r="L93" s="170" t="s">
        <v>57</v>
      </c>
      <c r="M93" s="171"/>
      <c r="N93" s="173">
        <f t="shared" si="20"/>
        <v>5125</v>
      </c>
      <c r="O93" s="95">
        <f t="shared" si="20"/>
        <v>0</v>
      </c>
      <c r="P93" s="95">
        <f t="shared" si="20"/>
        <v>0</v>
      </c>
      <c r="Q93" s="279">
        <f t="shared" si="19"/>
        <v>0</v>
      </c>
      <c r="R93" s="222">
        <v>0</v>
      </c>
    </row>
    <row r="94" spans="1:22" s="9" customFormat="1">
      <c r="A94" s="283" t="s">
        <v>449</v>
      </c>
      <c r="B94" s="56" t="s">
        <v>88</v>
      </c>
      <c r="C94" s="57"/>
      <c r="D94" s="57"/>
      <c r="E94" s="57"/>
      <c r="F94" s="57"/>
      <c r="G94" s="57"/>
      <c r="H94" s="57" t="s">
        <v>191</v>
      </c>
      <c r="I94" s="58"/>
      <c r="J94" s="57" t="s">
        <v>95</v>
      </c>
      <c r="K94" s="318" t="s">
        <v>124</v>
      </c>
      <c r="L94" s="170" t="s">
        <v>125</v>
      </c>
      <c r="M94" s="171"/>
      <c r="N94" s="173">
        <v>5125</v>
      </c>
      <c r="O94" s="95">
        <v>0</v>
      </c>
      <c r="P94" s="95">
        <v>0</v>
      </c>
      <c r="Q94" s="279">
        <f t="shared" si="19"/>
        <v>0</v>
      </c>
      <c r="R94" s="222">
        <v>0</v>
      </c>
    </row>
    <row r="95" spans="1:22" s="9" customFormat="1">
      <c r="A95" s="311" t="s">
        <v>297</v>
      </c>
      <c r="B95" s="121" t="s">
        <v>88</v>
      </c>
      <c r="C95" s="122"/>
      <c r="D95" s="122"/>
      <c r="E95" s="122"/>
      <c r="F95" s="122"/>
      <c r="G95" s="122"/>
      <c r="H95" s="122" t="s">
        <v>191</v>
      </c>
      <c r="I95" s="123"/>
      <c r="J95" s="122" t="s">
        <v>95</v>
      </c>
      <c r="K95" s="534" t="s">
        <v>447</v>
      </c>
      <c r="L95" s="162"/>
      <c r="M95" s="163"/>
      <c r="N95" s="165">
        <f t="shared" ref="N95:O97" si="21">N96</f>
        <v>0</v>
      </c>
      <c r="O95" s="188">
        <f t="shared" si="21"/>
        <v>40000</v>
      </c>
      <c r="P95" s="188">
        <f>P96</f>
        <v>0</v>
      </c>
      <c r="Q95" s="164">
        <v>0</v>
      </c>
      <c r="R95" s="166">
        <f t="shared" si="17"/>
        <v>0</v>
      </c>
    </row>
    <row r="96" spans="1:22" s="9" customFormat="1">
      <c r="A96" s="313" t="s">
        <v>297</v>
      </c>
      <c r="B96" s="62"/>
      <c r="C96" s="63"/>
      <c r="D96" s="63"/>
      <c r="E96" s="63"/>
      <c r="F96" s="63"/>
      <c r="G96" s="63"/>
      <c r="H96" s="63"/>
      <c r="I96" s="64"/>
      <c r="J96" s="63" t="s">
        <v>95</v>
      </c>
      <c r="K96" s="455" t="s">
        <v>11</v>
      </c>
      <c r="L96" s="209" t="s">
        <v>12</v>
      </c>
      <c r="M96" s="210"/>
      <c r="N96" s="314">
        <f t="shared" si="21"/>
        <v>0</v>
      </c>
      <c r="O96" s="198">
        <f t="shared" si="21"/>
        <v>40000</v>
      </c>
      <c r="P96" s="198">
        <f>P97</f>
        <v>0</v>
      </c>
      <c r="Q96" s="568">
        <v>0</v>
      </c>
      <c r="R96" s="223">
        <f t="shared" si="17"/>
        <v>0</v>
      </c>
    </row>
    <row r="97" spans="1:18" s="9" customFormat="1">
      <c r="A97" s="202" t="s">
        <v>297</v>
      </c>
      <c r="B97" s="86"/>
      <c r="C97" s="86"/>
      <c r="D97" s="86"/>
      <c r="E97" s="86"/>
      <c r="F97" s="86"/>
      <c r="G97" s="86"/>
      <c r="H97" s="86"/>
      <c r="I97" s="86"/>
      <c r="J97" s="85" t="s">
        <v>95</v>
      </c>
      <c r="K97" s="319" t="s">
        <v>98</v>
      </c>
      <c r="L97" s="220" t="s">
        <v>178</v>
      </c>
      <c r="M97" s="231"/>
      <c r="N97" s="221">
        <f t="shared" si="21"/>
        <v>0</v>
      </c>
      <c r="O97" s="204">
        <f t="shared" si="21"/>
        <v>40000</v>
      </c>
      <c r="P97" s="205">
        <f>P98</f>
        <v>0</v>
      </c>
      <c r="Q97" s="312">
        <v>0</v>
      </c>
      <c r="R97" s="310">
        <f t="shared" si="17"/>
        <v>0</v>
      </c>
    </row>
    <row r="98" spans="1:18" s="9" customFormat="1">
      <c r="A98" s="169" t="s">
        <v>297</v>
      </c>
      <c r="B98" s="57" t="s">
        <v>88</v>
      </c>
      <c r="C98" s="57"/>
      <c r="D98" s="57"/>
      <c r="E98" s="57"/>
      <c r="F98" s="57"/>
      <c r="G98" s="57"/>
      <c r="H98" s="57" t="s">
        <v>191</v>
      </c>
      <c r="I98" s="57"/>
      <c r="J98" s="56" t="s">
        <v>95</v>
      </c>
      <c r="K98" s="318" t="s">
        <v>124</v>
      </c>
      <c r="L98" s="170" t="s">
        <v>125</v>
      </c>
      <c r="M98" s="171"/>
      <c r="N98" s="172">
        <v>0</v>
      </c>
      <c r="O98" s="95">
        <v>40000</v>
      </c>
      <c r="P98" s="177">
        <v>0</v>
      </c>
      <c r="Q98" s="528">
        <v>0</v>
      </c>
      <c r="R98" s="222">
        <f t="shared" si="17"/>
        <v>0</v>
      </c>
    </row>
    <row r="99" spans="1:18" s="9" customFormat="1">
      <c r="A99" s="161" t="s">
        <v>298</v>
      </c>
      <c r="B99" s="122" t="s">
        <v>88</v>
      </c>
      <c r="C99" s="122"/>
      <c r="D99" s="122"/>
      <c r="E99" s="122"/>
      <c r="F99" s="122"/>
      <c r="G99" s="122"/>
      <c r="H99" s="122" t="s">
        <v>191</v>
      </c>
      <c r="I99" s="122"/>
      <c r="J99" s="121" t="s">
        <v>95</v>
      </c>
      <c r="K99" s="534" t="s">
        <v>225</v>
      </c>
      <c r="L99" s="162"/>
      <c r="M99" s="163"/>
      <c r="N99" s="164">
        <f t="shared" ref="N99:O101" si="22">N100</f>
        <v>1375</v>
      </c>
      <c r="O99" s="188">
        <f t="shared" si="22"/>
        <v>0</v>
      </c>
      <c r="P99" s="189">
        <f>P100</f>
        <v>0</v>
      </c>
      <c r="Q99" s="167">
        <f t="shared" si="19"/>
        <v>0</v>
      </c>
      <c r="R99" s="168">
        <v>0</v>
      </c>
    </row>
    <row r="100" spans="1:18" s="9" customFormat="1">
      <c r="A100" s="169" t="s">
        <v>298</v>
      </c>
      <c r="B100" s="57"/>
      <c r="C100" s="57"/>
      <c r="D100" s="57"/>
      <c r="E100" s="57"/>
      <c r="F100" s="57"/>
      <c r="G100" s="57"/>
      <c r="H100" s="57"/>
      <c r="I100" s="57"/>
      <c r="J100" s="56" t="s">
        <v>95</v>
      </c>
      <c r="K100" s="318" t="s">
        <v>11</v>
      </c>
      <c r="L100" s="170" t="s">
        <v>12</v>
      </c>
      <c r="M100" s="171"/>
      <c r="N100" s="172">
        <f t="shared" si="22"/>
        <v>1375</v>
      </c>
      <c r="O100" s="95">
        <f t="shared" si="22"/>
        <v>0</v>
      </c>
      <c r="P100" s="177">
        <f>P101</f>
        <v>0</v>
      </c>
      <c r="Q100" s="175">
        <f t="shared" ref="Q100:Q102" si="23">P100/N100*100</f>
        <v>0</v>
      </c>
      <c r="R100" s="176">
        <v>0</v>
      </c>
    </row>
    <row r="101" spans="1:18" s="9" customFormat="1">
      <c r="A101" s="169" t="s">
        <v>298</v>
      </c>
      <c r="B101" s="57"/>
      <c r="C101" s="57"/>
      <c r="D101" s="57"/>
      <c r="E101" s="57"/>
      <c r="F101" s="57"/>
      <c r="G101" s="57"/>
      <c r="H101" s="57"/>
      <c r="I101" s="57"/>
      <c r="J101" s="56" t="s">
        <v>95</v>
      </c>
      <c r="K101" s="318" t="s">
        <v>98</v>
      </c>
      <c r="L101" s="170" t="s">
        <v>178</v>
      </c>
      <c r="M101" s="171"/>
      <c r="N101" s="172">
        <f t="shared" si="22"/>
        <v>1375</v>
      </c>
      <c r="O101" s="95">
        <f t="shared" si="22"/>
        <v>0</v>
      </c>
      <c r="P101" s="177">
        <f>P102</f>
        <v>0</v>
      </c>
      <c r="Q101" s="175">
        <f t="shared" si="23"/>
        <v>0</v>
      </c>
      <c r="R101" s="176">
        <v>0</v>
      </c>
    </row>
    <row r="102" spans="1:18" s="9" customFormat="1">
      <c r="A102" s="197" t="s">
        <v>298</v>
      </c>
      <c r="B102" s="63" t="s">
        <v>88</v>
      </c>
      <c r="C102" s="63"/>
      <c r="D102" s="63"/>
      <c r="E102" s="63"/>
      <c r="F102" s="63"/>
      <c r="G102" s="63"/>
      <c r="H102" s="63" t="s">
        <v>191</v>
      </c>
      <c r="I102" s="63"/>
      <c r="J102" s="62" t="s">
        <v>95</v>
      </c>
      <c r="K102" s="455" t="s">
        <v>124</v>
      </c>
      <c r="L102" s="209" t="s">
        <v>125</v>
      </c>
      <c r="M102" s="210"/>
      <c r="N102" s="211">
        <v>1375</v>
      </c>
      <c r="O102" s="198">
        <v>0</v>
      </c>
      <c r="P102" s="199">
        <v>0</v>
      </c>
      <c r="Q102" s="200">
        <f t="shared" si="23"/>
        <v>0</v>
      </c>
      <c r="R102" s="201">
        <v>0</v>
      </c>
    </row>
    <row r="103" spans="1:18" ht="16.95" customHeight="1">
      <c r="A103" s="296"/>
      <c r="B103" s="305"/>
      <c r="C103" s="306"/>
      <c r="D103" s="306"/>
      <c r="E103" s="306"/>
      <c r="F103" s="306"/>
      <c r="G103" s="306"/>
      <c r="H103" s="306"/>
      <c r="I103" s="306"/>
      <c r="J103" s="305"/>
      <c r="K103" s="297" t="s">
        <v>226</v>
      </c>
      <c r="L103" s="298"/>
      <c r="M103" s="299"/>
      <c r="N103" s="323">
        <f>SUM(N104)</f>
        <v>155000</v>
      </c>
      <c r="O103" s="323">
        <f>SUM(O104)</f>
        <v>268000</v>
      </c>
      <c r="P103" s="324">
        <f t="shared" ref="P103" si="24">SUM(P104)</f>
        <v>125000</v>
      </c>
      <c r="Q103" s="303">
        <f t="shared" ref="Q103:Q126" si="25">P103/N103*100</f>
        <v>80.645161290322577</v>
      </c>
      <c r="R103" s="304">
        <f t="shared" si="17"/>
        <v>46.64179104477612</v>
      </c>
    </row>
    <row r="104" spans="1:18">
      <c r="A104" s="136"/>
      <c r="B104" s="96"/>
      <c r="C104" s="97"/>
      <c r="D104" s="97"/>
      <c r="E104" s="97"/>
      <c r="F104" s="97"/>
      <c r="G104" s="97"/>
      <c r="H104" s="97"/>
      <c r="I104" s="97"/>
      <c r="J104" s="96" t="s">
        <v>8</v>
      </c>
      <c r="K104" s="137" t="s">
        <v>383</v>
      </c>
      <c r="L104" s="138"/>
      <c r="M104" s="139"/>
      <c r="N104" s="244">
        <f>N105</f>
        <v>155000</v>
      </c>
      <c r="O104" s="244">
        <f>O105</f>
        <v>268000</v>
      </c>
      <c r="P104" s="245">
        <f t="shared" ref="P104" si="26">P105</f>
        <v>125000</v>
      </c>
      <c r="Q104" s="143">
        <f t="shared" si="25"/>
        <v>80.645161290322577</v>
      </c>
      <c r="R104" s="144">
        <f t="shared" si="17"/>
        <v>46.64179104477612</v>
      </c>
    </row>
    <row r="105" spans="1:18">
      <c r="A105" s="179" t="s">
        <v>299</v>
      </c>
      <c r="B105" s="115" t="s">
        <v>88</v>
      </c>
      <c r="C105" s="116"/>
      <c r="D105" s="116"/>
      <c r="E105" s="116"/>
      <c r="F105" s="116" t="s">
        <v>189</v>
      </c>
      <c r="G105" s="116"/>
      <c r="H105" s="116"/>
      <c r="I105" s="116"/>
      <c r="J105" s="115"/>
      <c r="K105" s="532" t="s">
        <v>227</v>
      </c>
      <c r="L105" s="180"/>
      <c r="M105" s="181"/>
      <c r="N105" s="224">
        <f>N106+N110</f>
        <v>155000</v>
      </c>
      <c r="O105" s="224">
        <f>O106+O110</f>
        <v>268000</v>
      </c>
      <c r="P105" s="225">
        <f t="shared" ref="P105" si="27">P106+P110</f>
        <v>125000</v>
      </c>
      <c r="Q105" s="185">
        <f t="shared" si="25"/>
        <v>80.645161290322577</v>
      </c>
      <c r="R105" s="186">
        <f t="shared" si="17"/>
        <v>46.64179104477612</v>
      </c>
    </row>
    <row r="106" spans="1:18">
      <c r="A106" s="191" t="s">
        <v>300</v>
      </c>
      <c r="B106" s="125" t="s">
        <v>88</v>
      </c>
      <c r="C106" s="125"/>
      <c r="D106" s="125"/>
      <c r="E106" s="125"/>
      <c r="F106" s="125" t="s">
        <v>189</v>
      </c>
      <c r="G106" s="125"/>
      <c r="H106" s="125"/>
      <c r="I106" s="125"/>
      <c r="J106" s="560" t="s">
        <v>99</v>
      </c>
      <c r="K106" s="192" t="s">
        <v>228</v>
      </c>
      <c r="L106" s="192"/>
      <c r="M106" s="192"/>
      <c r="N106" s="571">
        <f t="shared" ref="N106:P108" si="28">N107</f>
        <v>150000</v>
      </c>
      <c r="O106" s="226">
        <f t="shared" si="28"/>
        <v>260000</v>
      </c>
      <c r="P106" s="227">
        <f t="shared" si="28"/>
        <v>120000</v>
      </c>
      <c r="Q106" s="502">
        <f t="shared" si="25"/>
        <v>80</v>
      </c>
      <c r="R106" s="196">
        <f t="shared" si="17"/>
        <v>46.153846153846153</v>
      </c>
    </row>
    <row r="107" spans="1:18">
      <c r="A107" s="169" t="s">
        <v>300</v>
      </c>
      <c r="B107" s="57"/>
      <c r="C107" s="57"/>
      <c r="D107" s="57"/>
      <c r="E107" s="57"/>
      <c r="F107" s="57"/>
      <c r="G107" s="57"/>
      <c r="H107" s="57"/>
      <c r="I107" s="57"/>
      <c r="J107" s="551" t="s">
        <v>99</v>
      </c>
      <c r="K107" s="170">
        <v>3</v>
      </c>
      <c r="L107" s="170" t="s">
        <v>10</v>
      </c>
      <c r="M107" s="170"/>
      <c r="N107" s="172">
        <f t="shared" si="28"/>
        <v>150000</v>
      </c>
      <c r="O107" s="228">
        <f t="shared" si="28"/>
        <v>260000</v>
      </c>
      <c r="P107" s="229">
        <f t="shared" si="28"/>
        <v>120000</v>
      </c>
      <c r="Q107" s="279">
        <f t="shared" si="25"/>
        <v>80</v>
      </c>
      <c r="R107" s="176">
        <f t="shared" si="17"/>
        <v>46.153846153846153</v>
      </c>
    </row>
    <row r="108" spans="1:18">
      <c r="A108" s="169" t="s">
        <v>300</v>
      </c>
      <c r="B108" s="57"/>
      <c r="C108" s="57"/>
      <c r="D108" s="57"/>
      <c r="E108" s="57"/>
      <c r="F108" s="57"/>
      <c r="G108" s="57"/>
      <c r="H108" s="57"/>
      <c r="I108" s="57"/>
      <c r="J108" s="551" t="s">
        <v>99</v>
      </c>
      <c r="K108" s="170">
        <v>38</v>
      </c>
      <c r="L108" s="170" t="s">
        <v>94</v>
      </c>
      <c r="M108" s="170"/>
      <c r="N108" s="172">
        <f t="shared" si="28"/>
        <v>150000</v>
      </c>
      <c r="O108" s="228">
        <f t="shared" si="28"/>
        <v>260000</v>
      </c>
      <c r="P108" s="229">
        <f t="shared" si="28"/>
        <v>120000</v>
      </c>
      <c r="Q108" s="279">
        <f t="shared" si="25"/>
        <v>80</v>
      </c>
      <c r="R108" s="176">
        <f t="shared" si="17"/>
        <v>46.153846153846153</v>
      </c>
    </row>
    <row r="109" spans="1:18">
      <c r="A109" s="169" t="s">
        <v>300</v>
      </c>
      <c r="B109" s="57" t="s">
        <v>88</v>
      </c>
      <c r="C109" s="57"/>
      <c r="D109" s="57"/>
      <c r="E109" s="57"/>
      <c r="F109" s="57" t="s">
        <v>189</v>
      </c>
      <c r="G109" s="57"/>
      <c r="H109" s="57"/>
      <c r="I109" s="57"/>
      <c r="J109" s="551" t="s">
        <v>99</v>
      </c>
      <c r="K109" s="170">
        <v>381</v>
      </c>
      <c r="L109" s="170" t="s">
        <v>54</v>
      </c>
      <c r="M109" s="170"/>
      <c r="N109" s="172">
        <v>150000</v>
      </c>
      <c r="O109" s="228">
        <v>260000</v>
      </c>
      <c r="P109" s="229">
        <v>120000</v>
      </c>
      <c r="Q109" s="279">
        <f t="shared" si="25"/>
        <v>80</v>
      </c>
      <c r="R109" s="176">
        <f t="shared" si="17"/>
        <v>46.153846153846153</v>
      </c>
    </row>
    <row r="110" spans="1:18">
      <c r="A110" s="161" t="s">
        <v>301</v>
      </c>
      <c r="B110" s="122" t="s">
        <v>88</v>
      </c>
      <c r="C110" s="122"/>
      <c r="D110" s="122"/>
      <c r="E110" s="122"/>
      <c r="F110" s="122"/>
      <c r="G110" s="122"/>
      <c r="H110" s="122"/>
      <c r="I110" s="122"/>
      <c r="J110" s="550" t="s">
        <v>99</v>
      </c>
      <c r="K110" s="162" t="s">
        <v>229</v>
      </c>
      <c r="L110" s="162"/>
      <c r="M110" s="162"/>
      <c r="N110" s="164">
        <f t="shared" ref="N110:P112" si="29">N111</f>
        <v>5000</v>
      </c>
      <c r="O110" s="569">
        <f t="shared" si="29"/>
        <v>8000</v>
      </c>
      <c r="P110" s="572">
        <f t="shared" si="29"/>
        <v>5000</v>
      </c>
      <c r="Q110" s="284">
        <f t="shared" si="25"/>
        <v>100</v>
      </c>
      <c r="R110" s="168">
        <f t="shared" si="17"/>
        <v>62.5</v>
      </c>
    </row>
    <row r="111" spans="1:18">
      <c r="A111" s="169" t="s">
        <v>301</v>
      </c>
      <c r="B111" s="57"/>
      <c r="C111" s="57"/>
      <c r="D111" s="57"/>
      <c r="E111" s="57"/>
      <c r="F111" s="57"/>
      <c r="G111" s="57"/>
      <c r="H111" s="57"/>
      <c r="I111" s="57"/>
      <c r="J111" s="551" t="s">
        <v>99</v>
      </c>
      <c r="K111" s="170">
        <v>3</v>
      </c>
      <c r="L111" s="170" t="s">
        <v>10</v>
      </c>
      <c r="M111" s="170"/>
      <c r="N111" s="172">
        <f t="shared" si="29"/>
        <v>5000</v>
      </c>
      <c r="O111" s="228">
        <f t="shared" si="29"/>
        <v>8000</v>
      </c>
      <c r="P111" s="229">
        <f t="shared" si="29"/>
        <v>5000</v>
      </c>
      <c r="Q111" s="279">
        <f t="shared" si="25"/>
        <v>100</v>
      </c>
      <c r="R111" s="176">
        <f t="shared" si="17"/>
        <v>62.5</v>
      </c>
    </row>
    <row r="112" spans="1:18">
      <c r="A112" s="169" t="s">
        <v>301</v>
      </c>
      <c r="B112" s="57"/>
      <c r="C112" s="57"/>
      <c r="D112" s="57"/>
      <c r="E112" s="57"/>
      <c r="F112" s="57"/>
      <c r="G112" s="57"/>
      <c r="H112" s="57"/>
      <c r="I112" s="57"/>
      <c r="J112" s="551" t="s">
        <v>99</v>
      </c>
      <c r="K112" s="170">
        <v>38</v>
      </c>
      <c r="L112" s="170" t="s">
        <v>94</v>
      </c>
      <c r="M112" s="170"/>
      <c r="N112" s="172">
        <f t="shared" si="29"/>
        <v>5000</v>
      </c>
      <c r="O112" s="228">
        <f t="shared" si="29"/>
        <v>8000</v>
      </c>
      <c r="P112" s="229">
        <f t="shared" si="29"/>
        <v>5000</v>
      </c>
      <c r="Q112" s="279">
        <f t="shared" si="25"/>
        <v>100</v>
      </c>
      <c r="R112" s="176">
        <f t="shared" si="17"/>
        <v>62.5</v>
      </c>
    </row>
    <row r="113" spans="1:18">
      <c r="A113" s="197" t="s">
        <v>301</v>
      </c>
      <c r="B113" s="63" t="s">
        <v>88</v>
      </c>
      <c r="C113" s="63"/>
      <c r="D113" s="63"/>
      <c r="E113" s="63"/>
      <c r="F113" s="63"/>
      <c r="G113" s="63"/>
      <c r="H113" s="63"/>
      <c r="I113" s="63"/>
      <c r="J113" s="556" t="s">
        <v>99</v>
      </c>
      <c r="K113" s="209">
        <v>381</v>
      </c>
      <c r="L113" s="209" t="s">
        <v>54</v>
      </c>
      <c r="M113" s="209"/>
      <c r="N113" s="211">
        <v>5000</v>
      </c>
      <c r="O113" s="230">
        <v>8000</v>
      </c>
      <c r="P113" s="573">
        <v>5000</v>
      </c>
      <c r="Q113" s="280">
        <f t="shared" si="25"/>
        <v>100</v>
      </c>
      <c r="R113" s="201">
        <f t="shared" si="17"/>
        <v>62.5</v>
      </c>
    </row>
    <row r="114" spans="1:18" ht="16.95" customHeight="1">
      <c r="A114" s="296"/>
      <c r="B114" s="305"/>
      <c r="C114" s="306"/>
      <c r="D114" s="306"/>
      <c r="E114" s="306"/>
      <c r="F114" s="306"/>
      <c r="G114" s="306"/>
      <c r="H114" s="306"/>
      <c r="I114" s="306"/>
      <c r="J114" s="305"/>
      <c r="K114" s="297" t="s">
        <v>231</v>
      </c>
      <c r="L114" s="298"/>
      <c r="M114" s="299"/>
      <c r="N114" s="308">
        <f>SUM(N115)</f>
        <v>1458137</v>
      </c>
      <c r="O114" s="308">
        <f>SUM(O115)</f>
        <v>5753300</v>
      </c>
      <c r="P114" s="309">
        <f t="shared" ref="P114" si="30">SUM(P115)</f>
        <v>1724969</v>
      </c>
      <c r="Q114" s="303">
        <f t="shared" si="25"/>
        <v>118.29951506614262</v>
      </c>
      <c r="R114" s="304">
        <f t="shared" si="17"/>
        <v>29.982253663115081</v>
      </c>
    </row>
    <row r="115" spans="1:18">
      <c r="A115" s="136"/>
      <c r="B115" s="96"/>
      <c r="C115" s="97"/>
      <c r="D115" s="97"/>
      <c r="E115" s="97"/>
      <c r="F115" s="97"/>
      <c r="G115" s="97"/>
      <c r="H115" s="97"/>
      <c r="I115" s="97"/>
      <c r="J115" s="96" t="s">
        <v>232</v>
      </c>
      <c r="K115" s="137" t="s">
        <v>384</v>
      </c>
      <c r="L115" s="138"/>
      <c r="M115" s="139"/>
      <c r="N115" s="246">
        <f>N116+N127+N142</f>
        <v>1458137</v>
      </c>
      <c r="O115" s="246">
        <f>O116+O127+O142</f>
        <v>5753300</v>
      </c>
      <c r="P115" s="247">
        <f>P116+P127+P142</f>
        <v>1724969</v>
      </c>
      <c r="Q115" s="143">
        <f t="shared" si="25"/>
        <v>118.29951506614262</v>
      </c>
      <c r="R115" s="144">
        <f t="shared" si="17"/>
        <v>29.982253663115081</v>
      </c>
    </row>
    <row r="116" spans="1:18">
      <c r="A116" s="179" t="s">
        <v>302</v>
      </c>
      <c r="B116" s="115" t="s">
        <v>88</v>
      </c>
      <c r="C116" s="116"/>
      <c r="D116" s="116" t="s">
        <v>97</v>
      </c>
      <c r="E116" s="116" t="s">
        <v>11</v>
      </c>
      <c r="F116" s="116"/>
      <c r="G116" s="116"/>
      <c r="H116" s="116" t="s">
        <v>191</v>
      </c>
      <c r="I116" s="116"/>
      <c r="J116" s="115"/>
      <c r="K116" s="532" t="s">
        <v>230</v>
      </c>
      <c r="L116" s="180"/>
      <c r="M116" s="181"/>
      <c r="N116" s="214">
        <f>N117+N121</f>
        <v>827158</v>
      </c>
      <c r="O116" s="214">
        <f>O117+O121</f>
        <v>1840000</v>
      </c>
      <c r="P116" s="215">
        <f>P117+P121</f>
        <v>1004130</v>
      </c>
      <c r="Q116" s="185">
        <f t="shared" si="25"/>
        <v>121.39518689295153</v>
      </c>
      <c r="R116" s="186">
        <f t="shared" si="17"/>
        <v>54.572282608695652</v>
      </c>
    </row>
    <row r="117" spans="1:18">
      <c r="A117" s="161" t="s">
        <v>303</v>
      </c>
      <c r="B117" s="121" t="s">
        <v>88</v>
      </c>
      <c r="C117" s="122"/>
      <c r="D117" s="122" t="s">
        <v>97</v>
      </c>
      <c r="E117" s="122" t="s">
        <v>11</v>
      </c>
      <c r="F117" s="122"/>
      <c r="G117" s="122"/>
      <c r="H117" s="122" t="s">
        <v>191</v>
      </c>
      <c r="I117" s="122"/>
      <c r="J117" s="121" t="s">
        <v>281</v>
      </c>
      <c r="K117" s="311" t="s">
        <v>233</v>
      </c>
      <c r="L117" s="162"/>
      <c r="M117" s="163"/>
      <c r="N117" s="217">
        <f t="shared" ref="N117:P119" si="31">N118</f>
        <v>643084</v>
      </c>
      <c r="O117" s="194">
        <f t="shared" si="31"/>
        <v>1500000</v>
      </c>
      <c r="P117" s="195">
        <f t="shared" si="31"/>
        <v>841942</v>
      </c>
      <c r="Q117" s="167">
        <f t="shared" si="25"/>
        <v>130.92255444078845</v>
      </c>
      <c r="R117" s="168">
        <f t="shared" si="17"/>
        <v>56.129466666666673</v>
      </c>
    </row>
    <row r="118" spans="1:18">
      <c r="A118" s="169" t="s">
        <v>303</v>
      </c>
      <c r="B118" s="523"/>
      <c r="C118" s="524"/>
      <c r="D118" s="524"/>
      <c r="E118" s="524"/>
      <c r="F118" s="524"/>
      <c r="G118" s="524"/>
      <c r="H118" s="524"/>
      <c r="I118" s="524"/>
      <c r="J118" s="523" t="s">
        <v>281</v>
      </c>
      <c r="K118" s="283">
        <v>3</v>
      </c>
      <c r="L118" s="526" t="s">
        <v>10</v>
      </c>
      <c r="M118" s="527"/>
      <c r="N118" s="528">
        <f t="shared" si="31"/>
        <v>643084</v>
      </c>
      <c r="O118" s="529">
        <f t="shared" si="31"/>
        <v>1500000</v>
      </c>
      <c r="P118" s="530">
        <f t="shared" si="31"/>
        <v>841942</v>
      </c>
      <c r="Q118" s="175">
        <f t="shared" si="25"/>
        <v>130.92255444078845</v>
      </c>
      <c r="R118" s="176">
        <f t="shared" si="17"/>
        <v>56.129466666666673</v>
      </c>
    </row>
    <row r="119" spans="1:18">
      <c r="A119" s="169" t="s">
        <v>303</v>
      </c>
      <c r="B119" s="56"/>
      <c r="C119" s="57"/>
      <c r="D119" s="57"/>
      <c r="E119" s="57"/>
      <c r="F119" s="57"/>
      <c r="G119" s="57"/>
      <c r="H119" s="57"/>
      <c r="I119" s="57"/>
      <c r="J119" s="56" t="s">
        <v>281</v>
      </c>
      <c r="K119" s="316">
        <v>32</v>
      </c>
      <c r="L119" s="170" t="s">
        <v>44</v>
      </c>
      <c r="M119" s="171"/>
      <c r="N119" s="173">
        <f t="shared" si="31"/>
        <v>643084</v>
      </c>
      <c r="O119" s="95">
        <f t="shared" si="31"/>
        <v>1500000</v>
      </c>
      <c r="P119" s="177">
        <f t="shared" si="31"/>
        <v>841942</v>
      </c>
      <c r="Q119" s="175">
        <f t="shared" si="25"/>
        <v>130.92255444078845</v>
      </c>
      <c r="R119" s="176">
        <f t="shared" si="17"/>
        <v>56.129466666666673</v>
      </c>
    </row>
    <row r="120" spans="1:18">
      <c r="A120" s="169" t="s">
        <v>303</v>
      </c>
      <c r="B120" s="56" t="s">
        <v>88</v>
      </c>
      <c r="C120" s="57"/>
      <c r="D120" s="57" t="s">
        <v>97</v>
      </c>
      <c r="E120" s="57" t="s">
        <v>11</v>
      </c>
      <c r="F120" s="57"/>
      <c r="G120" s="57"/>
      <c r="H120" s="57" t="s">
        <v>191</v>
      </c>
      <c r="I120" s="57"/>
      <c r="J120" s="56" t="s">
        <v>281</v>
      </c>
      <c r="K120" s="316">
        <v>323</v>
      </c>
      <c r="L120" s="170" t="s">
        <v>47</v>
      </c>
      <c r="M120" s="171"/>
      <c r="N120" s="173">
        <v>643084</v>
      </c>
      <c r="O120" s="95">
        <v>1500000</v>
      </c>
      <c r="P120" s="177">
        <v>841942</v>
      </c>
      <c r="Q120" s="175">
        <f t="shared" si="25"/>
        <v>130.92255444078845</v>
      </c>
      <c r="R120" s="176">
        <f t="shared" si="17"/>
        <v>56.129466666666673</v>
      </c>
    </row>
    <row r="121" spans="1:18">
      <c r="A121" s="161" t="s">
        <v>304</v>
      </c>
      <c r="B121" s="121" t="s">
        <v>88</v>
      </c>
      <c r="C121" s="122"/>
      <c r="D121" s="122" t="s">
        <v>97</v>
      </c>
      <c r="E121" s="122" t="s">
        <v>11</v>
      </c>
      <c r="F121" s="122"/>
      <c r="G121" s="122"/>
      <c r="H121" s="122" t="s">
        <v>191</v>
      </c>
      <c r="I121" s="122"/>
      <c r="J121" s="121" t="s">
        <v>100</v>
      </c>
      <c r="K121" s="311" t="s">
        <v>234</v>
      </c>
      <c r="L121" s="162"/>
      <c r="M121" s="163"/>
      <c r="N121" s="188">
        <f>N122</f>
        <v>184074</v>
      </c>
      <c r="O121" s="188">
        <f>O122</f>
        <v>340000</v>
      </c>
      <c r="P121" s="189">
        <f t="shared" ref="P121" si="32">P122</f>
        <v>162188</v>
      </c>
      <c r="Q121" s="167">
        <f t="shared" si="25"/>
        <v>88.110216543346695</v>
      </c>
      <c r="R121" s="168">
        <f t="shared" si="17"/>
        <v>47.702352941176471</v>
      </c>
    </row>
    <row r="122" spans="1:18">
      <c r="A122" s="169" t="s">
        <v>304</v>
      </c>
      <c r="B122" s="56"/>
      <c r="C122" s="57"/>
      <c r="D122" s="57"/>
      <c r="E122" s="57"/>
      <c r="F122" s="57"/>
      <c r="G122" s="57"/>
      <c r="H122" s="57"/>
      <c r="I122" s="57"/>
      <c r="J122" s="56" t="s">
        <v>100</v>
      </c>
      <c r="K122" s="316">
        <v>3</v>
      </c>
      <c r="L122" s="170" t="s">
        <v>10</v>
      </c>
      <c r="M122" s="171"/>
      <c r="N122" s="95">
        <f>N123</f>
        <v>184074</v>
      </c>
      <c r="O122" s="95">
        <f>O123</f>
        <v>340000</v>
      </c>
      <c r="P122" s="177">
        <f>P123</f>
        <v>162188</v>
      </c>
      <c r="Q122" s="175">
        <f t="shared" si="25"/>
        <v>88.110216543346695</v>
      </c>
      <c r="R122" s="176">
        <f t="shared" si="17"/>
        <v>47.702352941176471</v>
      </c>
    </row>
    <row r="123" spans="1:18">
      <c r="A123" s="169" t="s">
        <v>304</v>
      </c>
      <c r="B123" s="56"/>
      <c r="C123" s="57"/>
      <c r="D123" s="57"/>
      <c r="E123" s="57"/>
      <c r="F123" s="57"/>
      <c r="G123" s="57"/>
      <c r="H123" s="57"/>
      <c r="I123" s="57"/>
      <c r="J123" s="56" t="s">
        <v>100</v>
      </c>
      <c r="K123" s="316">
        <v>32</v>
      </c>
      <c r="L123" s="170" t="s">
        <v>44</v>
      </c>
      <c r="M123" s="171"/>
      <c r="N123" s="173">
        <f>N124+N125</f>
        <v>184074</v>
      </c>
      <c r="O123" s="95">
        <f>SUM(O124:O125)</f>
        <v>340000</v>
      </c>
      <c r="P123" s="177">
        <f>P124+P125</f>
        <v>162188</v>
      </c>
      <c r="Q123" s="175">
        <f t="shared" si="25"/>
        <v>88.110216543346695</v>
      </c>
      <c r="R123" s="176">
        <f t="shared" si="17"/>
        <v>47.702352941176471</v>
      </c>
    </row>
    <row r="124" spans="1:18">
      <c r="A124" s="169" t="s">
        <v>304</v>
      </c>
      <c r="B124" s="56" t="s">
        <v>88</v>
      </c>
      <c r="C124" s="57"/>
      <c r="D124" s="57" t="s">
        <v>97</v>
      </c>
      <c r="E124" s="57" t="s">
        <v>11</v>
      </c>
      <c r="F124" s="57"/>
      <c r="G124" s="57"/>
      <c r="H124" s="57"/>
      <c r="I124" s="57"/>
      <c r="J124" s="56" t="s">
        <v>100</v>
      </c>
      <c r="K124" s="316">
        <v>322</v>
      </c>
      <c r="L124" s="170" t="s">
        <v>90</v>
      </c>
      <c r="M124" s="171"/>
      <c r="N124" s="173">
        <v>116791</v>
      </c>
      <c r="O124" s="95">
        <v>240000</v>
      </c>
      <c r="P124" s="177">
        <v>115500</v>
      </c>
      <c r="Q124" s="175">
        <f t="shared" si="25"/>
        <v>98.894606604960998</v>
      </c>
      <c r="R124" s="176">
        <f t="shared" si="17"/>
        <v>48.125</v>
      </c>
    </row>
    <row r="125" spans="1:18">
      <c r="A125" s="169" t="s">
        <v>304</v>
      </c>
      <c r="B125" s="56" t="s">
        <v>88</v>
      </c>
      <c r="C125" s="57"/>
      <c r="D125" s="57" t="s">
        <v>97</v>
      </c>
      <c r="E125" s="57" t="s">
        <v>11</v>
      </c>
      <c r="F125" s="57"/>
      <c r="G125" s="57"/>
      <c r="H125" s="57" t="s">
        <v>191</v>
      </c>
      <c r="I125" s="57"/>
      <c r="J125" s="56" t="s">
        <v>100</v>
      </c>
      <c r="K125" s="317">
        <v>323</v>
      </c>
      <c r="L125" s="209" t="s">
        <v>47</v>
      </c>
      <c r="M125" s="210"/>
      <c r="N125" s="173">
        <v>67283</v>
      </c>
      <c r="O125" s="95">
        <v>100000</v>
      </c>
      <c r="P125" s="177">
        <v>46688</v>
      </c>
      <c r="Q125" s="175">
        <f t="shared" si="25"/>
        <v>69.390484966484848</v>
      </c>
      <c r="R125" s="176">
        <f t="shared" si="17"/>
        <v>46.688000000000002</v>
      </c>
    </row>
    <row r="126" spans="1:18" s="9" customFormat="1">
      <c r="A126" s="248"/>
      <c r="B126" s="249"/>
      <c r="C126" s="249"/>
      <c r="D126" s="249"/>
      <c r="E126" s="249"/>
      <c r="F126" s="249"/>
      <c r="G126" s="249"/>
      <c r="H126" s="249"/>
      <c r="I126" s="249"/>
      <c r="J126" s="558" t="s">
        <v>6</v>
      </c>
      <c r="K126" s="251" t="s">
        <v>242</v>
      </c>
      <c r="L126" s="251"/>
      <c r="M126" s="257"/>
      <c r="N126" s="253">
        <f>N127</f>
        <v>600979</v>
      </c>
      <c r="O126" s="253">
        <f t="shared" ref="O126:P126" si="33">O127</f>
        <v>2678300</v>
      </c>
      <c r="P126" s="254">
        <f t="shared" si="33"/>
        <v>692178</v>
      </c>
      <c r="Q126" s="232">
        <f t="shared" si="25"/>
        <v>115.17507267308842</v>
      </c>
      <c r="R126" s="233">
        <f t="shared" si="17"/>
        <v>25.843930851659636</v>
      </c>
    </row>
    <row r="127" spans="1:18">
      <c r="A127" s="153" t="s">
        <v>305</v>
      </c>
      <c r="B127" s="112" t="s">
        <v>88</v>
      </c>
      <c r="C127" s="113"/>
      <c r="D127" s="113"/>
      <c r="E127" s="113"/>
      <c r="F127" s="113"/>
      <c r="G127" s="113"/>
      <c r="H127" s="113" t="s">
        <v>191</v>
      </c>
      <c r="I127" s="113"/>
      <c r="J127" s="549"/>
      <c r="K127" s="154" t="s">
        <v>235</v>
      </c>
      <c r="L127" s="154"/>
      <c r="M127" s="155"/>
      <c r="N127" s="234">
        <f>N128+N132</f>
        <v>600979</v>
      </c>
      <c r="O127" s="234">
        <f>O128+O132+O137</f>
        <v>2678300</v>
      </c>
      <c r="P127" s="235">
        <f>P128+P132+P137</f>
        <v>692178</v>
      </c>
      <c r="Q127" s="159">
        <f>P127/N127*100</f>
        <v>115.17507267308842</v>
      </c>
      <c r="R127" s="160">
        <f>P127/O127*100</f>
        <v>25.843930851659636</v>
      </c>
    </row>
    <row r="128" spans="1:18">
      <c r="A128" s="191" t="s">
        <v>306</v>
      </c>
      <c r="B128" s="124" t="s">
        <v>88</v>
      </c>
      <c r="C128" s="125"/>
      <c r="D128" s="125"/>
      <c r="E128" s="125"/>
      <c r="F128" s="125"/>
      <c r="G128" s="125"/>
      <c r="H128" s="125" t="s">
        <v>191</v>
      </c>
      <c r="I128" s="125"/>
      <c r="J128" s="560" t="s">
        <v>203</v>
      </c>
      <c r="K128" s="192" t="s">
        <v>236</v>
      </c>
      <c r="L128" s="192"/>
      <c r="M128" s="193"/>
      <c r="N128" s="194">
        <f t="shared" ref="N128:P130" si="34">N129</f>
        <v>449729</v>
      </c>
      <c r="O128" s="194">
        <f t="shared" si="34"/>
        <v>1278300</v>
      </c>
      <c r="P128" s="195">
        <f t="shared" si="34"/>
        <v>356915</v>
      </c>
      <c r="Q128" s="570">
        <f>P128/N128*100</f>
        <v>79.362238147862371</v>
      </c>
      <c r="R128" s="196">
        <f>P128/O128*100</f>
        <v>27.921067042165376</v>
      </c>
    </row>
    <row r="129" spans="1:23">
      <c r="A129" s="197" t="s">
        <v>306</v>
      </c>
      <c r="B129" s="62"/>
      <c r="C129" s="63"/>
      <c r="D129" s="63"/>
      <c r="E129" s="63"/>
      <c r="F129" s="63"/>
      <c r="G129" s="63"/>
      <c r="H129" s="63"/>
      <c r="I129" s="63"/>
      <c r="J129" s="556" t="s">
        <v>203</v>
      </c>
      <c r="K129" s="209">
        <v>4</v>
      </c>
      <c r="L129" s="209" t="s">
        <v>12</v>
      </c>
      <c r="M129" s="210"/>
      <c r="N129" s="314">
        <f t="shared" si="34"/>
        <v>449729</v>
      </c>
      <c r="O129" s="198">
        <f t="shared" si="34"/>
        <v>1278300</v>
      </c>
      <c r="P129" s="199">
        <f t="shared" si="34"/>
        <v>356915</v>
      </c>
      <c r="Q129" s="200">
        <f>P129/N129*100</f>
        <v>79.362238147862371</v>
      </c>
      <c r="R129" s="201">
        <f t="shared" si="17"/>
        <v>27.921067042165376</v>
      </c>
    </row>
    <row r="130" spans="1:23">
      <c r="A130" s="202" t="s">
        <v>306</v>
      </c>
      <c r="B130" s="85"/>
      <c r="C130" s="86"/>
      <c r="D130" s="86"/>
      <c r="E130" s="86"/>
      <c r="F130" s="86"/>
      <c r="G130" s="86"/>
      <c r="H130" s="86"/>
      <c r="I130" s="86"/>
      <c r="J130" s="574" t="s">
        <v>203</v>
      </c>
      <c r="K130" s="220">
        <v>42</v>
      </c>
      <c r="L130" s="220" t="s">
        <v>101</v>
      </c>
      <c r="M130" s="231"/>
      <c r="N130" s="282">
        <f t="shared" si="34"/>
        <v>449729</v>
      </c>
      <c r="O130" s="204">
        <f t="shared" si="34"/>
        <v>1278300</v>
      </c>
      <c r="P130" s="205">
        <f t="shared" si="34"/>
        <v>356915</v>
      </c>
      <c r="Q130" s="531">
        <f t="shared" ref="Q130:Q141" si="35">P130/N130*100</f>
        <v>79.362238147862371</v>
      </c>
      <c r="R130" s="206">
        <f t="shared" si="17"/>
        <v>27.921067042165376</v>
      </c>
    </row>
    <row r="131" spans="1:23">
      <c r="A131" s="169" t="s">
        <v>306</v>
      </c>
      <c r="B131" s="56" t="s">
        <v>88</v>
      </c>
      <c r="C131" s="57"/>
      <c r="D131" s="57"/>
      <c r="E131" s="57"/>
      <c r="F131" s="57"/>
      <c r="G131" s="57"/>
      <c r="H131" s="57" t="s">
        <v>191</v>
      </c>
      <c r="I131" s="57"/>
      <c r="J131" s="551" t="s">
        <v>203</v>
      </c>
      <c r="K131" s="170">
        <v>421</v>
      </c>
      <c r="L131" s="170" t="s">
        <v>58</v>
      </c>
      <c r="M131" s="171"/>
      <c r="N131" s="173">
        <v>449729</v>
      </c>
      <c r="O131" s="95">
        <v>1278300</v>
      </c>
      <c r="P131" s="177">
        <v>356915</v>
      </c>
      <c r="Q131" s="175">
        <f t="shared" si="35"/>
        <v>79.362238147862371</v>
      </c>
      <c r="R131" s="176">
        <f t="shared" si="17"/>
        <v>27.921067042165376</v>
      </c>
    </row>
    <row r="132" spans="1:23">
      <c r="A132" s="161" t="s">
        <v>307</v>
      </c>
      <c r="B132" s="121" t="s">
        <v>88</v>
      </c>
      <c r="C132" s="122"/>
      <c r="D132" s="122"/>
      <c r="E132" s="122"/>
      <c r="F132" s="122"/>
      <c r="G132" s="122"/>
      <c r="H132" s="122" t="s">
        <v>191</v>
      </c>
      <c r="I132" s="122"/>
      <c r="J132" s="550" t="s">
        <v>203</v>
      </c>
      <c r="K132" s="162" t="s">
        <v>237</v>
      </c>
      <c r="L132" s="162"/>
      <c r="M132" s="163"/>
      <c r="N132" s="165">
        <f t="shared" ref="N132:P133" si="36">N133</f>
        <v>151250</v>
      </c>
      <c r="O132" s="188">
        <f t="shared" si="36"/>
        <v>1400000</v>
      </c>
      <c r="P132" s="189">
        <f t="shared" si="36"/>
        <v>28750</v>
      </c>
      <c r="Q132" s="167">
        <f t="shared" si="35"/>
        <v>19.008264462809919</v>
      </c>
      <c r="R132" s="168">
        <f t="shared" si="17"/>
        <v>2.0535714285714284</v>
      </c>
    </row>
    <row r="133" spans="1:23">
      <c r="A133" s="169" t="s">
        <v>307</v>
      </c>
      <c r="B133" s="56"/>
      <c r="C133" s="57"/>
      <c r="D133" s="57"/>
      <c r="E133" s="57"/>
      <c r="F133" s="57"/>
      <c r="G133" s="57"/>
      <c r="H133" s="57"/>
      <c r="I133" s="57"/>
      <c r="J133" s="551" t="s">
        <v>203</v>
      </c>
      <c r="K133" s="170">
        <v>4</v>
      </c>
      <c r="L133" s="170" t="s">
        <v>12</v>
      </c>
      <c r="M133" s="171"/>
      <c r="N133" s="173">
        <f t="shared" si="36"/>
        <v>151250</v>
      </c>
      <c r="O133" s="95">
        <f t="shared" si="36"/>
        <v>1400000</v>
      </c>
      <c r="P133" s="177">
        <f t="shared" si="36"/>
        <v>28750</v>
      </c>
      <c r="Q133" s="175">
        <f t="shared" si="35"/>
        <v>19.008264462809919</v>
      </c>
      <c r="R133" s="176">
        <f t="shared" si="17"/>
        <v>2.0535714285714284</v>
      </c>
    </row>
    <row r="134" spans="1:23">
      <c r="A134" s="169" t="s">
        <v>307</v>
      </c>
      <c r="B134" s="56"/>
      <c r="C134" s="57"/>
      <c r="D134" s="57"/>
      <c r="E134" s="57"/>
      <c r="F134" s="57"/>
      <c r="G134" s="57"/>
      <c r="H134" s="57"/>
      <c r="I134" s="57"/>
      <c r="J134" s="551" t="s">
        <v>203</v>
      </c>
      <c r="K134" s="170">
        <v>42</v>
      </c>
      <c r="L134" s="170" t="s">
        <v>57</v>
      </c>
      <c r="M134" s="171"/>
      <c r="N134" s="173">
        <f>SUM(N135:N136)</f>
        <v>151250</v>
      </c>
      <c r="O134" s="95">
        <f>O135+O136</f>
        <v>1400000</v>
      </c>
      <c r="P134" s="177">
        <f>SUM(P135:P136)</f>
        <v>28750</v>
      </c>
      <c r="Q134" s="175">
        <f t="shared" si="35"/>
        <v>19.008264462809919</v>
      </c>
      <c r="R134" s="176">
        <f t="shared" si="17"/>
        <v>2.0535714285714284</v>
      </c>
    </row>
    <row r="135" spans="1:23">
      <c r="A135" s="169" t="s">
        <v>307</v>
      </c>
      <c r="B135" s="56" t="s">
        <v>88</v>
      </c>
      <c r="C135" s="57"/>
      <c r="D135" s="57"/>
      <c r="E135" s="57"/>
      <c r="F135" s="57"/>
      <c r="G135" s="57"/>
      <c r="H135" s="57" t="s">
        <v>191</v>
      </c>
      <c r="I135" s="57"/>
      <c r="J135" s="551" t="s">
        <v>203</v>
      </c>
      <c r="K135" s="170">
        <v>421</v>
      </c>
      <c r="L135" s="170" t="s">
        <v>58</v>
      </c>
      <c r="M135" s="171"/>
      <c r="N135" s="173">
        <v>0</v>
      </c>
      <c r="O135" s="95">
        <v>1400000</v>
      </c>
      <c r="P135" s="177">
        <v>28750</v>
      </c>
      <c r="Q135" s="175">
        <v>0</v>
      </c>
      <c r="R135" s="176">
        <f t="shared" si="17"/>
        <v>2.0535714285714284</v>
      </c>
    </row>
    <row r="136" spans="1:23" s="9" customFormat="1">
      <c r="A136" s="169" t="s">
        <v>307</v>
      </c>
      <c r="B136" s="56" t="s">
        <v>88</v>
      </c>
      <c r="C136" s="57"/>
      <c r="D136" s="57"/>
      <c r="E136" s="57"/>
      <c r="F136" s="57"/>
      <c r="G136" s="57"/>
      <c r="H136" s="57" t="s">
        <v>191</v>
      </c>
      <c r="I136" s="57"/>
      <c r="J136" s="551" t="s">
        <v>203</v>
      </c>
      <c r="K136" s="170" t="s">
        <v>124</v>
      </c>
      <c r="L136" s="170" t="s">
        <v>125</v>
      </c>
      <c r="M136" s="171"/>
      <c r="N136" s="173">
        <v>151250</v>
      </c>
      <c r="O136" s="95">
        <v>0</v>
      </c>
      <c r="P136" s="177">
        <v>0</v>
      </c>
      <c r="Q136" s="175">
        <f t="shared" si="35"/>
        <v>0</v>
      </c>
      <c r="R136" s="176">
        <v>0</v>
      </c>
      <c r="S136" s="54"/>
      <c r="T136" s="54"/>
      <c r="U136" s="54"/>
      <c r="V136" s="54"/>
      <c r="W136" s="53"/>
    </row>
    <row r="137" spans="1:23" s="9" customFormat="1">
      <c r="A137" s="161" t="s">
        <v>308</v>
      </c>
      <c r="B137" s="121" t="s">
        <v>88</v>
      </c>
      <c r="C137" s="122"/>
      <c r="D137" s="122"/>
      <c r="E137" s="122"/>
      <c r="F137" s="122"/>
      <c r="G137" s="122"/>
      <c r="H137" s="122" t="s">
        <v>191</v>
      </c>
      <c r="I137" s="122"/>
      <c r="J137" s="550" t="s">
        <v>203</v>
      </c>
      <c r="K137" s="162" t="s">
        <v>238</v>
      </c>
      <c r="L137" s="162"/>
      <c r="M137" s="163"/>
      <c r="N137" s="188">
        <f t="shared" ref="N137:P139" si="37">N138</f>
        <v>0</v>
      </c>
      <c r="O137" s="188">
        <f t="shared" si="37"/>
        <v>0</v>
      </c>
      <c r="P137" s="189">
        <f t="shared" si="37"/>
        <v>306513</v>
      </c>
      <c r="Q137" s="167">
        <v>0</v>
      </c>
      <c r="R137" s="168">
        <v>0</v>
      </c>
      <c r="S137" s="54"/>
      <c r="T137" s="54"/>
      <c r="U137" s="54"/>
      <c r="V137" s="54"/>
      <c r="W137" s="53"/>
    </row>
    <row r="138" spans="1:23" s="9" customFormat="1">
      <c r="A138" s="169" t="s">
        <v>308</v>
      </c>
      <c r="B138" s="56"/>
      <c r="C138" s="57"/>
      <c r="D138" s="57"/>
      <c r="E138" s="57"/>
      <c r="F138" s="57"/>
      <c r="G138" s="57"/>
      <c r="H138" s="57"/>
      <c r="I138" s="57"/>
      <c r="J138" s="559" t="s">
        <v>280</v>
      </c>
      <c r="K138" s="170" t="s">
        <v>11</v>
      </c>
      <c r="L138" s="170" t="s">
        <v>12</v>
      </c>
      <c r="M138" s="171"/>
      <c r="N138" s="95">
        <f t="shared" si="37"/>
        <v>0</v>
      </c>
      <c r="O138" s="95">
        <f t="shared" si="37"/>
        <v>0</v>
      </c>
      <c r="P138" s="177">
        <f t="shared" si="37"/>
        <v>306513</v>
      </c>
      <c r="Q138" s="175">
        <v>0</v>
      </c>
      <c r="R138" s="176">
        <v>0</v>
      </c>
      <c r="S138" s="54"/>
      <c r="T138" s="54"/>
      <c r="U138" s="54"/>
      <c r="V138" s="54"/>
      <c r="W138" s="53"/>
    </row>
    <row r="139" spans="1:23" s="9" customFormat="1">
      <c r="A139" s="169" t="s">
        <v>308</v>
      </c>
      <c r="B139" s="56"/>
      <c r="C139" s="57"/>
      <c r="D139" s="57"/>
      <c r="E139" s="57"/>
      <c r="F139" s="57"/>
      <c r="G139" s="57"/>
      <c r="H139" s="57"/>
      <c r="I139" s="57"/>
      <c r="J139" s="559" t="s">
        <v>280</v>
      </c>
      <c r="K139" s="170" t="s">
        <v>98</v>
      </c>
      <c r="L139" s="170" t="s">
        <v>57</v>
      </c>
      <c r="M139" s="171"/>
      <c r="N139" s="95">
        <f t="shared" si="37"/>
        <v>0</v>
      </c>
      <c r="O139" s="95">
        <f t="shared" si="37"/>
        <v>0</v>
      </c>
      <c r="P139" s="177">
        <f t="shared" si="37"/>
        <v>306513</v>
      </c>
      <c r="Q139" s="175">
        <v>0</v>
      </c>
      <c r="R139" s="176">
        <v>0</v>
      </c>
      <c r="S139" s="54"/>
      <c r="T139" s="54"/>
      <c r="U139" s="54"/>
      <c r="V139" s="54"/>
      <c r="W139" s="53"/>
    </row>
    <row r="140" spans="1:23" s="9" customFormat="1">
      <c r="A140" s="197" t="s">
        <v>308</v>
      </c>
      <c r="B140" s="62" t="s">
        <v>88</v>
      </c>
      <c r="C140" s="63"/>
      <c r="D140" s="63"/>
      <c r="E140" s="63"/>
      <c r="F140" s="63"/>
      <c r="G140" s="63"/>
      <c r="H140" s="63" t="s">
        <v>191</v>
      </c>
      <c r="I140" s="63"/>
      <c r="J140" s="575" t="s">
        <v>280</v>
      </c>
      <c r="K140" s="209" t="s">
        <v>114</v>
      </c>
      <c r="L140" s="209" t="s">
        <v>58</v>
      </c>
      <c r="M140" s="210"/>
      <c r="N140" s="314">
        <v>0</v>
      </c>
      <c r="O140" s="198">
        <v>0</v>
      </c>
      <c r="P140" s="199">
        <v>306513</v>
      </c>
      <c r="Q140" s="200">
        <v>0</v>
      </c>
      <c r="R140" s="201">
        <v>0</v>
      </c>
      <c r="S140" s="54"/>
      <c r="T140" s="54"/>
      <c r="U140" s="54"/>
      <c r="V140" s="54"/>
      <c r="W140" s="53"/>
    </row>
    <row r="141" spans="1:23" s="9" customFormat="1">
      <c r="A141" s="250"/>
      <c r="B141" s="255"/>
      <c r="C141" s="249"/>
      <c r="D141" s="249"/>
      <c r="E141" s="249"/>
      <c r="F141" s="249"/>
      <c r="G141" s="249"/>
      <c r="H141" s="249"/>
      <c r="I141" s="249"/>
      <c r="J141" s="558" t="s">
        <v>240</v>
      </c>
      <c r="K141" s="251" t="s">
        <v>241</v>
      </c>
      <c r="L141" s="251"/>
      <c r="M141" s="257"/>
      <c r="N141" s="252">
        <f>N142</f>
        <v>30000</v>
      </c>
      <c r="O141" s="253">
        <f t="shared" ref="O141:P141" si="38">O142</f>
        <v>1235000</v>
      </c>
      <c r="P141" s="254">
        <f t="shared" si="38"/>
        <v>28661</v>
      </c>
      <c r="Q141" s="536">
        <f t="shared" si="35"/>
        <v>95.536666666666676</v>
      </c>
      <c r="R141" s="537">
        <f t="shared" ref="R141" si="39">P141/O141*100</f>
        <v>2.3207287449392715</v>
      </c>
      <c r="S141" s="54"/>
      <c r="T141" s="54"/>
      <c r="U141" s="54"/>
      <c r="V141" s="54"/>
      <c r="W141" s="53"/>
    </row>
    <row r="142" spans="1:23">
      <c r="A142" s="147" t="s">
        <v>309</v>
      </c>
      <c r="B142" s="576" t="s">
        <v>88</v>
      </c>
      <c r="C142" s="576"/>
      <c r="D142" s="576"/>
      <c r="E142" s="576"/>
      <c r="F142" s="576" t="s">
        <v>189</v>
      </c>
      <c r="G142" s="576"/>
      <c r="H142" s="576" t="s">
        <v>191</v>
      </c>
      <c r="I142" s="576"/>
      <c r="J142" s="548"/>
      <c r="K142" s="577" t="s">
        <v>239</v>
      </c>
      <c r="L142" s="577"/>
      <c r="M142" s="577"/>
      <c r="N142" s="148">
        <f>N143+N151+N147</f>
        <v>30000</v>
      </c>
      <c r="O142" s="578">
        <f t="shared" ref="O142:P142" si="40">O143+O151+O147</f>
        <v>1235000</v>
      </c>
      <c r="P142" s="579">
        <f t="shared" si="40"/>
        <v>28661</v>
      </c>
      <c r="Q142" s="580">
        <f t="shared" ref="Q142:Q217" si="41">P142/N142*100</f>
        <v>95.536666666666676</v>
      </c>
      <c r="R142" s="152">
        <f t="shared" ref="R142:R217" si="42">P142/O142*100</f>
        <v>2.3207287449392715</v>
      </c>
      <c r="S142" s="55"/>
    </row>
    <row r="143" spans="1:23" s="5" customFormat="1">
      <c r="A143" s="161" t="s">
        <v>380</v>
      </c>
      <c r="B143" s="122" t="s">
        <v>88</v>
      </c>
      <c r="C143" s="122"/>
      <c r="D143" s="122"/>
      <c r="E143" s="122"/>
      <c r="F143" s="122" t="s">
        <v>189</v>
      </c>
      <c r="G143" s="122"/>
      <c r="H143" s="122" t="s">
        <v>191</v>
      </c>
      <c r="I143" s="122"/>
      <c r="J143" s="550" t="s">
        <v>279</v>
      </c>
      <c r="K143" s="162" t="s">
        <v>379</v>
      </c>
      <c r="L143" s="162"/>
      <c r="M143" s="162"/>
      <c r="N143" s="164">
        <f>N145</f>
        <v>30000</v>
      </c>
      <c r="O143" s="188">
        <f t="shared" ref="O143:P145" si="43">O144</f>
        <v>1000000</v>
      </c>
      <c r="P143" s="189">
        <f t="shared" si="43"/>
        <v>5568</v>
      </c>
      <c r="Q143" s="284">
        <f>P143/N143*100</f>
        <v>18.559999999999999</v>
      </c>
      <c r="R143" s="168">
        <f>P143/O143*100</f>
        <v>0.55679999999999996</v>
      </c>
    </row>
    <row r="144" spans="1:23" s="5" customFormat="1">
      <c r="A144" s="169" t="s">
        <v>380</v>
      </c>
      <c r="B144" s="57"/>
      <c r="C144" s="57"/>
      <c r="D144" s="57"/>
      <c r="E144" s="57"/>
      <c r="F144" s="57"/>
      <c r="G144" s="57"/>
      <c r="H144" s="57"/>
      <c r="I144" s="57"/>
      <c r="J144" s="551" t="s">
        <v>279</v>
      </c>
      <c r="K144" s="170">
        <v>3</v>
      </c>
      <c r="L144" s="170" t="s">
        <v>10</v>
      </c>
      <c r="M144" s="170"/>
      <c r="N144" s="172">
        <f>N145</f>
        <v>30000</v>
      </c>
      <c r="O144" s="95">
        <f t="shared" si="43"/>
        <v>1000000</v>
      </c>
      <c r="P144" s="177">
        <f t="shared" si="43"/>
        <v>5568</v>
      </c>
      <c r="Q144" s="279">
        <f>P144/N144*100</f>
        <v>18.559999999999999</v>
      </c>
      <c r="R144" s="176">
        <f t="shared" si="42"/>
        <v>0.55679999999999996</v>
      </c>
    </row>
    <row r="145" spans="1:19" s="5" customFormat="1">
      <c r="A145" s="169" t="s">
        <v>380</v>
      </c>
      <c r="B145" s="57"/>
      <c r="C145" s="57"/>
      <c r="D145" s="57"/>
      <c r="E145" s="57"/>
      <c r="F145" s="57"/>
      <c r="G145" s="57"/>
      <c r="H145" s="57"/>
      <c r="I145" s="57"/>
      <c r="J145" s="551" t="s">
        <v>279</v>
      </c>
      <c r="K145" s="170">
        <v>38</v>
      </c>
      <c r="L145" s="170" t="s">
        <v>102</v>
      </c>
      <c r="M145" s="170"/>
      <c r="N145" s="172">
        <f>N146</f>
        <v>30000</v>
      </c>
      <c r="O145" s="95">
        <f t="shared" si="43"/>
        <v>1000000</v>
      </c>
      <c r="P145" s="177">
        <f t="shared" si="43"/>
        <v>5568</v>
      </c>
      <c r="Q145" s="279">
        <f t="shared" ref="Q145:Q146" si="44">P145/N145*100</f>
        <v>18.559999999999999</v>
      </c>
      <c r="R145" s="176">
        <f t="shared" si="42"/>
        <v>0.55679999999999996</v>
      </c>
    </row>
    <row r="146" spans="1:19" s="5" customFormat="1">
      <c r="A146" s="169" t="s">
        <v>380</v>
      </c>
      <c r="B146" s="57" t="s">
        <v>88</v>
      </c>
      <c r="C146" s="57"/>
      <c r="D146" s="57"/>
      <c r="E146" s="57"/>
      <c r="F146" s="57" t="s">
        <v>189</v>
      </c>
      <c r="G146" s="57"/>
      <c r="H146" s="57" t="s">
        <v>191</v>
      </c>
      <c r="I146" s="57"/>
      <c r="J146" s="551" t="s">
        <v>279</v>
      </c>
      <c r="K146" s="170">
        <v>386</v>
      </c>
      <c r="L146" s="170" t="s">
        <v>55</v>
      </c>
      <c r="M146" s="170"/>
      <c r="N146" s="172">
        <v>30000</v>
      </c>
      <c r="O146" s="95">
        <v>1000000</v>
      </c>
      <c r="P146" s="177">
        <v>5568</v>
      </c>
      <c r="Q146" s="279">
        <f t="shared" si="44"/>
        <v>18.559999999999999</v>
      </c>
      <c r="R146" s="176">
        <f t="shared" si="42"/>
        <v>0.55679999999999996</v>
      </c>
    </row>
    <row r="147" spans="1:19" s="9" customFormat="1">
      <c r="A147" s="161" t="s">
        <v>310</v>
      </c>
      <c r="B147" s="122" t="s">
        <v>88</v>
      </c>
      <c r="C147" s="122"/>
      <c r="D147" s="122"/>
      <c r="E147" s="122"/>
      <c r="F147" s="122"/>
      <c r="G147" s="122"/>
      <c r="H147" s="122" t="s">
        <v>191</v>
      </c>
      <c r="I147" s="122"/>
      <c r="J147" s="550" t="s">
        <v>438</v>
      </c>
      <c r="K147" s="162" t="s">
        <v>437</v>
      </c>
      <c r="L147" s="162"/>
      <c r="M147" s="162"/>
      <c r="N147" s="164">
        <f t="shared" ref="N147:P149" si="45">N148</f>
        <v>0</v>
      </c>
      <c r="O147" s="188">
        <f t="shared" si="45"/>
        <v>155000</v>
      </c>
      <c r="P147" s="189">
        <f t="shared" si="45"/>
        <v>23093</v>
      </c>
      <c r="Q147" s="284">
        <v>0</v>
      </c>
      <c r="R147" s="168">
        <f t="shared" ref="R147:R150" si="46">P147/O147*100</f>
        <v>14.898709677419356</v>
      </c>
    </row>
    <row r="148" spans="1:19" s="9" customFormat="1">
      <c r="A148" s="169" t="s">
        <v>310</v>
      </c>
      <c r="B148" s="57"/>
      <c r="C148" s="57"/>
      <c r="D148" s="57"/>
      <c r="E148" s="57"/>
      <c r="F148" s="57"/>
      <c r="G148" s="57"/>
      <c r="H148" s="57"/>
      <c r="I148" s="57"/>
      <c r="J148" s="551" t="s">
        <v>438</v>
      </c>
      <c r="K148" s="170" t="s">
        <v>11</v>
      </c>
      <c r="L148" s="596" t="s">
        <v>12</v>
      </c>
      <c r="M148" s="596"/>
      <c r="N148" s="172">
        <f>N149</f>
        <v>0</v>
      </c>
      <c r="O148" s="173">
        <f t="shared" si="45"/>
        <v>155000</v>
      </c>
      <c r="P148" s="174">
        <f t="shared" si="45"/>
        <v>23093</v>
      </c>
      <c r="Q148" s="279">
        <v>0</v>
      </c>
      <c r="R148" s="176">
        <f t="shared" si="46"/>
        <v>14.898709677419356</v>
      </c>
    </row>
    <row r="149" spans="1:19" s="9" customFormat="1">
      <c r="A149" s="169" t="s">
        <v>310</v>
      </c>
      <c r="B149" s="57"/>
      <c r="C149" s="57"/>
      <c r="D149" s="57"/>
      <c r="E149" s="57"/>
      <c r="F149" s="57"/>
      <c r="G149" s="57"/>
      <c r="H149" s="57"/>
      <c r="I149" s="57"/>
      <c r="J149" s="551" t="s">
        <v>438</v>
      </c>
      <c r="K149" s="170" t="s">
        <v>98</v>
      </c>
      <c r="L149" s="596" t="s">
        <v>57</v>
      </c>
      <c r="M149" s="596"/>
      <c r="N149" s="172">
        <f>N150</f>
        <v>0</v>
      </c>
      <c r="O149" s="173">
        <f t="shared" si="45"/>
        <v>155000</v>
      </c>
      <c r="P149" s="174">
        <f t="shared" si="45"/>
        <v>23093</v>
      </c>
      <c r="Q149" s="279">
        <v>0</v>
      </c>
      <c r="R149" s="176">
        <f t="shared" si="46"/>
        <v>14.898709677419356</v>
      </c>
    </row>
    <row r="150" spans="1:19" s="9" customFormat="1">
      <c r="A150" s="169" t="s">
        <v>310</v>
      </c>
      <c r="B150" s="57" t="s">
        <v>88</v>
      </c>
      <c r="C150" s="57"/>
      <c r="D150" s="57"/>
      <c r="E150" s="57"/>
      <c r="F150" s="57"/>
      <c r="G150" s="57"/>
      <c r="H150" s="57" t="s">
        <v>191</v>
      </c>
      <c r="I150" s="57"/>
      <c r="J150" s="551" t="s">
        <v>438</v>
      </c>
      <c r="K150" s="170" t="s">
        <v>59</v>
      </c>
      <c r="L150" s="596" t="s">
        <v>60</v>
      </c>
      <c r="M150" s="596"/>
      <c r="N150" s="172">
        <v>0</v>
      </c>
      <c r="O150" s="173">
        <v>155000</v>
      </c>
      <c r="P150" s="174">
        <v>23093</v>
      </c>
      <c r="Q150" s="279">
        <v>0</v>
      </c>
      <c r="R150" s="176">
        <f t="shared" si="46"/>
        <v>14.898709677419356</v>
      </c>
    </row>
    <row r="151" spans="1:19" s="5" customFormat="1">
      <c r="A151" s="161" t="s">
        <v>440</v>
      </c>
      <c r="B151" s="122" t="s">
        <v>88</v>
      </c>
      <c r="C151" s="122"/>
      <c r="D151" s="122"/>
      <c r="E151" s="122"/>
      <c r="F151" s="122"/>
      <c r="G151" s="122"/>
      <c r="H151" s="122" t="s">
        <v>191</v>
      </c>
      <c r="I151" s="122"/>
      <c r="J151" s="550" t="s">
        <v>278</v>
      </c>
      <c r="K151" s="162" t="s">
        <v>439</v>
      </c>
      <c r="L151" s="162"/>
      <c r="M151" s="162"/>
      <c r="N151" s="164">
        <f t="shared" ref="N151:P153" si="47">N152</f>
        <v>0</v>
      </c>
      <c r="O151" s="188">
        <f t="shared" si="47"/>
        <v>80000</v>
      </c>
      <c r="P151" s="189">
        <f t="shared" si="47"/>
        <v>0</v>
      </c>
      <c r="Q151" s="284">
        <v>0</v>
      </c>
      <c r="R151" s="168">
        <f t="shared" si="42"/>
        <v>0</v>
      </c>
    </row>
    <row r="152" spans="1:19" s="5" customFormat="1">
      <c r="A152" s="169" t="s">
        <v>440</v>
      </c>
      <c r="B152" s="57"/>
      <c r="C152" s="57"/>
      <c r="D152" s="57"/>
      <c r="E152" s="57"/>
      <c r="F152" s="57"/>
      <c r="G152" s="57"/>
      <c r="H152" s="57"/>
      <c r="I152" s="57"/>
      <c r="J152" s="551" t="s">
        <v>278</v>
      </c>
      <c r="K152" s="170" t="s">
        <v>11</v>
      </c>
      <c r="L152" s="170" t="s">
        <v>10</v>
      </c>
      <c r="M152" s="170"/>
      <c r="N152" s="172">
        <f t="shared" si="47"/>
        <v>0</v>
      </c>
      <c r="O152" s="95">
        <f t="shared" si="47"/>
        <v>80000</v>
      </c>
      <c r="P152" s="177">
        <f t="shared" si="47"/>
        <v>0</v>
      </c>
      <c r="Q152" s="279">
        <v>0</v>
      </c>
      <c r="R152" s="176">
        <f t="shared" si="42"/>
        <v>0</v>
      </c>
    </row>
    <row r="153" spans="1:19" s="5" customFormat="1">
      <c r="A153" s="169" t="s">
        <v>440</v>
      </c>
      <c r="B153" s="57"/>
      <c r="C153" s="57"/>
      <c r="D153" s="57"/>
      <c r="E153" s="57"/>
      <c r="F153" s="57"/>
      <c r="G153" s="57"/>
      <c r="H153" s="57"/>
      <c r="I153" s="57"/>
      <c r="J153" s="551" t="s">
        <v>278</v>
      </c>
      <c r="K153" s="170" t="s">
        <v>98</v>
      </c>
      <c r="L153" s="170" t="s">
        <v>57</v>
      </c>
      <c r="M153" s="170"/>
      <c r="N153" s="172">
        <f t="shared" si="47"/>
        <v>0</v>
      </c>
      <c r="O153" s="95">
        <f t="shared" si="47"/>
        <v>80000</v>
      </c>
      <c r="P153" s="177">
        <f t="shared" si="47"/>
        <v>0</v>
      </c>
      <c r="Q153" s="279">
        <v>0</v>
      </c>
      <c r="R153" s="176">
        <f t="shared" si="42"/>
        <v>0</v>
      </c>
    </row>
    <row r="154" spans="1:19" s="5" customFormat="1">
      <c r="A154" s="197" t="s">
        <v>440</v>
      </c>
      <c r="B154" s="63" t="s">
        <v>88</v>
      </c>
      <c r="C154" s="63"/>
      <c r="D154" s="63"/>
      <c r="E154" s="63"/>
      <c r="F154" s="63"/>
      <c r="G154" s="63"/>
      <c r="H154" s="63" t="s">
        <v>191</v>
      </c>
      <c r="I154" s="63"/>
      <c r="J154" s="556" t="s">
        <v>278</v>
      </c>
      <c r="K154" s="209" t="s">
        <v>114</v>
      </c>
      <c r="L154" s="209" t="s">
        <v>58</v>
      </c>
      <c r="M154" s="209"/>
      <c r="N154" s="211">
        <v>0</v>
      </c>
      <c r="O154" s="198">
        <v>80000</v>
      </c>
      <c r="P154" s="199">
        <v>0</v>
      </c>
      <c r="Q154" s="280">
        <v>0</v>
      </c>
      <c r="R154" s="201">
        <f t="shared" si="42"/>
        <v>0</v>
      </c>
    </row>
    <row r="155" spans="1:19" ht="16.95" customHeight="1">
      <c r="A155" s="296"/>
      <c r="B155" s="305"/>
      <c r="C155" s="306"/>
      <c r="D155" s="306"/>
      <c r="E155" s="306"/>
      <c r="F155" s="306"/>
      <c r="G155" s="306"/>
      <c r="H155" s="306"/>
      <c r="I155" s="307"/>
      <c r="J155" s="546"/>
      <c r="K155" s="298" t="s">
        <v>243</v>
      </c>
      <c r="L155" s="298"/>
      <c r="M155" s="299"/>
      <c r="N155" s="320">
        <f>N156+N179</f>
        <v>142485</v>
      </c>
      <c r="O155" s="321">
        <f>O156+O179</f>
        <v>2025000</v>
      </c>
      <c r="P155" s="322">
        <f>P156+P179</f>
        <v>131807</v>
      </c>
      <c r="Q155" s="303">
        <f t="shared" si="41"/>
        <v>92.505877811699477</v>
      </c>
      <c r="R155" s="304">
        <f t="shared" si="42"/>
        <v>6.508987654320987</v>
      </c>
      <c r="S155" s="53"/>
    </row>
    <row r="156" spans="1:19">
      <c r="A156" s="136"/>
      <c r="B156" s="96"/>
      <c r="C156" s="97"/>
      <c r="D156" s="97"/>
      <c r="E156" s="97"/>
      <c r="F156" s="97"/>
      <c r="G156" s="97"/>
      <c r="H156" s="97"/>
      <c r="I156" s="98"/>
      <c r="J156" s="547" t="s">
        <v>245</v>
      </c>
      <c r="K156" s="138" t="s">
        <v>244</v>
      </c>
      <c r="L156" s="138"/>
      <c r="M156" s="139"/>
      <c r="N156" s="538">
        <f>N157+N170</f>
        <v>130360</v>
      </c>
      <c r="O156" s="539">
        <f>O157+O170</f>
        <v>1995000</v>
      </c>
      <c r="P156" s="540">
        <f>P157+P170</f>
        <v>117607</v>
      </c>
      <c r="Q156" s="143">
        <f t="shared" si="41"/>
        <v>90.217091132249166</v>
      </c>
      <c r="R156" s="144">
        <f t="shared" si="42"/>
        <v>5.8950877192982452</v>
      </c>
      <c r="S156" s="53"/>
    </row>
    <row r="157" spans="1:19">
      <c r="A157" s="179" t="s">
        <v>311</v>
      </c>
      <c r="B157" s="115" t="s">
        <v>88</v>
      </c>
      <c r="C157" s="116"/>
      <c r="D157" s="116"/>
      <c r="E157" s="116" t="s">
        <v>11</v>
      </c>
      <c r="F157" s="116"/>
      <c r="G157" s="116"/>
      <c r="H157" s="116" t="s">
        <v>191</v>
      </c>
      <c r="I157" s="117"/>
      <c r="J157" s="552"/>
      <c r="K157" s="180" t="s">
        <v>201</v>
      </c>
      <c r="L157" s="180"/>
      <c r="M157" s="180"/>
      <c r="N157" s="213">
        <f>N158+N162+N166</f>
        <v>130360</v>
      </c>
      <c r="O157" s="214">
        <f t="shared" ref="O157:P157" si="48">O158+O162+O166</f>
        <v>1940000</v>
      </c>
      <c r="P157" s="215">
        <f t="shared" si="48"/>
        <v>117607</v>
      </c>
      <c r="Q157" s="535">
        <f t="shared" si="41"/>
        <v>90.217091132249166</v>
      </c>
      <c r="R157" s="186">
        <f t="shared" si="42"/>
        <v>6.0622164948453605</v>
      </c>
    </row>
    <row r="158" spans="1:19">
      <c r="A158" s="191" t="s">
        <v>377</v>
      </c>
      <c r="B158" s="124" t="s">
        <v>88</v>
      </c>
      <c r="C158" s="125"/>
      <c r="D158" s="125"/>
      <c r="E158" s="125" t="s">
        <v>11</v>
      </c>
      <c r="F158" s="125"/>
      <c r="G158" s="125"/>
      <c r="H158" s="125"/>
      <c r="I158" s="126"/>
      <c r="J158" s="560" t="s">
        <v>103</v>
      </c>
      <c r="K158" s="192" t="s">
        <v>206</v>
      </c>
      <c r="L158" s="192"/>
      <c r="M158" s="192"/>
      <c r="N158" s="216">
        <f t="shared" ref="N158:P160" si="49">N159</f>
        <v>38710</v>
      </c>
      <c r="O158" s="194">
        <f t="shared" si="49"/>
        <v>60000</v>
      </c>
      <c r="P158" s="195">
        <f t="shared" si="49"/>
        <v>25844</v>
      </c>
      <c r="Q158" s="502">
        <f t="shared" si="41"/>
        <v>66.763110307414109</v>
      </c>
      <c r="R158" s="196">
        <f t="shared" si="42"/>
        <v>43.073333333333338</v>
      </c>
    </row>
    <row r="159" spans="1:19">
      <c r="A159" s="169" t="s">
        <v>377</v>
      </c>
      <c r="B159" s="56"/>
      <c r="C159" s="57"/>
      <c r="D159" s="57"/>
      <c r="E159" s="57"/>
      <c r="F159" s="57"/>
      <c r="G159" s="57"/>
      <c r="H159" s="57"/>
      <c r="I159" s="58"/>
      <c r="J159" s="551" t="s">
        <v>103</v>
      </c>
      <c r="K159" s="170">
        <v>3</v>
      </c>
      <c r="L159" s="170" t="s">
        <v>10</v>
      </c>
      <c r="M159" s="170"/>
      <c r="N159" s="172">
        <f t="shared" si="49"/>
        <v>38710</v>
      </c>
      <c r="O159" s="95">
        <f t="shared" si="49"/>
        <v>60000</v>
      </c>
      <c r="P159" s="177">
        <f t="shared" si="49"/>
        <v>25844</v>
      </c>
      <c r="Q159" s="279">
        <f t="shared" si="41"/>
        <v>66.763110307414109</v>
      </c>
      <c r="R159" s="176">
        <f t="shared" si="42"/>
        <v>43.073333333333338</v>
      </c>
    </row>
    <row r="160" spans="1:19">
      <c r="A160" s="169" t="s">
        <v>377</v>
      </c>
      <c r="B160" s="56"/>
      <c r="C160" s="57"/>
      <c r="D160" s="57"/>
      <c r="E160" s="57"/>
      <c r="F160" s="57"/>
      <c r="G160" s="57"/>
      <c r="H160" s="57"/>
      <c r="I160" s="58"/>
      <c r="J160" s="551" t="s">
        <v>103</v>
      </c>
      <c r="K160" s="170">
        <v>37</v>
      </c>
      <c r="L160" s="170" t="s">
        <v>104</v>
      </c>
      <c r="M160" s="170"/>
      <c r="N160" s="172">
        <f t="shared" si="49"/>
        <v>38710</v>
      </c>
      <c r="O160" s="95">
        <f t="shared" si="49"/>
        <v>60000</v>
      </c>
      <c r="P160" s="177">
        <f t="shared" si="49"/>
        <v>25844</v>
      </c>
      <c r="Q160" s="279">
        <f t="shared" si="41"/>
        <v>66.763110307414109</v>
      </c>
      <c r="R160" s="176">
        <f t="shared" si="42"/>
        <v>43.073333333333338</v>
      </c>
    </row>
    <row r="161" spans="1:23">
      <c r="A161" s="169" t="s">
        <v>377</v>
      </c>
      <c r="B161" s="56" t="s">
        <v>88</v>
      </c>
      <c r="C161" s="57"/>
      <c r="D161" s="57"/>
      <c r="E161" s="57" t="s">
        <v>11</v>
      </c>
      <c r="F161" s="57"/>
      <c r="G161" s="57"/>
      <c r="H161" s="57"/>
      <c r="I161" s="58"/>
      <c r="J161" s="551" t="s">
        <v>103</v>
      </c>
      <c r="K161" s="170">
        <v>372</v>
      </c>
      <c r="L161" s="170" t="s">
        <v>52</v>
      </c>
      <c r="M161" s="170"/>
      <c r="N161" s="172">
        <v>38710</v>
      </c>
      <c r="O161" s="95">
        <v>60000</v>
      </c>
      <c r="P161" s="177">
        <v>25844</v>
      </c>
      <c r="Q161" s="279">
        <f t="shared" si="41"/>
        <v>66.763110307414109</v>
      </c>
      <c r="R161" s="176">
        <f t="shared" si="42"/>
        <v>43.073333333333338</v>
      </c>
      <c r="S161" s="54"/>
      <c r="T161" s="54"/>
      <c r="U161" s="54"/>
      <c r="V161" s="54"/>
      <c r="W161" s="54"/>
    </row>
    <row r="162" spans="1:23" s="9" customFormat="1">
      <c r="A162" s="239" t="s">
        <v>378</v>
      </c>
      <c r="B162" s="127" t="s">
        <v>88</v>
      </c>
      <c r="C162" s="128"/>
      <c r="D162" s="128"/>
      <c r="E162" s="128"/>
      <c r="F162" s="128"/>
      <c r="G162" s="128"/>
      <c r="H162" s="128" t="s">
        <v>191</v>
      </c>
      <c r="I162" s="129"/>
      <c r="J162" s="561" t="s">
        <v>205</v>
      </c>
      <c r="K162" s="240" t="s">
        <v>204</v>
      </c>
      <c r="L162" s="240"/>
      <c r="M162" s="240"/>
      <c r="N162" s="581">
        <f t="shared" ref="N162:P166" si="50">N163</f>
        <v>91650</v>
      </c>
      <c r="O162" s="241">
        <f t="shared" si="50"/>
        <v>280000</v>
      </c>
      <c r="P162" s="242">
        <f t="shared" si="50"/>
        <v>91763</v>
      </c>
      <c r="Q162" s="503">
        <f t="shared" si="41"/>
        <v>100.12329514457174</v>
      </c>
      <c r="R162" s="243">
        <f t="shared" si="42"/>
        <v>32.772500000000001</v>
      </c>
      <c r="S162" s="54"/>
      <c r="T162" s="54"/>
      <c r="U162" s="54"/>
      <c r="V162" s="54"/>
      <c r="W162" s="54"/>
    </row>
    <row r="163" spans="1:23" s="9" customFormat="1">
      <c r="A163" s="202" t="s">
        <v>378</v>
      </c>
      <c r="B163" s="85"/>
      <c r="C163" s="86"/>
      <c r="D163" s="86"/>
      <c r="E163" s="86"/>
      <c r="F163" s="86"/>
      <c r="G163" s="86"/>
      <c r="H163" s="86"/>
      <c r="I163" s="87"/>
      <c r="J163" s="574" t="s">
        <v>205</v>
      </c>
      <c r="K163" s="220" t="s">
        <v>97</v>
      </c>
      <c r="L163" s="220" t="s">
        <v>10</v>
      </c>
      <c r="M163" s="220"/>
      <c r="N163" s="277">
        <f t="shared" si="50"/>
        <v>91650</v>
      </c>
      <c r="O163" s="204">
        <f t="shared" si="50"/>
        <v>280000</v>
      </c>
      <c r="P163" s="205">
        <f t="shared" si="50"/>
        <v>91763</v>
      </c>
      <c r="Q163" s="278">
        <f t="shared" si="41"/>
        <v>100.12329514457174</v>
      </c>
      <c r="R163" s="206">
        <f t="shared" si="42"/>
        <v>32.772500000000001</v>
      </c>
      <c r="S163" s="54"/>
      <c r="T163" s="54"/>
      <c r="U163" s="54"/>
      <c r="V163" s="54"/>
      <c r="W163" s="54"/>
    </row>
    <row r="164" spans="1:23" s="9" customFormat="1">
      <c r="A164" s="169" t="s">
        <v>378</v>
      </c>
      <c r="B164" s="56"/>
      <c r="C164" s="57"/>
      <c r="D164" s="57"/>
      <c r="E164" s="57"/>
      <c r="F164" s="57"/>
      <c r="G164" s="57"/>
      <c r="H164" s="57"/>
      <c r="I164" s="58"/>
      <c r="J164" s="551" t="s">
        <v>205</v>
      </c>
      <c r="K164" s="170" t="s">
        <v>175</v>
      </c>
      <c r="L164" s="170" t="s">
        <v>104</v>
      </c>
      <c r="M164" s="170"/>
      <c r="N164" s="190">
        <f t="shared" si="50"/>
        <v>91650</v>
      </c>
      <c r="O164" s="95">
        <f t="shared" si="50"/>
        <v>280000</v>
      </c>
      <c r="P164" s="177">
        <f t="shared" si="50"/>
        <v>91763</v>
      </c>
      <c r="Q164" s="279">
        <f t="shared" si="41"/>
        <v>100.12329514457174</v>
      </c>
      <c r="R164" s="176">
        <f t="shared" si="42"/>
        <v>32.772500000000001</v>
      </c>
      <c r="S164" s="54"/>
      <c r="T164" s="54"/>
      <c r="U164" s="54"/>
      <c r="V164" s="54"/>
      <c r="W164" s="54"/>
    </row>
    <row r="165" spans="1:23" s="9" customFormat="1">
      <c r="A165" s="169" t="s">
        <v>378</v>
      </c>
      <c r="B165" s="56" t="s">
        <v>88</v>
      </c>
      <c r="C165" s="57"/>
      <c r="D165" s="57"/>
      <c r="E165" s="57"/>
      <c r="F165" s="57"/>
      <c r="G165" s="57"/>
      <c r="H165" s="57" t="s">
        <v>191</v>
      </c>
      <c r="I165" s="58"/>
      <c r="J165" s="551" t="s">
        <v>205</v>
      </c>
      <c r="K165" s="170" t="s">
        <v>176</v>
      </c>
      <c r="L165" s="170" t="s">
        <v>52</v>
      </c>
      <c r="M165" s="170"/>
      <c r="N165" s="172">
        <v>91650</v>
      </c>
      <c r="O165" s="95">
        <v>280000</v>
      </c>
      <c r="P165" s="177">
        <v>91763</v>
      </c>
      <c r="Q165" s="279">
        <f t="shared" si="41"/>
        <v>100.12329514457174</v>
      </c>
      <c r="R165" s="176">
        <f t="shared" si="42"/>
        <v>32.772500000000001</v>
      </c>
      <c r="S165" s="54"/>
      <c r="T165" s="54"/>
      <c r="U165" s="54"/>
      <c r="V165" s="54"/>
      <c r="W165" s="54"/>
    </row>
    <row r="166" spans="1:23" s="9" customFormat="1">
      <c r="A166" s="161" t="s">
        <v>442</v>
      </c>
      <c r="B166" s="121" t="s">
        <v>88</v>
      </c>
      <c r="C166" s="122"/>
      <c r="D166" s="122"/>
      <c r="E166" s="122"/>
      <c r="F166" s="122"/>
      <c r="G166" s="122"/>
      <c r="H166" s="122" t="s">
        <v>191</v>
      </c>
      <c r="I166" s="123"/>
      <c r="J166" s="550" t="s">
        <v>205</v>
      </c>
      <c r="K166" s="162" t="s">
        <v>441</v>
      </c>
      <c r="L166" s="162"/>
      <c r="M166" s="162"/>
      <c r="N166" s="187">
        <f t="shared" si="50"/>
        <v>0</v>
      </c>
      <c r="O166" s="188">
        <f t="shared" si="50"/>
        <v>1600000</v>
      </c>
      <c r="P166" s="189">
        <f t="shared" si="50"/>
        <v>0</v>
      </c>
      <c r="Q166" s="284">
        <v>0</v>
      </c>
      <c r="R166" s="168">
        <f t="shared" ref="R166" si="51">P166/O166*100</f>
        <v>0</v>
      </c>
      <c r="S166" s="54"/>
      <c r="T166" s="54"/>
      <c r="U166" s="54"/>
      <c r="V166" s="54"/>
      <c r="W166" s="54"/>
    </row>
    <row r="167" spans="1:23" s="9" customFormat="1">
      <c r="A167" s="169" t="s">
        <v>442</v>
      </c>
      <c r="B167" s="56"/>
      <c r="C167" s="57"/>
      <c r="D167" s="57"/>
      <c r="E167" s="57"/>
      <c r="F167" s="57"/>
      <c r="G167" s="57"/>
      <c r="H167" s="57"/>
      <c r="I167" s="58"/>
      <c r="J167" s="551" t="s">
        <v>205</v>
      </c>
      <c r="K167" s="170" t="s">
        <v>11</v>
      </c>
      <c r="L167" s="596" t="s">
        <v>10</v>
      </c>
      <c r="M167" s="596"/>
      <c r="N167" s="172">
        <f>N168</f>
        <v>0</v>
      </c>
      <c r="O167" s="173">
        <f t="shared" ref="O167:P168" si="52">O168</f>
        <v>1600000</v>
      </c>
      <c r="P167" s="174">
        <f t="shared" si="52"/>
        <v>0</v>
      </c>
      <c r="Q167" s="279">
        <v>0</v>
      </c>
      <c r="R167" s="176">
        <f t="shared" si="42"/>
        <v>0</v>
      </c>
      <c r="S167" s="54"/>
      <c r="T167" s="54"/>
      <c r="U167" s="54"/>
      <c r="V167" s="54"/>
      <c r="W167" s="54"/>
    </row>
    <row r="168" spans="1:23" s="9" customFormat="1">
      <c r="A168" s="169" t="s">
        <v>442</v>
      </c>
      <c r="B168" s="56"/>
      <c r="C168" s="57"/>
      <c r="D168" s="57"/>
      <c r="E168" s="57"/>
      <c r="F168" s="57"/>
      <c r="G168" s="57"/>
      <c r="H168" s="57"/>
      <c r="I168" s="58"/>
      <c r="J168" s="551" t="s">
        <v>205</v>
      </c>
      <c r="K168" s="170" t="s">
        <v>98</v>
      </c>
      <c r="L168" s="596" t="s">
        <v>57</v>
      </c>
      <c r="M168" s="596"/>
      <c r="N168" s="172">
        <f>N169</f>
        <v>0</v>
      </c>
      <c r="O168" s="173">
        <f t="shared" si="52"/>
        <v>1600000</v>
      </c>
      <c r="P168" s="174">
        <f t="shared" si="52"/>
        <v>0</v>
      </c>
      <c r="Q168" s="279">
        <v>0</v>
      </c>
      <c r="R168" s="176">
        <f t="shared" si="42"/>
        <v>0</v>
      </c>
      <c r="S168" s="54"/>
      <c r="T168" s="54"/>
      <c r="U168" s="54"/>
      <c r="V168" s="54"/>
      <c r="W168" s="54"/>
    </row>
    <row r="169" spans="1:23" s="9" customFormat="1">
      <c r="A169" s="197" t="s">
        <v>442</v>
      </c>
      <c r="B169" s="62" t="s">
        <v>88</v>
      </c>
      <c r="C169" s="63"/>
      <c r="D169" s="63"/>
      <c r="E169" s="63"/>
      <c r="F169" s="63"/>
      <c r="G169" s="63"/>
      <c r="H169" s="63" t="s">
        <v>191</v>
      </c>
      <c r="I169" s="64"/>
      <c r="J169" s="556" t="s">
        <v>205</v>
      </c>
      <c r="K169" s="209" t="s">
        <v>114</v>
      </c>
      <c r="L169" s="594" t="s">
        <v>58</v>
      </c>
      <c r="M169" s="594"/>
      <c r="N169" s="211">
        <v>0</v>
      </c>
      <c r="O169" s="198">
        <v>1600000</v>
      </c>
      <c r="P169" s="199">
        <v>0</v>
      </c>
      <c r="Q169" s="280">
        <v>0</v>
      </c>
      <c r="R169" s="201">
        <f t="shared" si="42"/>
        <v>0</v>
      </c>
      <c r="S169" s="54"/>
      <c r="T169" s="54"/>
      <c r="U169" s="54"/>
      <c r="V169" s="54"/>
      <c r="W169" s="54"/>
    </row>
    <row r="170" spans="1:23">
      <c r="A170" s="179" t="s">
        <v>312</v>
      </c>
      <c r="B170" s="115" t="s">
        <v>88</v>
      </c>
      <c r="C170" s="116"/>
      <c r="D170" s="116"/>
      <c r="E170" s="116" t="s">
        <v>11</v>
      </c>
      <c r="F170" s="116"/>
      <c r="G170" s="116"/>
      <c r="H170" s="116"/>
      <c r="I170" s="117"/>
      <c r="J170" s="552"/>
      <c r="K170" s="180" t="s">
        <v>202</v>
      </c>
      <c r="L170" s="180"/>
      <c r="M170" s="180"/>
      <c r="N170" s="213">
        <f>N171+N175</f>
        <v>0</v>
      </c>
      <c r="O170" s="214">
        <f t="shared" ref="O170:P170" si="53">O171+O175</f>
        <v>55000</v>
      </c>
      <c r="P170" s="215">
        <f t="shared" si="53"/>
        <v>0</v>
      </c>
      <c r="Q170" s="535">
        <v>0</v>
      </c>
      <c r="R170" s="186">
        <f t="shared" si="42"/>
        <v>0</v>
      </c>
      <c r="S170" s="55"/>
    </row>
    <row r="171" spans="1:23">
      <c r="A171" s="161" t="s">
        <v>314</v>
      </c>
      <c r="B171" s="121" t="s">
        <v>88</v>
      </c>
      <c r="C171" s="122"/>
      <c r="D171" s="122"/>
      <c r="E171" s="122" t="s">
        <v>11</v>
      </c>
      <c r="F171" s="122"/>
      <c r="G171" s="122"/>
      <c r="H171" s="122"/>
      <c r="I171" s="123"/>
      <c r="J171" s="550" t="s">
        <v>277</v>
      </c>
      <c r="K171" s="162" t="s">
        <v>248</v>
      </c>
      <c r="L171" s="162"/>
      <c r="M171" s="163"/>
      <c r="N171" s="164">
        <f t="shared" ref="N171:O173" si="54">N172</f>
        <v>0</v>
      </c>
      <c r="O171" s="188">
        <f t="shared" si="54"/>
        <v>45000</v>
      </c>
      <c r="P171" s="189">
        <f>P172</f>
        <v>0</v>
      </c>
      <c r="Q171" s="167">
        <v>0</v>
      </c>
      <c r="R171" s="168">
        <f t="shared" si="42"/>
        <v>0</v>
      </c>
    </row>
    <row r="172" spans="1:23">
      <c r="A172" s="169" t="s">
        <v>314</v>
      </c>
      <c r="B172" s="56"/>
      <c r="C172" s="57"/>
      <c r="D172" s="57"/>
      <c r="E172" s="57"/>
      <c r="F172" s="57"/>
      <c r="G172" s="57"/>
      <c r="H172" s="57"/>
      <c r="I172" s="58"/>
      <c r="J172" s="551" t="s">
        <v>277</v>
      </c>
      <c r="K172" s="170">
        <v>3</v>
      </c>
      <c r="L172" s="170" t="s">
        <v>10</v>
      </c>
      <c r="M172" s="171"/>
      <c r="N172" s="172">
        <f t="shared" si="54"/>
        <v>0</v>
      </c>
      <c r="O172" s="95">
        <f t="shared" si="54"/>
        <v>45000</v>
      </c>
      <c r="P172" s="177">
        <f>P173</f>
        <v>0</v>
      </c>
      <c r="Q172" s="175">
        <v>0</v>
      </c>
      <c r="R172" s="176">
        <f t="shared" si="42"/>
        <v>0</v>
      </c>
    </row>
    <row r="173" spans="1:23">
      <c r="A173" s="169" t="s">
        <v>314</v>
      </c>
      <c r="B173" s="56"/>
      <c r="C173" s="57"/>
      <c r="D173" s="57"/>
      <c r="E173" s="57"/>
      <c r="F173" s="57"/>
      <c r="G173" s="57"/>
      <c r="H173" s="57"/>
      <c r="I173" s="58"/>
      <c r="J173" s="551" t="s">
        <v>277</v>
      </c>
      <c r="K173" s="170">
        <v>37</v>
      </c>
      <c r="L173" s="170" t="s">
        <v>104</v>
      </c>
      <c r="M173" s="171"/>
      <c r="N173" s="172">
        <f t="shared" si="54"/>
        <v>0</v>
      </c>
      <c r="O173" s="95">
        <f t="shared" si="54"/>
        <v>45000</v>
      </c>
      <c r="P173" s="177">
        <f>P174</f>
        <v>0</v>
      </c>
      <c r="Q173" s="175">
        <v>0</v>
      </c>
      <c r="R173" s="176">
        <f t="shared" si="42"/>
        <v>0</v>
      </c>
    </row>
    <row r="174" spans="1:23">
      <c r="A174" s="169" t="s">
        <v>314</v>
      </c>
      <c r="B174" s="56" t="s">
        <v>88</v>
      </c>
      <c r="C174" s="57"/>
      <c r="D174" s="57"/>
      <c r="E174" s="57" t="s">
        <v>11</v>
      </c>
      <c r="F174" s="57"/>
      <c r="G174" s="57"/>
      <c r="H174" s="57"/>
      <c r="I174" s="58"/>
      <c r="J174" s="551" t="s">
        <v>277</v>
      </c>
      <c r="K174" s="170">
        <v>372</v>
      </c>
      <c r="L174" s="170" t="s">
        <v>52</v>
      </c>
      <c r="M174" s="171"/>
      <c r="N174" s="172">
        <v>0</v>
      </c>
      <c r="O174" s="95">
        <v>45000</v>
      </c>
      <c r="P174" s="177">
        <v>0</v>
      </c>
      <c r="Q174" s="175">
        <v>0</v>
      </c>
      <c r="R174" s="176">
        <f t="shared" si="42"/>
        <v>0</v>
      </c>
    </row>
    <row r="175" spans="1:23" s="9" customFormat="1">
      <c r="A175" s="161" t="s">
        <v>444</v>
      </c>
      <c r="B175" s="121" t="s">
        <v>88</v>
      </c>
      <c r="C175" s="122"/>
      <c r="D175" s="122"/>
      <c r="E175" s="122" t="s">
        <v>11</v>
      </c>
      <c r="F175" s="122"/>
      <c r="G175" s="122"/>
      <c r="H175" s="122"/>
      <c r="I175" s="123"/>
      <c r="J175" s="550" t="s">
        <v>277</v>
      </c>
      <c r="K175" s="162" t="s">
        <v>443</v>
      </c>
      <c r="L175" s="162"/>
      <c r="M175" s="162"/>
      <c r="N175" s="187">
        <f t="shared" ref="N175:P175" si="55">N176</f>
        <v>0</v>
      </c>
      <c r="O175" s="188">
        <f t="shared" si="55"/>
        <v>10000</v>
      </c>
      <c r="P175" s="189">
        <f t="shared" si="55"/>
        <v>0</v>
      </c>
      <c r="Q175" s="284">
        <v>0</v>
      </c>
      <c r="R175" s="168">
        <f t="shared" ref="R175:R178" si="56">P175/O175*100</f>
        <v>0</v>
      </c>
    </row>
    <row r="176" spans="1:23" s="9" customFormat="1">
      <c r="A176" s="169" t="s">
        <v>444</v>
      </c>
      <c r="B176" s="56"/>
      <c r="C176" s="57"/>
      <c r="D176" s="57"/>
      <c r="E176" s="57"/>
      <c r="F176" s="57"/>
      <c r="G176" s="57"/>
      <c r="H176" s="57"/>
      <c r="I176" s="58"/>
      <c r="J176" s="551" t="s">
        <v>277</v>
      </c>
      <c r="K176" s="170" t="s">
        <v>97</v>
      </c>
      <c r="L176" s="170" t="s">
        <v>10</v>
      </c>
      <c r="M176" s="171"/>
      <c r="N176" s="172">
        <f t="shared" ref="N176:P177" si="57">N177</f>
        <v>0</v>
      </c>
      <c r="O176" s="95">
        <f t="shared" si="57"/>
        <v>10000</v>
      </c>
      <c r="P176" s="177">
        <f t="shared" si="57"/>
        <v>0</v>
      </c>
      <c r="Q176" s="175">
        <v>0</v>
      </c>
      <c r="R176" s="176">
        <f t="shared" si="56"/>
        <v>0</v>
      </c>
    </row>
    <row r="177" spans="1:18" s="9" customFormat="1">
      <c r="A177" s="169" t="s">
        <v>444</v>
      </c>
      <c r="B177" s="56"/>
      <c r="C177" s="57"/>
      <c r="D177" s="57"/>
      <c r="E177" s="57"/>
      <c r="F177" s="57"/>
      <c r="G177" s="57"/>
      <c r="H177" s="57"/>
      <c r="I177" s="58"/>
      <c r="J177" s="551" t="s">
        <v>277</v>
      </c>
      <c r="K177" s="170" t="s">
        <v>175</v>
      </c>
      <c r="L177" s="170" t="s">
        <v>104</v>
      </c>
      <c r="M177" s="171"/>
      <c r="N177" s="172">
        <f t="shared" si="57"/>
        <v>0</v>
      </c>
      <c r="O177" s="95">
        <f t="shared" si="57"/>
        <v>10000</v>
      </c>
      <c r="P177" s="177">
        <f t="shared" si="57"/>
        <v>0</v>
      </c>
      <c r="Q177" s="175">
        <v>0</v>
      </c>
      <c r="R177" s="176">
        <f t="shared" si="56"/>
        <v>0</v>
      </c>
    </row>
    <row r="178" spans="1:18" s="9" customFormat="1">
      <c r="A178" s="169" t="s">
        <v>444</v>
      </c>
      <c r="B178" s="56" t="s">
        <v>88</v>
      </c>
      <c r="C178" s="57"/>
      <c r="D178" s="57"/>
      <c r="E178" s="57" t="s">
        <v>11</v>
      </c>
      <c r="F178" s="57"/>
      <c r="G178" s="57"/>
      <c r="H178" s="57"/>
      <c r="I178" s="58"/>
      <c r="J178" s="551" t="s">
        <v>277</v>
      </c>
      <c r="K178" s="170" t="s">
        <v>176</v>
      </c>
      <c r="L178" s="170" t="s">
        <v>52</v>
      </c>
      <c r="M178" s="171"/>
      <c r="N178" s="172"/>
      <c r="O178" s="95">
        <v>10000</v>
      </c>
      <c r="P178" s="177">
        <v>0</v>
      </c>
      <c r="Q178" s="175">
        <v>0</v>
      </c>
      <c r="R178" s="176">
        <f t="shared" si="56"/>
        <v>0</v>
      </c>
    </row>
    <row r="179" spans="1:18">
      <c r="A179" s="250" t="s">
        <v>4</v>
      </c>
      <c r="B179" s="255"/>
      <c r="C179" s="249"/>
      <c r="D179" s="249"/>
      <c r="E179" s="249"/>
      <c r="F179" s="249"/>
      <c r="G179" s="249"/>
      <c r="H179" s="249"/>
      <c r="I179" s="256"/>
      <c r="J179" s="558" t="s">
        <v>246</v>
      </c>
      <c r="K179" s="251" t="s">
        <v>247</v>
      </c>
      <c r="L179" s="251"/>
      <c r="M179" s="257"/>
      <c r="N179" s="252">
        <f t="shared" ref="N179:P183" si="58">N180</f>
        <v>12125</v>
      </c>
      <c r="O179" s="253">
        <f t="shared" si="58"/>
        <v>30000</v>
      </c>
      <c r="P179" s="254">
        <f t="shared" si="58"/>
        <v>14200</v>
      </c>
      <c r="Q179" s="261">
        <f t="shared" si="41"/>
        <v>117.11340206185568</v>
      </c>
      <c r="R179" s="262">
        <f t="shared" si="42"/>
        <v>47.333333333333336</v>
      </c>
    </row>
    <row r="180" spans="1:18">
      <c r="A180" s="179" t="s">
        <v>313</v>
      </c>
      <c r="B180" s="115" t="s">
        <v>88</v>
      </c>
      <c r="C180" s="116"/>
      <c r="D180" s="116" t="s">
        <v>97</v>
      </c>
      <c r="E180" s="116" t="s">
        <v>11</v>
      </c>
      <c r="F180" s="116"/>
      <c r="G180" s="116"/>
      <c r="H180" s="116"/>
      <c r="I180" s="117"/>
      <c r="J180" s="552" t="s">
        <v>4</v>
      </c>
      <c r="K180" s="180" t="s">
        <v>249</v>
      </c>
      <c r="L180" s="180"/>
      <c r="M180" s="181"/>
      <c r="N180" s="213">
        <f t="shared" si="58"/>
        <v>12125</v>
      </c>
      <c r="O180" s="214">
        <f t="shared" si="58"/>
        <v>30000</v>
      </c>
      <c r="P180" s="215">
        <f t="shared" si="58"/>
        <v>14200</v>
      </c>
      <c r="Q180" s="185">
        <f t="shared" si="41"/>
        <v>117.11340206185568</v>
      </c>
      <c r="R180" s="186">
        <f t="shared" si="42"/>
        <v>47.333333333333336</v>
      </c>
    </row>
    <row r="181" spans="1:18">
      <c r="A181" s="161" t="s">
        <v>315</v>
      </c>
      <c r="B181" s="121" t="s">
        <v>88</v>
      </c>
      <c r="C181" s="122"/>
      <c r="D181" s="122" t="s">
        <v>97</v>
      </c>
      <c r="E181" s="122" t="s">
        <v>11</v>
      </c>
      <c r="F181" s="122"/>
      <c r="G181" s="122"/>
      <c r="H181" s="122"/>
      <c r="I181" s="123"/>
      <c r="J181" s="550" t="s">
        <v>105</v>
      </c>
      <c r="K181" s="162" t="s">
        <v>250</v>
      </c>
      <c r="L181" s="162"/>
      <c r="M181" s="163"/>
      <c r="N181" s="164">
        <f t="shared" si="58"/>
        <v>12125</v>
      </c>
      <c r="O181" s="188">
        <f t="shared" si="58"/>
        <v>30000</v>
      </c>
      <c r="P181" s="189">
        <f t="shared" si="58"/>
        <v>14200</v>
      </c>
      <c r="Q181" s="167">
        <f t="shared" si="41"/>
        <v>117.11340206185568</v>
      </c>
      <c r="R181" s="168">
        <f t="shared" si="42"/>
        <v>47.333333333333336</v>
      </c>
    </row>
    <row r="182" spans="1:18">
      <c r="A182" s="169" t="s">
        <v>315</v>
      </c>
      <c r="B182" s="59"/>
      <c r="C182" s="60"/>
      <c r="D182" s="60"/>
      <c r="E182" s="60"/>
      <c r="F182" s="60"/>
      <c r="G182" s="60"/>
      <c r="H182" s="60"/>
      <c r="I182" s="61"/>
      <c r="J182" s="555" t="s">
        <v>105</v>
      </c>
      <c r="K182" s="236" t="s">
        <v>97</v>
      </c>
      <c r="L182" s="47" t="s">
        <v>10</v>
      </c>
      <c r="M182" s="207"/>
      <c r="N182" s="208">
        <f t="shared" si="58"/>
        <v>12125</v>
      </c>
      <c r="O182" s="237">
        <f t="shared" si="58"/>
        <v>30000</v>
      </c>
      <c r="P182" s="238">
        <f t="shared" si="58"/>
        <v>14200</v>
      </c>
      <c r="Q182" s="175">
        <f t="shared" si="41"/>
        <v>117.11340206185568</v>
      </c>
      <c r="R182" s="176">
        <f t="shared" si="42"/>
        <v>47.333333333333336</v>
      </c>
    </row>
    <row r="183" spans="1:18">
      <c r="A183" s="169" t="s">
        <v>315</v>
      </c>
      <c r="B183" s="59"/>
      <c r="C183" s="60"/>
      <c r="D183" s="60"/>
      <c r="E183" s="60"/>
      <c r="F183" s="60"/>
      <c r="G183" s="60"/>
      <c r="H183" s="60"/>
      <c r="I183" s="61"/>
      <c r="J183" s="555" t="s">
        <v>105</v>
      </c>
      <c r="K183" s="236" t="s">
        <v>92</v>
      </c>
      <c r="L183" s="47" t="s">
        <v>44</v>
      </c>
      <c r="M183" s="207"/>
      <c r="N183" s="208">
        <f t="shared" si="58"/>
        <v>12125</v>
      </c>
      <c r="O183" s="237">
        <f t="shared" si="58"/>
        <v>30000</v>
      </c>
      <c r="P183" s="238">
        <f t="shared" si="58"/>
        <v>14200</v>
      </c>
      <c r="Q183" s="175">
        <f t="shared" si="41"/>
        <v>117.11340206185568</v>
      </c>
      <c r="R183" s="176">
        <f t="shared" si="42"/>
        <v>47.333333333333336</v>
      </c>
    </row>
    <row r="184" spans="1:18">
      <c r="A184" s="169" t="s">
        <v>315</v>
      </c>
      <c r="B184" s="59" t="s">
        <v>88</v>
      </c>
      <c r="C184" s="60"/>
      <c r="D184" s="60" t="s">
        <v>97</v>
      </c>
      <c r="E184" s="60" t="s">
        <v>11</v>
      </c>
      <c r="F184" s="60"/>
      <c r="G184" s="60"/>
      <c r="H184" s="60"/>
      <c r="I184" s="61"/>
      <c r="J184" s="555" t="s">
        <v>105</v>
      </c>
      <c r="K184" s="236" t="s">
        <v>91</v>
      </c>
      <c r="L184" s="47" t="s">
        <v>47</v>
      </c>
      <c r="M184" s="207"/>
      <c r="N184" s="208">
        <v>12125</v>
      </c>
      <c r="O184" s="237">
        <v>30000</v>
      </c>
      <c r="P184" s="238">
        <v>14200</v>
      </c>
      <c r="Q184" s="175">
        <f t="shared" si="41"/>
        <v>117.11340206185568</v>
      </c>
      <c r="R184" s="176">
        <f t="shared" si="42"/>
        <v>47.333333333333336</v>
      </c>
    </row>
    <row r="185" spans="1:18" ht="16.95" customHeight="1">
      <c r="A185" s="296"/>
      <c r="B185" s="305"/>
      <c r="C185" s="306"/>
      <c r="D185" s="306"/>
      <c r="E185" s="306"/>
      <c r="F185" s="306"/>
      <c r="G185" s="306"/>
      <c r="H185" s="306"/>
      <c r="I185" s="307"/>
      <c r="J185" s="546"/>
      <c r="K185" s="298" t="s">
        <v>251</v>
      </c>
      <c r="L185" s="298"/>
      <c r="M185" s="299"/>
      <c r="N185" s="320">
        <f>SUM(N186)</f>
        <v>42749</v>
      </c>
      <c r="O185" s="321">
        <f>SUM(O186)</f>
        <v>530000</v>
      </c>
      <c r="P185" s="322">
        <f>SUM(P186)</f>
        <v>248819</v>
      </c>
      <c r="Q185" s="303">
        <f t="shared" si="41"/>
        <v>582.0463636576294</v>
      </c>
      <c r="R185" s="304">
        <f t="shared" si="42"/>
        <v>46.946981132075472</v>
      </c>
    </row>
    <row r="186" spans="1:18">
      <c r="A186" s="136"/>
      <c r="B186" s="96"/>
      <c r="C186" s="97"/>
      <c r="D186" s="97"/>
      <c r="E186" s="97"/>
      <c r="F186" s="97"/>
      <c r="G186" s="97"/>
      <c r="H186" s="97"/>
      <c r="I186" s="98"/>
      <c r="J186" s="547" t="s">
        <v>252</v>
      </c>
      <c r="K186" s="138" t="s">
        <v>253</v>
      </c>
      <c r="L186" s="138"/>
      <c r="M186" s="139"/>
      <c r="N186" s="258">
        <f>SUM(N187)</f>
        <v>42749</v>
      </c>
      <c r="O186" s="259">
        <f>SUM(O187)</f>
        <v>530000</v>
      </c>
      <c r="P186" s="260">
        <f t="shared" ref="P186" si="59">SUM(P187)</f>
        <v>248819</v>
      </c>
      <c r="Q186" s="143">
        <f t="shared" si="41"/>
        <v>582.0463636576294</v>
      </c>
      <c r="R186" s="144">
        <f t="shared" si="42"/>
        <v>46.946981132075472</v>
      </c>
    </row>
    <row r="187" spans="1:18">
      <c r="A187" s="147" t="s">
        <v>316</v>
      </c>
      <c r="B187" s="520" t="s">
        <v>88</v>
      </c>
      <c r="C187" s="521"/>
      <c r="D187" s="521"/>
      <c r="E187" s="521"/>
      <c r="F187" s="521" t="s">
        <v>189</v>
      </c>
      <c r="G187" s="521"/>
      <c r="H187" s="521" t="s">
        <v>191</v>
      </c>
      <c r="I187" s="522"/>
      <c r="J187" s="548"/>
      <c r="K187" s="582" t="s">
        <v>254</v>
      </c>
      <c r="L187" s="145"/>
      <c r="M187" s="146"/>
      <c r="N187" s="148">
        <f>N188+N192+N200+N204+N208+N196</f>
        <v>42749</v>
      </c>
      <c r="O187" s="578">
        <f>O188+O192+O200+O204+O208+O196</f>
        <v>530000</v>
      </c>
      <c r="P187" s="579">
        <f>P188+P192+P200+P204+P208+P196</f>
        <v>248819</v>
      </c>
      <c r="Q187" s="580">
        <f t="shared" si="41"/>
        <v>582.0463636576294</v>
      </c>
      <c r="R187" s="152">
        <f t="shared" si="42"/>
        <v>46.946981132075472</v>
      </c>
    </row>
    <row r="188" spans="1:18">
      <c r="A188" s="161" t="s">
        <v>317</v>
      </c>
      <c r="B188" s="121" t="s">
        <v>88</v>
      </c>
      <c r="C188" s="122"/>
      <c r="D188" s="122"/>
      <c r="E188" s="122"/>
      <c r="F188" s="122"/>
      <c r="G188" s="122"/>
      <c r="H188" s="122"/>
      <c r="I188" s="123"/>
      <c r="J188" s="550" t="s">
        <v>106</v>
      </c>
      <c r="K188" s="311" t="s">
        <v>255</v>
      </c>
      <c r="L188" s="162"/>
      <c r="M188" s="163"/>
      <c r="N188" s="164">
        <f t="shared" ref="N188:P190" si="60">N189</f>
        <v>7000</v>
      </c>
      <c r="O188" s="188">
        <f t="shared" si="60"/>
        <v>10000</v>
      </c>
      <c r="P188" s="189">
        <f t="shared" si="60"/>
        <v>3000</v>
      </c>
      <c r="Q188" s="284">
        <f t="shared" si="41"/>
        <v>42.857142857142854</v>
      </c>
      <c r="R188" s="168">
        <f t="shared" si="42"/>
        <v>30</v>
      </c>
    </row>
    <row r="189" spans="1:18">
      <c r="A189" s="169" t="s">
        <v>317</v>
      </c>
      <c r="B189" s="523"/>
      <c r="C189" s="524"/>
      <c r="D189" s="524"/>
      <c r="E189" s="524"/>
      <c r="F189" s="524"/>
      <c r="G189" s="524"/>
      <c r="H189" s="524"/>
      <c r="I189" s="525"/>
      <c r="J189" s="559" t="s">
        <v>106</v>
      </c>
      <c r="K189" s="283">
        <v>3</v>
      </c>
      <c r="L189" s="526" t="s">
        <v>10</v>
      </c>
      <c r="M189" s="527"/>
      <c r="N189" s="513">
        <f t="shared" si="60"/>
        <v>7000</v>
      </c>
      <c r="O189" s="529">
        <f t="shared" si="60"/>
        <v>10000</v>
      </c>
      <c r="P189" s="530">
        <f t="shared" si="60"/>
        <v>3000</v>
      </c>
      <c r="Q189" s="279">
        <f t="shared" si="41"/>
        <v>42.857142857142854</v>
      </c>
      <c r="R189" s="176">
        <f t="shared" si="42"/>
        <v>30</v>
      </c>
    </row>
    <row r="190" spans="1:18">
      <c r="A190" s="169" t="s">
        <v>317</v>
      </c>
      <c r="B190" s="56"/>
      <c r="C190" s="57"/>
      <c r="D190" s="57"/>
      <c r="E190" s="57"/>
      <c r="F190" s="57"/>
      <c r="G190" s="57"/>
      <c r="H190" s="57"/>
      <c r="I190" s="58"/>
      <c r="J190" s="551" t="s">
        <v>106</v>
      </c>
      <c r="K190" s="316">
        <v>38</v>
      </c>
      <c r="L190" s="170" t="s">
        <v>94</v>
      </c>
      <c r="M190" s="171"/>
      <c r="N190" s="172">
        <f t="shared" si="60"/>
        <v>7000</v>
      </c>
      <c r="O190" s="95">
        <f t="shared" si="60"/>
        <v>10000</v>
      </c>
      <c r="P190" s="177">
        <f t="shared" si="60"/>
        <v>3000</v>
      </c>
      <c r="Q190" s="279">
        <f t="shared" si="41"/>
        <v>42.857142857142854</v>
      </c>
      <c r="R190" s="176">
        <f t="shared" si="42"/>
        <v>30</v>
      </c>
    </row>
    <row r="191" spans="1:18">
      <c r="A191" s="169" t="s">
        <v>317</v>
      </c>
      <c r="B191" s="56" t="s">
        <v>88</v>
      </c>
      <c r="C191" s="57"/>
      <c r="D191" s="57"/>
      <c r="E191" s="57"/>
      <c r="F191" s="57"/>
      <c r="G191" s="57"/>
      <c r="H191" s="57"/>
      <c r="I191" s="58"/>
      <c r="J191" s="551" t="s">
        <v>106</v>
      </c>
      <c r="K191" s="316">
        <v>381</v>
      </c>
      <c r="L191" s="170" t="s">
        <v>54</v>
      </c>
      <c r="M191" s="171"/>
      <c r="N191" s="172">
        <v>7000</v>
      </c>
      <c r="O191" s="95">
        <v>10000</v>
      </c>
      <c r="P191" s="177">
        <v>3000</v>
      </c>
      <c r="Q191" s="279">
        <f t="shared" si="41"/>
        <v>42.857142857142854</v>
      </c>
      <c r="R191" s="176">
        <f t="shared" si="42"/>
        <v>30</v>
      </c>
    </row>
    <row r="192" spans="1:18">
      <c r="A192" s="161" t="s">
        <v>318</v>
      </c>
      <c r="B192" s="121" t="s">
        <v>88</v>
      </c>
      <c r="C192" s="122"/>
      <c r="D192" s="122"/>
      <c r="E192" s="122"/>
      <c r="F192" s="122"/>
      <c r="G192" s="122"/>
      <c r="H192" s="122" t="s">
        <v>191</v>
      </c>
      <c r="I192" s="123"/>
      <c r="J192" s="550" t="s">
        <v>106</v>
      </c>
      <c r="K192" s="311" t="s">
        <v>256</v>
      </c>
      <c r="L192" s="162"/>
      <c r="M192" s="163"/>
      <c r="N192" s="164">
        <f t="shared" ref="N192:O194" si="61">N193</f>
        <v>17750</v>
      </c>
      <c r="O192" s="188">
        <f t="shared" si="61"/>
        <v>30000</v>
      </c>
      <c r="P192" s="189">
        <f>P193</f>
        <v>0</v>
      </c>
      <c r="Q192" s="284">
        <f>P192/N192*100</f>
        <v>0</v>
      </c>
      <c r="R192" s="168">
        <f t="shared" si="42"/>
        <v>0</v>
      </c>
    </row>
    <row r="193" spans="1:19">
      <c r="A193" s="169" t="s">
        <v>318</v>
      </c>
      <c r="B193" s="56"/>
      <c r="C193" s="57"/>
      <c r="D193" s="57"/>
      <c r="E193" s="57"/>
      <c r="F193" s="57"/>
      <c r="G193" s="57"/>
      <c r="H193" s="57"/>
      <c r="I193" s="58"/>
      <c r="J193" s="551" t="s">
        <v>106</v>
      </c>
      <c r="K193" s="316">
        <v>3</v>
      </c>
      <c r="L193" s="170" t="s">
        <v>10</v>
      </c>
      <c r="M193" s="171"/>
      <c r="N193" s="172">
        <f t="shared" si="61"/>
        <v>17750</v>
      </c>
      <c r="O193" s="95">
        <f t="shared" si="61"/>
        <v>30000</v>
      </c>
      <c r="P193" s="177">
        <f>P194</f>
        <v>0</v>
      </c>
      <c r="Q193" s="279">
        <f>P193/N193*100</f>
        <v>0</v>
      </c>
      <c r="R193" s="176">
        <f t="shared" si="42"/>
        <v>0</v>
      </c>
    </row>
    <row r="194" spans="1:19">
      <c r="A194" s="169" t="s">
        <v>318</v>
      </c>
      <c r="B194" s="56"/>
      <c r="C194" s="57"/>
      <c r="D194" s="57"/>
      <c r="E194" s="57"/>
      <c r="F194" s="57"/>
      <c r="G194" s="57"/>
      <c r="H194" s="57"/>
      <c r="I194" s="58"/>
      <c r="J194" s="551" t="s">
        <v>106</v>
      </c>
      <c r="K194" s="316" t="s">
        <v>92</v>
      </c>
      <c r="L194" s="170" t="s">
        <v>44</v>
      </c>
      <c r="M194" s="171"/>
      <c r="N194" s="172">
        <f t="shared" si="61"/>
        <v>17750</v>
      </c>
      <c r="O194" s="95">
        <f t="shared" si="61"/>
        <v>30000</v>
      </c>
      <c r="P194" s="177">
        <f>P195</f>
        <v>0</v>
      </c>
      <c r="Q194" s="279">
        <f t="shared" ref="Q194:Q195" si="62">P194/N194*100</f>
        <v>0</v>
      </c>
      <c r="R194" s="176">
        <f t="shared" si="42"/>
        <v>0</v>
      </c>
    </row>
    <row r="195" spans="1:19">
      <c r="A195" s="197" t="s">
        <v>318</v>
      </c>
      <c r="B195" s="62" t="s">
        <v>88</v>
      </c>
      <c r="C195" s="63"/>
      <c r="D195" s="63"/>
      <c r="E195" s="63"/>
      <c r="F195" s="63"/>
      <c r="G195" s="63"/>
      <c r="H195" s="63" t="s">
        <v>191</v>
      </c>
      <c r="I195" s="64"/>
      <c r="J195" s="556" t="s">
        <v>106</v>
      </c>
      <c r="K195" s="317" t="s">
        <v>91</v>
      </c>
      <c r="L195" s="209" t="s">
        <v>47</v>
      </c>
      <c r="M195" s="210"/>
      <c r="N195" s="211">
        <v>17750</v>
      </c>
      <c r="O195" s="198">
        <v>30000</v>
      </c>
      <c r="P195" s="199">
        <v>0</v>
      </c>
      <c r="Q195" s="280">
        <f t="shared" si="62"/>
        <v>0</v>
      </c>
      <c r="R195" s="201">
        <f t="shared" si="42"/>
        <v>0</v>
      </c>
    </row>
    <row r="196" spans="1:19" s="9" customFormat="1">
      <c r="A196" s="533" t="s">
        <v>319</v>
      </c>
      <c r="B196" s="124" t="s">
        <v>88</v>
      </c>
      <c r="C196" s="125"/>
      <c r="D196" s="125"/>
      <c r="E196" s="125"/>
      <c r="F196" s="125"/>
      <c r="G196" s="125"/>
      <c r="H196" s="125"/>
      <c r="I196" s="126"/>
      <c r="J196" s="125" t="s">
        <v>106</v>
      </c>
      <c r="K196" s="533" t="s">
        <v>258</v>
      </c>
      <c r="L196" s="192"/>
      <c r="M196" s="193"/>
      <c r="N196" s="194">
        <f t="shared" ref="N196:P198" si="63">N197</f>
        <v>0</v>
      </c>
      <c r="O196" s="194">
        <f t="shared" si="63"/>
        <v>5000</v>
      </c>
      <c r="P196" s="194">
        <f t="shared" si="63"/>
        <v>1000</v>
      </c>
      <c r="Q196" s="502">
        <v>0</v>
      </c>
      <c r="R196" s="196">
        <f t="shared" si="42"/>
        <v>20</v>
      </c>
    </row>
    <row r="197" spans="1:19" s="9" customFormat="1">
      <c r="A197" s="283" t="s">
        <v>319</v>
      </c>
      <c r="B197" s="56"/>
      <c r="C197" s="57"/>
      <c r="D197" s="57"/>
      <c r="E197" s="57"/>
      <c r="F197" s="57"/>
      <c r="G197" s="57"/>
      <c r="H197" s="57"/>
      <c r="I197" s="58"/>
      <c r="J197" s="57" t="s">
        <v>106</v>
      </c>
      <c r="K197" s="316">
        <v>3</v>
      </c>
      <c r="L197" s="170" t="s">
        <v>10</v>
      </c>
      <c r="M197" s="171"/>
      <c r="N197" s="95">
        <f t="shared" si="63"/>
        <v>0</v>
      </c>
      <c r="O197" s="95">
        <f t="shared" si="63"/>
        <v>5000</v>
      </c>
      <c r="P197" s="95">
        <f t="shared" si="63"/>
        <v>1000</v>
      </c>
      <c r="Q197" s="279">
        <v>0</v>
      </c>
      <c r="R197" s="176">
        <f t="shared" si="42"/>
        <v>20</v>
      </c>
    </row>
    <row r="198" spans="1:19" s="9" customFormat="1">
      <c r="A198" s="283" t="s">
        <v>319</v>
      </c>
      <c r="B198" s="56"/>
      <c r="C198" s="57"/>
      <c r="D198" s="57"/>
      <c r="E198" s="57"/>
      <c r="F198" s="57"/>
      <c r="G198" s="57"/>
      <c r="H198" s="57"/>
      <c r="I198" s="58"/>
      <c r="J198" s="57" t="s">
        <v>106</v>
      </c>
      <c r="K198" s="316">
        <v>38</v>
      </c>
      <c r="L198" s="170" t="s">
        <v>94</v>
      </c>
      <c r="M198" s="171"/>
      <c r="N198" s="95">
        <f t="shared" si="63"/>
        <v>0</v>
      </c>
      <c r="O198" s="95">
        <f t="shared" si="63"/>
        <v>5000</v>
      </c>
      <c r="P198" s="95">
        <f t="shared" si="63"/>
        <v>1000</v>
      </c>
      <c r="Q198" s="279">
        <v>0</v>
      </c>
      <c r="R198" s="176">
        <f t="shared" si="42"/>
        <v>20</v>
      </c>
    </row>
    <row r="199" spans="1:19" s="9" customFormat="1">
      <c r="A199" s="283" t="s">
        <v>319</v>
      </c>
      <c r="B199" s="56" t="s">
        <v>88</v>
      </c>
      <c r="C199" s="57"/>
      <c r="D199" s="57"/>
      <c r="E199" s="57"/>
      <c r="F199" s="57"/>
      <c r="G199" s="57"/>
      <c r="H199" s="57"/>
      <c r="I199" s="58"/>
      <c r="J199" s="57" t="s">
        <v>106</v>
      </c>
      <c r="K199" s="316">
        <v>381</v>
      </c>
      <c r="L199" s="170" t="s">
        <v>54</v>
      </c>
      <c r="M199" s="171"/>
      <c r="N199" s="173">
        <v>0</v>
      </c>
      <c r="O199" s="95">
        <v>5000</v>
      </c>
      <c r="P199" s="95">
        <v>1000</v>
      </c>
      <c r="Q199" s="279">
        <v>0</v>
      </c>
      <c r="R199" s="176">
        <f t="shared" si="42"/>
        <v>20</v>
      </c>
    </row>
    <row r="200" spans="1:19">
      <c r="A200" s="311" t="s">
        <v>320</v>
      </c>
      <c r="B200" s="121"/>
      <c r="C200" s="122"/>
      <c r="D200" s="122"/>
      <c r="E200" s="122"/>
      <c r="F200" s="122" t="s">
        <v>189</v>
      </c>
      <c r="G200" s="122"/>
      <c r="H200" s="122" t="s">
        <v>191</v>
      </c>
      <c r="I200" s="123"/>
      <c r="J200" s="122" t="s">
        <v>106</v>
      </c>
      <c r="K200" s="311" t="s">
        <v>257</v>
      </c>
      <c r="L200" s="162"/>
      <c r="M200" s="163"/>
      <c r="N200" s="165">
        <v>0</v>
      </c>
      <c r="O200" s="188">
        <f t="shared" ref="O200:P202" si="64">O201</f>
        <v>300000</v>
      </c>
      <c r="P200" s="188">
        <f t="shared" si="64"/>
        <v>81250</v>
      </c>
      <c r="Q200" s="284">
        <v>0</v>
      </c>
      <c r="R200" s="168">
        <f t="shared" si="42"/>
        <v>27.083333333333332</v>
      </c>
      <c r="S200" s="54"/>
    </row>
    <row r="201" spans="1:19">
      <c r="A201" s="283" t="s">
        <v>320</v>
      </c>
      <c r="B201" s="56"/>
      <c r="C201" s="57"/>
      <c r="D201" s="57"/>
      <c r="E201" s="57"/>
      <c r="F201" s="57"/>
      <c r="G201" s="57"/>
      <c r="H201" s="57"/>
      <c r="I201" s="58"/>
      <c r="J201" s="57" t="s">
        <v>106</v>
      </c>
      <c r="K201" s="318" t="s">
        <v>11</v>
      </c>
      <c r="L201" s="170" t="s">
        <v>12</v>
      </c>
      <c r="M201" s="171"/>
      <c r="N201" s="173">
        <v>0</v>
      </c>
      <c r="O201" s="95">
        <f t="shared" si="64"/>
        <v>300000</v>
      </c>
      <c r="P201" s="95">
        <f t="shared" si="64"/>
        <v>81250</v>
      </c>
      <c r="Q201" s="279">
        <v>0</v>
      </c>
      <c r="R201" s="176">
        <f t="shared" si="42"/>
        <v>27.083333333333332</v>
      </c>
      <c r="S201" s="55"/>
    </row>
    <row r="202" spans="1:19">
      <c r="A202" s="283" t="s">
        <v>320</v>
      </c>
      <c r="B202" s="56"/>
      <c r="C202" s="57"/>
      <c r="D202" s="57"/>
      <c r="E202" s="57"/>
      <c r="F202" s="57"/>
      <c r="G202" s="57"/>
      <c r="H202" s="57"/>
      <c r="I202" s="58"/>
      <c r="J202" s="57" t="s">
        <v>106</v>
      </c>
      <c r="K202" s="316">
        <v>42</v>
      </c>
      <c r="L202" s="170" t="s">
        <v>57</v>
      </c>
      <c r="M202" s="171"/>
      <c r="N202" s="173">
        <v>0</v>
      </c>
      <c r="O202" s="95">
        <f t="shared" si="64"/>
        <v>300000</v>
      </c>
      <c r="P202" s="95">
        <f t="shared" si="64"/>
        <v>81250</v>
      </c>
      <c r="Q202" s="279">
        <v>0</v>
      </c>
      <c r="R202" s="176">
        <f t="shared" si="42"/>
        <v>27.083333333333332</v>
      </c>
    </row>
    <row r="203" spans="1:19">
      <c r="A203" s="283" t="s">
        <v>320</v>
      </c>
      <c r="B203" s="56"/>
      <c r="C203" s="57"/>
      <c r="D203" s="57"/>
      <c r="E203" s="57"/>
      <c r="F203" s="57" t="s">
        <v>189</v>
      </c>
      <c r="G203" s="57"/>
      <c r="H203" s="57" t="s">
        <v>191</v>
      </c>
      <c r="I203" s="58"/>
      <c r="J203" s="57" t="s">
        <v>106</v>
      </c>
      <c r="K203" s="316">
        <v>421</v>
      </c>
      <c r="L203" s="170" t="s">
        <v>58</v>
      </c>
      <c r="M203" s="171"/>
      <c r="N203" s="173">
        <v>0</v>
      </c>
      <c r="O203" s="95">
        <v>300000</v>
      </c>
      <c r="P203" s="95">
        <v>81250</v>
      </c>
      <c r="Q203" s="279">
        <v>0</v>
      </c>
      <c r="R203" s="176">
        <f t="shared" si="42"/>
        <v>27.083333333333332</v>
      </c>
    </row>
    <row r="204" spans="1:19" s="9" customFormat="1">
      <c r="A204" s="311" t="s">
        <v>321</v>
      </c>
      <c r="B204" s="121"/>
      <c r="C204" s="122"/>
      <c r="D204" s="122"/>
      <c r="E204" s="122"/>
      <c r="F204" s="122" t="s">
        <v>189</v>
      </c>
      <c r="G204" s="122"/>
      <c r="H204" s="122" t="s">
        <v>191</v>
      </c>
      <c r="I204" s="123"/>
      <c r="J204" s="122" t="s">
        <v>106</v>
      </c>
      <c r="K204" s="311" t="s">
        <v>433</v>
      </c>
      <c r="L204" s="162"/>
      <c r="M204" s="163"/>
      <c r="N204" s="165">
        <f t="shared" ref="N204:P206" si="65">N205</f>
        <v>0</v>
      </c>
      <c r="O204" s="188">
        <f t="shared" si="65"/>
        <v>150000</v>
      </c>
      <c r="P204" s="188">
        <f t="shared" si="65"/>
        <v>132125</v>
      </c>
      <c r="Q204" s="284">
        <v>0</v>
      </c>
      <c r="R204" s="168">
        <f t="shared" si="42"/>
        <v>88.083333333333343</v>
      </c>
    </row>
    <row r="205" spans="1:19" s="9" customFormat="1">
      <c r="A205" s="283" t="s">
        <v>321</v>
      </c>
      <c r="B205" s="56"/>
      <c r="C205" s="57"/>
      <c r="D205" s="57"/>
      <c r="E205" s="57"/>
      <c r="F205" s="57"/>
      <c r="G205" s="57"/>
      <c r="H205" s="57"/>
      <c r="I205" s="58"/>
      <c r="J205" s="57" t="s">
        <v>106</v>
      </c>
      <c r="K205" s="318" t="s">
        <v>11</v>
      </c>
      <c r="L205" s="170" t="s">
        <v>12</v>
      </c>
      <c r="M205" s="171"/>
      <c r="N205" s="173">
        <f t="shared" si="65"/>
        <v>0</v>
      </c>
      <c r="O205" s="95">
        <f t="shared" si="65"/>
        <v>150000</v>
      </c>
      <c r="P205" s="95">
        <f t="shared" si="65"/>
        <v>132125</v>
      </c>
      <c r="Q205" s="279">
        <v>0</v>
      </c>
      <c r="R205" s="176">
        <f t="shared" si="42"/>
        <v>88.083333333333343</v>
      </c>
    </row>
    <row r="206" spans="1:19" s="9" customFormat="1">
      <c r="A206" s="283" t="s">
        <v>321</v>
      </c>
      <c r="B206" s="56"/>
      <c r="C206" s="57"/>
      <c r="D206" s="57"/>
      <c r="E206" s="57"/>
      <c r="F206" s="57"/>
      <c r="G206" s="57"/>
      <c r="H206" s="57"/>
      <c r="I206" s="58"/>
      <c r="J206" s="57" t="s">
        <v>106</v>
      </c>
      <c r="K206" s="316">
        <v>42</v>
      </c>
      <c r="L206" s="170" t="s">
        <v>57</v>
      </c>
      <c r="M206" s="171"/>
      <c r="N206" s="173">
        <f t="shared" si="65"/>
        <v>0</v>
      </c>
      <c r="O206" s="95">
        <f t="shared" si="65"/>
        <v>150000</v>
      </c>
      <c r="P206" s="95">
        <f t="shared" si="65"/>
        <v>132125</v>
      </c>
      <c r="Q206" s="279">
        <v>0</v>
      </c>
      <c r="R206" s="176">
        <f t="shared" si="42"/>
        <v>88.083333333333343</v>
      </c>
    </row>
    <row r="207" spans="1:19" s="9" customFormat="1">
      <c r="A207" s="283" t="s">
        <v>321</v>
      </c>
      <c r="B207" s="56"/>
      <c r="C207" s="57"/>
      <c r="D207" s="57"/>
      <c r="E207" s="57"/>
      <c r="F207" s="57" t="s">
        <v>189</v>
      </c>
      <c r="G207" s="57"/>
      <c r="H207" s="57" t="s">
        <v>191</v>
      </c>
      <c r="I207" s="58"/>
      <c r="J207" s="57" t="s">
        <v>106</v>
      </c>
      <c r="K207" s="316">
        <v>421</v>
      </c>
      <c r="L207" s="170" t="s">
        <v>58</v>
      </c>
      <c r="M207" s="171"/>
      <c r="N207" s="173">
        <v>0</v>
      </c>
      <c r="O207" s="95">
        <v>150000</v>
      </c>
      <c r="P207" s="95">
        <v>132125</v>
      </c>
      <c r="Q207" s="279">
        <v>0</v>
      </c>
      <c r="R207" s="176">
        <f t="shared" si="42"/>
        <v>88.083333333333343</v>
      </c>
    </row>
    <row r="208" spans="1:19">
      <c r="A208" s="311" t="s">
        <v>322</v>
      </c>
      <c r="B208" s="121" t="s">
        <v>88</v>
      </c>
      <c r="C208" s="122"/>
      <c r="D208" s="122"/>
      <c r="E208" s="122"/>
      <c r="F208" s="122"/>
      <c r="G208" s="122"/>
      <c r="H208" s="122" t="s">
        <v>191</v>
      </c>
      <c r="I208" s="123"/>
      <c r="J208" s="122" t="s">
        <v>107</v>
      </c>
      <c r="K208" s="311" t="s">
        <v>259</v>
      </c>
      <c r="L208" s="162"/>
      <c r="M208" s="163"/>
      <c r="N208" s="165">
        <f t="shared" ref="N208:P210" si="66">N209</f>
        <v>17999</v>
      </c>
      <c r="O208" s="188">
        <f t="shared" si="66"/>
        <v>35000</v>
      </c>
      <c r="P208" s="188">
        <f t="shared" si="66"/>
        <v>31444</v>
      </c>
      <c r="Q208" s="284">
        <f t="shared" si="41"/>
        <v>174.69859436635369</v>
      </c>
      <c r="R208" s="168">
        <f t="shared" si="42"/>
        <v>89.84</v>
      </c>
    </row>
    <row r="209" spans="1:19">
      <c r="A209" s="283" t="s">
        <v>322</v>
      </c>
      <c r="B209" s="523"/>
      <c r="C209" s="524"/>
      <c r="D209" s="524"/>
      <c r="E209" s="524"/>
      <c r="F209" s="524"/>
      <c r="G209" s="524"/>
      <c r="H209" s="524"/>
      <c r="I209" s="525"/>
      <c r="J209" s="524" t="s">
        <v>107</v>
      </c>
      <c r="K209" s="283">
        <v>3</v>
      </c>
      <c r="L209" s="526" t="s">
        <v>10</v>
      </c>
      <c r="M209" s="527"/>
      <c r="N209" s="528">
        <f t="shared" si="66"/>
        <v>17999</v>
      </c>
      <c r="O209" s="529">
        <f t="shared" si="66"/>
        <v>35000</v>
      </c>
      <c r="P209" s="529">
        <f t="shared" si="66"/>
        <v>31444</v>
      </c>
      <c r="Q209" s="279">
        <f t="shared" si="41"/>
        <v>174.69859436635369</v>
      </c>
      <c r="R209" s="176">
        <f t="shared" si="42"/>
        <v>89.84</v>
      </c>
    </row>
    <row r="210" spans="1:19">
      <c r="A210" s="283" t="s">
        <v>322</v>
      </c>
      <c r="B210" s="56"/>
      <c r="C210" s="57"/>
      <c r="D210" s="57"/>
      <c r="E210" s="57"/>
      <c r="F210" s="57"/>
      <c r="G210" s="57"/>
      <c r="H210" s="57"/>
      <c r="I210" s="58"/>
      <c r="J210" s="57" t="s">
        <v>107</v>
      </c>
      <c r="K210" s="316">
        <v>38</v>
      </c>
      <c r="L210" s="170" t="s">
        <v>94</v>
      </c>
      <c r="M210" s="171"/>
      <c r="N210" s="173">
        <f t="shared" si="66"/>
        <v>17999</v>
      </c>
      <c r="O210" s="95">
        <f t="shared" si="66"/>
        <v>35000</v>
      </c>
      <c r="P210" s="95">
        <f t="shared" si="66"/>
        <v>31444</v>
      </c>
      <c r="Q210" s="279">
        <f t="shared" si="41"/>
        <v>174.69859436635369</v>
      </c>
      <c r="R210" s="176">
        <f t="shared" si="42"/>
        <v>89.84</v>
      </c>
    </row>
    <row r="211" spans="1:19">
      <c r="A211" s="313" t="s">
        <v>322</v>
      </c>
      <c r="B211" s="62" t="s">
        <v>88</v>
      </c>
      <c r="C211" s="63"/>
      <c r="D211" s="63"/>
      <c r="E211" s="63"/>
      <c r="F211" s="63"/>
      <c r="G211" s="63"/>
      <c r="H211" s="63" t="s">
        <v>191</v>
      </c>
      <c r="I211" s="64"/>
      <c r="J211" s="63" t="s">
        <v>107</v>
      </c>
      <c r="K211" s="317">
        <v>381</v>
      </c>
      <c r="L211" s="209" t="s">
        <v>54</v>
      </c>
      <c r="M211" s="210"/>
      <c r="N211" s="314">
        <v>17999</v>
      </c>
      <c r="O211" s="198">
        <v>35000</v>
      </c>
      <c r="P211" s="198">
        <v>31444</v>
      </c>
      <c r="Q211" s="280">
        <f t="shared" si="41"/>
        <v>174.69859436635369</v>
      </c>
      <c r="R211" s="201">
        <f t="shared" si="42"/>
        <v>89.84</v>
      </c>
    </row>
    <row r="212" spans="1:19" ht="16.95" customHeight="1">
      <c r="A212" s="296"/>
      <c r="B212" s="305"/>
      <c r="C212" s="306"/>
      <c r="D212" s="306"/>
      <c r="E212" s="306"/>
      <c r="F212" s="306"/>
      <c r="G212" s="306"/>
      <c r="H212" s="306"/>
      <c r="I212" s="307"/>
      <c r="J212" s="546"/>
      <c r="K212" s="298" t="s">
        <v>260</v>
      </c>
      <c r="L212" s="298"/>
      <c r="M212" s="299"/>
      <c r="N212" s="320">
        <f>SUM(N213)</f>
        <v>21218</v>
      </c>
      <c r="O212" s="321">
        <f>SUM(O213)</f>
        <v>130000</v>
      </c>
      <c r="P212" s="322">
        <f t="shared" ref="P212" si="67">SUM(P213)</f>
        <v>4686</v>
      </c>
      <c r="Q212" s="303">
        <f t="shared" si="41"/>
        <v>22.085022151003862</v>
      </c>
      <c r="R212" s="304">
        <f t="shared" si="42"/>
        <v>3.6046153846153848</v>
      </c>
    </row>
    <row r="213" spans="1:19">
      <c r="A213" s="136"/>
      <c r="B213" s="96"/>
      <c r="C213" s="97"/>
      <c r="D213" s="97"/>
      <c r="E213" s="97"/>
      <c r="F213" s="97"/>
      <c r="G213" s="97"/>
      <c r="H213" s="97"/>
      <c r="I213" s="98"/>
      <c r="J213" s="547" t="s">
        <v>252</v>
      </c>
      <c r="K213" s="138" t="s">
        <v>261</v>
      </c>
      <c r="L213" s="138"/>
      <c r="M213" s="139"/>
      <c r="N213" s="258">
        <f>N214</f>
        <v>21218</v>
      </c>
      <c r="O213" s="259">
        <f>O214</f>
        <v>130000</v>
      </c>
      <c r="P213" s="260">
        <f t="shared" ref="P213" si="68">P214</f>
        <v>4686</v>
      </c>
      <c r="Q213" s="143">
        <f t="shared" si="41"/>
        <v>22.085022151003862</v>
      </c>
      <c r="R213" s="144">
        <f t="shared" si="42"/>
        <v>3.6046153846153848</v>
      </c>
    </row>
    <row r="214" spans="1:19">
      <c r="A214" s="179" t="s">
        <v>323</v>
      </c>
      <c r="B214" s="115" t="s">
        <v>88</v>
      </c>
      <c r="C214" s="116"/>
      <c r="D214" s="116" t="s">
        <v>97</v>
      </c>
      <c r="E214" s="116" t="s">
        <v>11</v>
      </c>
      <c r="F214" s="116"/>
      <c r="G214" s="116"/>
      <c r="H214" s="116" t="s">
        <v>191</v>
      </c>
      <c r="I214" s="117"/>
      <c r="J214" s="552"/>
      <c r="K214" s="180" t="s">
        <v>262</v>
      </c>
      <c r="L214" s="180"/>
      <c r="M214" s="181"/>
      <c r="N214" s="213">
        <f>N215+N221</f>
        <v>21218</v>
      </c>
      <c r="O214" s="214">
        <f>O215+O221+O225</f>
        <v>130000</v>
      </c>
      <c r="P214" s="215">
        <f>P215+P221+P225</f>
        <v>4686</v>
      </c>
      <c r="Q214" s="185">
        <f t="shared" si="41"/>
        <v>22.085022151003862</v>
      </c>
      <c r="R214" s="186">
        <f t="shared" si="42"/>
        <v>3.6046153846153848</v>
      </c>
    </row>
    <row r="215" spans="1:19">
      <c r="A215" s="191" t="s">
        <v>324</v>
      </c>
      <c r="B215" s="124" t="s">
        <v>88</v>
      </c>
      <c r="C215" s="125"/>
      <c r="D215" s="125" t="s">
        <v>97</v>
      </c>
      <c r="E215" s="125" t="s">
        <v>11</v>
      </c>
      <c r="F215" s="125"/>
      <c r="G215" s="125"/>
      <c r="H215" s="125" t="s">
        <v>191</v>
      </c>
      <c r="I215" s="126"/>
      <c r="J215" s="560" t="s">
        <v>108</v>
      </c>
      <c r="K215" s="533" t="s">
        <v>263</v>
      </c>
      <c r="L215" s="192"/>
      <c r="M215" s="193"/>
      <c r="N215" s="216">
        <f>SUM(N216)</f>
        <v>19000</v>
      </c>
      <c r="O215" s="217">
        <f>SUM(O216)</f>
        <v>30000</v>
      </c>
      <c r="P215" s="218">
        <f>SUM(P216)</f>
        <v>4686</v>
      </c>
      <c r="Q215" s="502">
        <f t="shared" si="41"/>
        <v>24.663157894736841</v>
      </c>
      <c r="R215" s="196">
        <f t="shared" si="42"/>
        <v>15.620000000000001</v>
      </c>
    </row>
    <row r="216" spans="1:19">
      <c r="A216" s="169" t="s">
        <v>324</v>
      </c>
      <c r="B216" s="56"/>
      <c r="C216" s="57"/>
      <c r="D216" s="57"/>
      <c r="E216" s="57"/>
      <c r="F216" s="57"/>
      <c r="G216" s="57"/>
      <c r="H216" s="57"/>
      <c r="I216" s="58"/>
      <c r="J216" s="551" t="s">
        <v>108</v>
      </c>
      <c r="K216" s="316">
        <v>3</v>
      </c>
      <c r="L216" s="170" t="s">
        <v>10</v>
      </c>
      <c r="M216" s="171"/>
      <c r="N216" s="172">
        <f>N217+N219</f>
        <v>19000</v>
      </c>
      <c r="O216" s="173">
        <f>O217+O219</f>
        <v>30000</v>
      </c>
      <c r="P216" s="174">
        <f>P217+P219</f>
        <v>4686</v>
      </c>
      <c r="Q216" s="279">
        <f t="shared" si="41"/>
        <v>24.663157894736841</v>
      </c>
      <c r="R216" s="176">
        <f t="shared" si="42"/>
        <v>15.620000000000001</v>
      </c>
    </row>
    <row r="217" spans="1:19">
      <c r="A217" s="169" t="s">
        <v>324</v>
      </c>
      <c r="B217" s="56"/>
      <c r="C217" s="57"/>
      <c r="D217" s="57"/>
      <c r="E217" s="57"/>
      <c r="F217" s="57"/>
      <c r="G217" s="57"/>
      <c r="H217" s="57"/>
      <c r="I217" s="58"/>
      <c r="J217" s="551" t="s">
        <v>108</v>
      </c>
      <c r="K217" s="318" t="s">
        <v>92</v>
      </c>
      <c r="L217" s="170" t="s">
        <v>44</v>
      </c>
      <c r="M217" s="171"/>
      <c r="N217" s="172">
        <f>N218</f>
        <v>6000</v>
      </c>
      <c r="O217" s="95">
        <f>O218</f>
        <v>10000</v>
      </c>
      <c r="P217" s="177">
        <f>P218</f>
        <v>0</v>
      </c>
      <c r="Q217" s="279">
        <f t="shared" si="41"/>
        <v>0</v>
      </c>
      <c r="R217" s="176">
        <f t="shared" si="42"/>
        <v>0</v>
      </c>
    </row>
    <row r="218" spans="1:19">
      <c r="A218" s="169" t="s">
        <v>324</v>
      </c>
      <c r="B218" s="56"/>
      <c r="C218" s="57"/>
      <c r="D218" s="57"/>
      <c r="E218" s="57"/>
      <c r="F218" s="57"/>
      <c r="G218" s="57"/>
      <c r="H218" s="57" t="s">
        <v>191</v>
      </c>
      <c r="I218" s="58"/>
      <c r="J218" s="551" t="s">
        <v>108</v>
      </c>
      <c r="K218" s="318" t="s">
        <v>91</v>
      </c>
      <c r="L218" s="170" t="s">
        <v>47</v>
      </c>
      <c r="M218" s="171"/>
      <c r="N218" s="172">
        <v>6000</v>
      </c>
      <c r="O218" s="95">
        <v>10000</v>
      </c>
      <c r="P218" s="177">
        <v>0</v>
      </c>
      <c r="Q218" s="279">
        <f t="shared" ref="Q218" si="69">P218/N218*100</f>
        <v>0</v>
      </c>
      <c r="R218" s="176">
        <f t="shared" ref="R218:R220" si="70">P218/O218*100</f>
        <v>0</v>
      </c>
    </row>
    <row r="219" spans="1:19">
      <c r="A219" s="169" t="s">
        <v>324</v>
      </c>
      <c r="B219" s="56"/>
      <c r="C219" s="57"/>
      <c r="D219" s="57"/>
      <c r="E219" s="57"/>
      <c r="F219" s="57"/>
      <c r="G219" s="57"/>
      <c r="H219" s="57"/>
      <c r="I219" s="58"/>
      <c r="J219" s="551" t="s">
        <v>108</v>
      </c>
      <c r="K219" s="316">
        <v>38</v>
      </c>
      <c r="L219" s="170" t="s">
        <v>94</v>
      </c>
      <c r="M219" s="171"/>
      <c r="N219" s="172">
        <f>N220</f>
        <v>13000</v>
      </c>
      <c r="O219" s="95">
        <f>O220</f>
        <v>20000</v>
      </c>
      <c r="P219" s="177">
        <f>P220</f>
        <v>4686</v>
      </c>
      <c r="Q219" s="279">
        <f t="shared" ref="Q219:Q248" si="71">P219/N219*100</f>
        <v>36.046153846153842</v>
      </c>
      <c r="R219" s="176">
        <f t="shared" si="70"/>
        <v>23.43</v>
      </c>
    </row>
    <row r="220" spans="1:19">
      <c r="A220" s="169" t="s">
        <v>324</v>
      </c>
      <c r="B220" s="56" t="s">
        <v>88</v>
      </c>
      <c r="C220" s="57"/>
      <c r="D220" s="57" t="s">
        <v>97</v>
      </c>
      <c r="E220" s="57" t="s">
        <v>11</v>
      </c>
      <c r="F220" s="57"/>
      <c r="G220" s="57"/>
      <c r="H220" s="57"/>
      <c r="I220" s="58"/>
      <c r="J220" s="551" t="s">
        <v>108</v>
      </c>
      <c r="K220" s="316">
        <v>381</v>
      </c>
      <c r="L220" s="170" t="s">
        <v>54</v>
      </c>
      <c r="M220" s="171"/>
      <c r="N220" s="172">
        <v>13000</v>
      </c>
      <c r="O220" s="173">
        <v>20000</v>
      </c>
      <c r="P220" s="174">
        <v>4686</v>
      </c>
      <c r="Q220" s="279">
        <f t="shared" si="71"/>
        <v>36.046153846153842</v>
      </c>
      <c r="R220" s="176">
        <f t="shared" si="70"/>
        <v>23.43</v>
      </c>
    </row>
    <row r="221" spans="1:19" s="9" customFormat="1">
      <c r="A221" s="161" t="s">
        <v>325</v>
      </c>
      <c r="B221" s="121" t="s">
        <v>88</v>
      </c>
      <c r="C221" s="122"/>
      <c r="D221" s="122"/>
      <c r="E221" s="122"/>
      <c r="F221" s="122"/>
      <c r="G221" s="122"/>
      <c r="H221" s="122" t="s">
        <v>191</v>
      </c>
      <c r="I221" s="123"/>
      <c r="J221" s="550" t="s">
        <v>276</v>
      </c>
      <c r="K221" s="311" t="s">
        <v>434</v>
      </c>
      <c r="L221" s="162"/>
      <c r="M221" s="163"/>
      <c r="N221" s="164">
        <f t="shared" ref="N221:P223" si="72">N222</f>
        <v>2218</v>
      </c>
      <c r="O221" s="188">
        <f t="shared" si="72"/>
        <v>0</v>
      </c>
      <c r="P221" s="189">
        <f t="shared" si="72"/>
        <v>0</v>
      </c>
      <c r="Q221" s="284">
        <f t="shared" si="71"/>
        <v>0</v>
      </c>
      <c r="R221" s="168">
        <v>0</v>
      </c>
    </row>
    <row r="222" spans="1:19" s="9" customFormat="1">
      <c r="A222" s="169" t="s">
        <v>325</v>
      </c>
      <c r="B222" s="56"/>
      <c r="C222" s="57"/>
      <c r="D222" s="57"/>
      <c r="E222" s="57"/>
      <c r="F222" s="57"/>
      <c r="G222" s="57"/>
      <c r="H222" s="57"/>
      <c r="I222" s="58"/>
      <c r="J222" s="551" t="s">
        <v>276</v>
      </c>
      <c r="K222" s="318" t="s">
        <v>11</v>
      </c>
      <c r="L222" s="170" t="s">
        <v>12</v>
      </c>
      <c r="M222" s="171"/>
      <c r="N222" s="172">
        <f t="shared" si="72"/>
        <v>2218</v>
      </c>
      <c r="O222" s="95">
        <f t="shared" si="72"/>
        <v>0</v>
      </c>
      <c r="P222" s="177">
        <f t="shared" si="72"/>
        <v>0</v>
      </c>
      <c r="Q222" s="279">
        <f t="shared" si="71"/>
        <v>0</v>
      </c>
      <c r="R222" s="176">
        <v>0</v>
      </c>
    </row>
    <row r="223" spans="1:19" s="9" customFormat="1">
      <c r="A223" s="169" t="s">
        <v>325</v>
      </c>
      <c r="B223" s="56"/>
      <c r="C223" s="57"/>
      <c r="D223" s="57"/>
      <c r="E223" s="57"/>
      <c r="F223" s="57"/>
      <c r="G223" s="57"/>
      <c r="H223" s="57"/>
      <c r="I223" s="58"/>
      <c r="J223" s="551" t="s">
        <v>276</v>
      </c>
      <c r="K223" s="316">
        <v>42</v>
      </c>
      <c r="L223" s="170" t="s">
        <v>57</v>
      </c>
      <c r="M223" s="171"/>
      <c r="N223" s="172">
        <f t="shared" si="72"/>
        <v>2218</v>
      </c>
      <c r="O223" s="95">
        <f t="shared" si="72"/>
        <v>0</v>
      </c>
      <c r="P223" s="177">
        <f t="shared" si="72"/>
        <v>0</v>
      </c>
      <c r="Q223" s="279">
        <f t="shared" si="71"/>
        <v>0</v>
      </c>
      <c r="R223" s="176">
        <v>0</v>
      </c>
    </row>
    <row r="224" spans="1:19" s="9" customFormat="1">
      <c r="A224" s="169" t="s">
        <v>325</v>
      </c>
      <c r="B224" s="56" t="s">
        <v>88</v>
      </c>
      <c r="C224" s="57"/>
      <c r="D224" s="57"/>
      <c r="E224" s="57"/>
      <c r="F224" s="57"/>
      <c r="G224" s="57"/>
      <c r="H224" s="57" t="s">
        <v>191</v>
      </c>
      <c r="I224" s="58"/>
      <c r="J224" s="551" t="s">
        <v>276</v>
      </c>
      <c r="K224" s="316" t="s">
        <v>59</v>
      </c>
      <c r="L224" s="170" t="s">
        <v>60</v>
      </c>
      <c r="M224" s="171"/>
      <c r="N224" s="172">
        <v>2218</v>
      </c>
      <c r="O224" s="95">
        <v>0</v>
      </c>
      <c r="P224" s="177">
        <v>0</v>
      </c>
      <c r="Q224" s="279">
        <f t="shared" si="71"/>
        <v>0</v>
      </c>
      <c r="R224" s="176">
        <v>0</v>
      </c>
      <c r="S224" s="54"/>
    </row>
    <row r="225" spans="1:19" s="9" customFormat="1">
      <c r="A225" s="161" t="s">
        <v>326</v>
      </c>
      <c r="B225" s="121" t="s">
        <v>88</v>
      </c>
      <c r="C225" s="122"/>
      <c r="D225" s="122"/>
      <c r="E225" s="122"/>
      <c r="F225" s="122"/>
      <c r="G225" s="122"/>
      <c r="H225" s="122" t="s">
        <v>191</v>
      </c>
      <c r="I225" s="123"/>
      <c r="J225" s="550" t="s">
        <v>276</v>
      </c>
      <c r="K225" s="311" t="s">
        <v>264</v>
      </c>
      <c r="L225" s="162"/>
      <c r="M225" s="163"/>
      <c r="N225" s="164">
        <f>N226</f>
        <v>0</v>
      </c>
      <c r="O225" s="165">
        <f t="shared" ref="O225:P227" si="73">O226</f>
        <v>100000</v>
      </c>
      <c r="P225" s="166">
        <f t="shared" si="73"/>
        <v>0</v>
      </c>
      <c r="Q225" s="284">
        <v>0</v>
      </c>
      <c r="R225" s="168">
        <f t="shared" ref="R225:R228" si="74">P225/O225*100</f>
        <v>0</v>
      </c>
      <c r="S225" s="54"/>
    </row>
    <row r="226" spans="1:19" s="9" customFormat="1">
      <c r="A226" s="169" t="s">
        <v>326</v>
      </c>
      <c r="B226" s="56"/>
      <c r="C226" s="57"/>
      <c r="D226" s="57"/>
      <c r="E226" s="57"/>
      <c r="F226" s="57"/>
      <c r="G226" s="57"/>
      <c r="H226" s="57"/>
      <c r="I226" s="58"/>
      <c r="J226" s="551" t="s">
        <v>276</v>
      </c>
      <c r="K226" s="318" t="s">
        <v>11</v>
      </c>
      <c r="L226" s="170" t="s">
        <v>12</v>
      </c>
      <c r="M226" s="171"/>
      <c r="N226" s="172">
        <f>N227</f>
        <v>0</v>
      </c>
      <c r="O226" s="173">
        <f t="shared" si="73"/>
        <v>100000</v>
      </c>
      <c r="P226" s="174">
        <f t="shared" si="73"/>
        <v>0</v>
      </c>
      <c r="Q226" s="279">
        <v>0</v>
      </c>
      <c r="R226" s="176">
        <f t="shared" si="74"/>
        <v>0</v>
      </c>
      <c r="S226" s="54"/>
    </row>
    <row r="227" spans="1:19" s="9" customFormat="1">
      <c r="A227" s="169" t="s">
        <v>326</v>
      </c>
      <c r="B227" s="56"/>
      <c r="C227" s="57"/>
      <c r="D227" s="57"/>
      <c r="E227" s="57"/>
      <c r="F227" s="57"/>
      <c r="G227" s="57"/>
      <c r="H227" s="57"/>
      <c r="I227" s="58"/>
      <c r="J227" s="551" t="s">
        <v>276</v>
      </c>
      <c r="K227" s="316">
        <v>42</v>
      </c>
      <c r="L227" s="170" t="s">
        <v>57</v>
      </c>
      <c r="M227" s="171"/>
      <c r="N227" s="172">
        <f>N228</f>
        <v>0</v>
      </c>
      <c r="O227" s="173">
        <f t="shared" si="73"/>
        <v>100000</v>
      </c>
      <c r="P227" s="174">
        <f t="shared" si="73"/>
        <v>0</v>
      </c>
      <c r="Q227" s="279">
        <v>0</v>
      </c>
      <c r="R227" s="176">
        <f t="shared" si="74"/>
        <v>0</v>
      </c>
      <c r="S227" s="54"/>
    </row>
    <row r="228" spans="1:19" s="9" customFormat="1">
      <c r="A228" s="197" t="s">
        <v>326</v>
      </c>
      <c r="B228" s="62" t="s">
        <v>88</v>
      </c>
      <c r="C228" s="63"/>
      <c r="D228" s="63"/>
      <c r="E228" s="63"/>
      <c r="F228" s="63"/>
      <c r="G228" s="63"/>
      <c r="H228" s="63" t="s">
        <v>191</v>
      </c>
      <c r="I228" s="64"/>
      <c r="J228" s="556" t="s">
        <v>276</v>
      </c>
      <c r="K228" s="317">
        <v>421</v>
      </c>
      <c r="L228" s="209" t="s">
        <v>58</v>
      </c>
      <c r="M228" s="210"/>
      <c r="N228" s="211">
        <v>0</v>
      </c>
      <c r="O228" s="198">
        <v>100000</v>
      </c>
      <c r="P228" s="199">
        <v>0</v>
      </c>
      <c r="Q228" s="280">
        <v>0</v>
      </c>
      <c r="R228" s="201">
        <f t="shared" si="74"/>
        <v>0</v>
      </c>
      <c r="S228" s="54"/>
    </row>
    <row r="229" spans="1:19" s="22" customFormat="1" ht="16.95" customHeight="1">
      <c r="A229" s="296"/>
      <c r="B229" s="305"/>
      <c r="C229" s="306"/>
      <c r="D229" s="306"/>
      <c r="E229" s="306"/>
      <c r="F229" s="306"/>
      <c r="G229" s="306"/>
      <c r="H229" s="306"/>
      <c r="I229" s="307"/>
      <c r="J229" s="546"/>
      <c r="K229" s="298" t="s">
        <v>265</v>
      </c>
      <c r="L229" s="298"/>
      <c r="M229" s="299"/>
      <c r="N229" s="300">
        <f>SUM(N230)</f>
        <v>76621</v>
      </c>
      <c r="O229" s="308">
        <f>O230</f>
        <v>235000</v>
      </c>
      <c r="P229" s="309">
        <f t="shared" ref="P229" si="75">SUM(P230)</f>
        <v>68817</v>
      </c>
      <c r="Q229" s="303">
        <f t="shared" si="71"/>
        <v>89.814802730321972</v>
      </c>
      <c r="R229" s="304">
        <f t="shared" ref="R229:R253" si="76">P229/O229*100</f>
        <v>29.283829787234044</v>
      </c>
      <c r="S229" s="130"/>
    </row>
    <row r="230" spans="1:19">
      <c r="A230" s="136"/>
      <c r="B230" s="96"/>
      <c r="C230" s="97"/>
      <c r="D230" s="97"/>
      <c r="E230" s="97"/>
      <c r="F230" s="97"/>
      <c r="G230" s="97"/>
      <c r="H230" s="97"/>
      <c r="I230" s="98"/>
      <c r="J230" s="547" t="s">
        <v>266</v>
      </c>
      <c r="K230" s="138" t="s">
        <v>267</v>
      </c>
      <c r="L230" s="138"/>
      <c r="M230" s="139"/>
      <c r="N230" s="263">
        <f>N231+N244+N249</f>
        <v>76621</v>
      </c>
      <c r="O230" s="264">
        <f>O231+O244+O249</f>
        <v>235000</v>
      </c>
      <c r="P230" s="265">
        <f>P231+P244+P249</f>
        <v>68817</v>
      </c>
      <c r="Q230" s="143">
        <f t="shared" si="71"/>
        <v>89.814802730321972</v>
      </c>
      <c r="R230" s="144">
        <f t="shared" si="76"/>
        <v>29.283829787234044</v>
      </c>
    </row>
    <row r="231" spans="1:19">
      <c r="A231" s="179" t="s">
        <v>327</v>
      </c>
      <c r="B231" s="115" t="s">
        <v>88</v>
      </c>
      <c r="C231" s="116"/>
      <c r="D231" s="116" t="s">
        <v>97</v>
      </c>
      <c r="E231" s="116" t="s">
        <v>11</v>
      </c>
      <c r="F231" s="116"/>
      <c r="G231" s="116"/>
      <c r="H231" s="116"/>
      <c r="I231" s="117"/>
      <c r="J231" s="552"/>
      <c r="K231" s="180" t="s">
        <v>268</v>
      </c>
      <c r="L231" s="180"/>
      <c r="M231" s="181"/>
      <c r="N231" s="213">
        <f>N232+N236+N240</f>
        <v>72621</v>
      </c>
      <c r="O231" s="214">
        <f>O232+O236+O240</f>
        <v>215000</v>
      </c>
      <c r="P231" s="215">
        <f>P232+P236+P240</f>
        <v>39817</v>
      </c>
      <c r="Q231" s="185">
        <f t="shared" si="71"/>
        <v>54.828493135594393</v>
      </c>
      <c r="R231" s="186">
        <f t="shared" si="76"/>
        <v>18.519534883720929</v>
      </c>
    </row>
    <row r="232" spans="1:19">
      <c r="A232" s="161" t="s">
        <v>330</v>
      </c>
      <c r="B232" s="121" t="s">
        <v>88</v>
      </c>
      <c r="C232" s="122"/>
      <c r="D232" s="122"/>
      <c r="E232" s="122" t="s">
        <v>11</v>
      </c>
      <c r="F232" s="122"/>
      <c r="G232" s="122"/>
      <c r="H232" s="122"/>
      <c r="I232" s="123"/>
      <c r="J232" s="550">
        <v>1070</v>
      </c>
      <c r="K232" s="162" t="s">
        <v>269</v>
      </c>
      <c r="L232" s="162"/>
      <c r="M232" s="163"/>
      <c r="N232" s="164">
        <f t="shared" ref="N232:P234" si="77">N233</f>
        <v>69778</v>
      </c>
      <c r="O232" s="188">
        <f t="shared" si="77"/>
        <v>110000</v>
      </c>
      <c r="P232" s="189">
        <f t="shared" si="77"/>
        <v>39817</v>
      </c>
      <c r="Q232" s="167">
        <f t="shared" si="71"/>
        <v>57.062397890452573</v>
      </c>
      <c r="R232" s="168">
        <f t="shared" si="76"/>
        <v>36.197272727272725</v>
      </c>
    </row>
    <row r="233" spans="1:19">
      <c r="A233" s="169" t="s">
        <v>330</v>
      </c>
      <c r="B233" s="56"/>
      <c r="C233" s="57"/>
      <c r="D233" s="57"/>
      <c r="E233" s="57"/>
      <c r="F233" s="57"/>
      <c r="G233" s="57"/>
      <c r="H233" s="57"/>
      <c r="I233" s="58"/>
      <c r="J233" s="551" t="s">
        <v>109</v>
      </c>
      <c r="K233" s="170">
        <v>3</v>
      </c>
      <c r="L233" s="170" t="s">
        <v>10</v>
      </c>
      <c r="M233" s="171"/>
      <c r="N233" s="172">
        <f t="shared" si="77"/>
        <v>69778</v>
      </c>
      <c r="O233" s="95">
        <f t="shared" si="77"/>
        <v>110000</v>
      </c>
      <c r="P233" s="177">
        <f t="shared" si="77"/>
        <v>39817</v>
      </c>
      <c r="Q233" s="175">
        <f t="shared" si="71"/>
        <v>57.062397890452573</v>
      </c>
      <c r="R233" s="176">
        <f t="shared" si="76"/>
        <v>36.197272727272725</v>
      </c>
    </row>
    <row r="234" spans="1:19">
      <c r="A234" s="169" t="s">
        <v>330</v>
      </c>
      <c r="B234" s="56"/>
      <c r="C234" s="57"/>
      <c r="D234" s="57"/>
      <c r="E234" s="57"/>
      <c r="F234" s="57"/>
      <c r="G234" s="57"/>
      <c r="H234" s="57"/>
      <c r="I234" s="58"/>
      <c r="J234" s="551" t="s">
        <v>109</v>
      </c>
      <c r="K234" s="170">
        <v>37</v>
      </c>
      <c r="L234" s="170" t="s">
        <v>104</v>
      </c>
      <c r="M234" s="171"/>
      <c r="N234" s="172">
        <f t="shared" si="77"/>
        <v>69778</v>
      </c>
      <c r="O234" s="95">
        <f t="shared" si="77"/>
        <v>110000</v>
      </c>
      <c r="P234" s="177">
        <f t="shared" si="77"/>
        <v>39817</v>
      </c>
      <c r="Q234" s="175">
        <f t="shared" si="71"/>
        <v>57.062397890452573</v>
      </c>
      <c r="R234" s="176">
        <f t="shared" si="76"/>
        <v>36.197272727272725</v>
      </c>
    </row>
    <row r="235" spans="1:19">
      <c r="A235" s="169" t="s">
        <v>330</v>
      </c>
      <c r="B235" s="56" t="s">
        <v>88</v>
      </c>
      <c r="C235" s="57"/>
      <c r="D235" s="57"/>
      <c r="E235" s="57" t="s">
        <v>11</v>
      </c>
      <c r="F235" s="57"/>
      <c r="G235" s="57"/>
      <c r="H235" s="57"/>
      <c r="I235" s="58"/>
      <c r="J235" s="551" t="s">
        <v>109</v>
      </c>
      <c r="K235" s="170">
        <v>372</v>
      </c>
      <c r="L235" s="170" t="s">
        <v>52</v>
      </c>
      <c r="M235" s="171"/>
      <c r="N235" s="172">
        <v>69778</v>
      </c>
      <c r="O235" s="95">
        <v>110000</v>
      </c>
      <c r="P235" s="177">
        <v>39817</v>
      </c>
      <c r="Q235" s="175">
        <f t="shared" si="71"/>
        <v>57.062397890452573</v>
      </c>
      <c r="R235" s="176">
        <f t="shared" si="76"/>
        <v>36.197272727272725</v>
      </c>
    </row>
    <row r="236" spans="1:19" s="5" customFormat="1">
      <c r="A236" s="161" t="s">
        <v>331</v>
      </c>
      <c r="B236" s="121" t="s">
        <v>88</v>
      </c>
      <c r="C236" s="122"/>
      <c r="D236" s="122"/>
      <c r="E236" s="122" t="s">
        <v>11</v>
      </c>
      <c r="F236" s="122"/>
      <c r="G236" s="122"/>
      <c r="H236" s="122"/>
      <c r="I236" s="123"/>
      <c r="J236" s="550">
        <v>1070</v>
      </c>
      <c r="K236" s="162" t="s">
        <v>270</v>
      </c>
      <c r="L236" s="162"/>
      <c r="M236" s="163"/>
      <c r="N236" s="164">
        <f t="shared" ref="N236:P238" si="78">N237</f>
        <v>2843</v>
      </c>
      <c r="O236" s="188">
        <f t="shared" si="78"/>
        <v>5000</v>
      </c>
      <c r="P236" s="189">
        <f t="shared" si="78"/>
        <v>0</v>
      </c>
      <c r="Q236" s="167">
        <f t="shared" si="71"/>
        <v>0</v>
      </c>
      <c r="R236" s="168">
        <f t="shared" si="76"/>
        <v>0</v>
      </c>
    </row>
    <row r="237" spans="1:19" s="5" customFormat="1">
      <c r="A237" s="169" t="s">
        <v>331</v>
      </c>
      <c r="B237" s="56"/>
      <c r="C237" s="57"/>
      <c r="D237" s="57"/>
      <c r="E237" s="57"/>
      <c r="F237" s="57"/>
      <c r="G237" s="57"/>
      <c r="H237" s="57"/>
      <c r="I237" s="58"/>
      <c r="J237" s="551" t="s">
        <v>109</v>
      </c>
      <c r="K237" s="170">
        <v>3</v>
      </c>
      <c r="L237" s="170" t="s">
        <v>10</v>
      </c>
      <c r="M237" s="171"/>
      <c r="N237" s="172">
        <f t="shared" si="78"/>
        <v>2843</v>
      </c>
      <c r="O237" s="95">
        <f t="shared" si="78"/>
        <v>5000</v>
      </c>
      <c r="P237" s="177">
        <f t="shared" si="78"/>
        <v>0</v>
      </c>
      <c r="Q237" s="175">
        <f t="shared" si="71"/>
        <v>0</v>
      </c>
      <c r="R237" s="176">
        <f t="shared" si="76"/>
        <v>0</v>
      </c>
    </row>
    <row r="238" spans="1:19" s="5" customFormat="1">
      <c r="A238" s="169" t="s">
        <v>331</v>
      </c>
      <c r="B238" s="56"/>
      <c r="C238" s="57"/>
      <c r="D238" s="57"/>
      <c r="E238" s="57"/>
      <c r="F238" s="57"/>
      <c r="G238" s="57"/>
      <c r="H238" s="57"/>
      <c r="I238" s="58"/>
      <c r="J238" s="551" t="s">
        <v>109</v>
      </c>
      <c r="K238" s="170">
        <v>37</v>
      </c>
      <c r="L238" s="170" t="s">
        <v>104</v>
      </c>
      <c r="M238" s="171"/>
      <c r="N238" s="172">
        <f t="shared" si="78"/>
        <v>2843</v>
      </c>
      <c r="O238" s="95">
        <f t="shared" si="78"/>
        <v>5000</v>
      </c>
      <c r="P238" s="177">
        <f t="shared" si="78"/>
        <v>0</v>
      </c>
      <c r="Q238" s="175">
        <f t="shared" si="71"/>
        <v>0</v>
      </c>
      <c r="R238" s="176">
        <f t="shared" si="76"/>
        <v>0</v>
      </c>
    </row>
    <row r="239" spans="1:19" s="5" customFormat="1">
      <c r="A239" s="169" t="s">
        <v>331</v>
      </c>
      <c r="B239" s="56" t="s">
        <v>88</v>
      </c>
      <c r="C239" s="57"/>
      <c r="D239" s="57"/>
      <c r="E239" s="57" t="s">
        <v>11</v>
      </c>
      <c r="F239" s="57"/>
      <c r="G239" s="57"/>
      <c r="H239" s="57"/>
      <c r="I239" s="58"/>
      <c r="J239" s="551" t="s">
        <v>109</v>
      </c>
      <c r="K239" s="170">
        <v>372</v>
      </c>
      <c r="L239" s="170" t="s">
        <v>52</v>
      </c>
      <c r="M239" s="171"/>
      <c r="N239" s="172">
        <v>2843</v>
      </c>
      <c r="O239" s="95">
        <v>5000</v>
      </c>
      <c r="P239" s="177">
        <v>0</v>
      </c>
      <c r="Q239" s="175">
        <f t="shared" si="71"/>
        <v>0</v>
      </c>
      <c r="R239" s="176">
        <f t="shared" si="76"/>
        <v>0</v>
      </c>
    </row>
    <row r="240" spans="1:19">
      <c r="A240" s="161" t="s">
        <v>332</v>
      </c>
      <c r="B240" s="121"/>
      <c r="C240" s="122"/>
      <c r="D240" s="122" t="s">
        <v>97</v>
      </c>
      <c r="E240" s="122"/>
      <c r="F240" s="122"/>
      <c r="G240" s="122"/>
      <c r="H240" s="122"/>
      <c r="I240" s="123"/>
      <c r="J240" s="550" t="s">
        <v>110</v>
      </c>
      <c r="K240" s="162" t="s">
        <v>271</v>
      </c>
      <c r="L240" s="162"/>
      <c r="M240" s="163"/>
      <c r="N240" s="164">
        <f t="shared" ref="N240:O242" si="79">N241</f>
        <v>0</v>
      </c>
      <c r="O240" s="188">
        <f t="shared" si="79"/>
        <v>100000</v>
      </c>
      <c r="P240" s="189">
        <f>P241</f>
        <v>0</v>
      </c>
      <c r="Q240" s="167">
        <v>0</v>
      </c>
      <c r="R240" s="168">
        <f t="shared" si="76"/>
        <v>0</v>
      </c>
    </row>
    <row r="241" spans="1:18">
      <c r="A241" s="169" t="s">
        <v>332</v>
      </c>
      <c r="B241" s="56"/>
      <c r="C241" s="57"/>
      <c r="D241" s="57"/>
      <c r="E241" s="57"/>
      <c r="F241" s="57"/>
      <c r="G241" s="57"/>
      <c r="H241" s="57"/>
      <c r="I241" s="58"/>
      <c r="J241" s="551" t="s">
        <v>110</v>
      </c>
      <c r="K241" s="170">
        <v>3</v>
      </c>
      <c r="L241" s="170" t="s">
        <v>10</v>
      </c>
      <c r="M241" s="171"/>
      <c r="N241" s="172">
        <f t="shared" si="79"/>
        <v>0</v>
      </c>
      <c r="O241" s="95">
        <f t="shared" si="79"/>
        <v>100000</v>
      </c>
      <c r="P241" s="177">
        <f>P242</f>
        <v>0</v>
      </c>
      <c r="Q241" s="175">
        <v>0</v>
      </c>
      <c r="R241" s="176">
        <f t="shared" si="76"/>
        <v>0</v>
      </c>
    </row>
    <row r="242" spans="1:18">
      <c r="A242" s="169" t="s">
        <v>332</v>
      </c>
      <c r="B242" s="56"/>
      <c r="C242" s="57"/>
      <c r="D242" s="57"/>
      <c r="E242" s="57"/>
      <c r="F242" s="57"/>
      <c r="G242" s="57"/>
      <c r="H242" s="57"/>
      <c r="I242" s="58"/>
      <c r="J242" s="551" t="s">
        <v>110</v>
      </c>
      <c r="K242" s="170">
        <v>37</v>
      </c>
      <c r="L242" s="170" t="s">
        <v>104</v>
      </c>
      <c r="M242" s="171"/>
      <c r="N242" s="172">
        <f t="shared" si="79"/>
        <v>0</v>
      </c>
      <c r="O242" s="95">
        <f t="shared" si="79"/>
        <v>100000</v>
      </c>
      <c r="P242" s="177">
        <f>P243</f>
        <v>0</v>
      </c>
      <c r="Q242" s="175">
        <v>0</v>
      </c>
      <c r="R242" s="176">
        <f t="shared" si="76"/>
        <v>0</v>
      </c>
    </row>
    <row r="243" spans="1:18">
      <c r="A243" s="169" t="s">
        <v>332</v>
      </c>
      <c r="B243" s="56"/>
      <c r="C243" s="57"/>
      <c r="D243" s="57" t="s">
        <v>97</v>
      </c>
      <c r="E243" s="57"/>
      <c r="F243" s="57"/>
      <c r="G243" s="57"/>
      <c r="H243" s="57"/>
      <c r="I243" s="58"/>
      <c r="J243" s="551" t="s">
        <v>110</v>
      </c>
      <c r="K243" s="170">
        <v>372</v>
      </c>
      <c r="L243" s="170" t="s">
        <v>52</v>
      </c>
      <c r="M243" s="171"/>
      <c r="N243" s="172">
        <v>0</v>
      </c>
      <c r="O243" s="95">
        <v>100000</v>
      </c>
      <c r="P243" s="177">
        <v>0</v>
      </c>
      <c r="Q243" s="175">
        <v>0</v>
      </c>
      <c r="R243" s="176">
        <f t="shared" si="76"/>
        <v>0</v>
      </c>
    </row>
    <row r="244" spans="1:18">
      <c r="A244" s="179" t="s">
        <v>328</v>
      </c>
      <c r="B244" s="115" t="s">
        <v>88</v>
      </c>
      <c r="C244" s="116"/>
      <c r="D244" s="116"/>
      <c r="E244" s="116" t="s">
        <v>11</v>
      </c>
      <c r="F244" s="116"/>
      <c r="G244" s="116"/>
      <c r="H244" s="116"/>
      <c r="I244" s="117"/>
      <c r="J244" s="552"/>
      <c r="K244" s="180" t="s">
        <v>272</v>
      </c>
      <c r="L244" s="180"/>
      <c r="M244" s="181"/>
      <c r="N244" s="213">
        <f t="shared" ref="N244:P247" si="80">N245</f>
        <v>4000</v>
      </c>
      <c r="O244" s="183">
        <f t="shared" si="80"/>
        <v>10000</v>
      </c>
      <c r="P244" s="184">
        <f t="shared" si="80"/>
        <v>19000</v>
      </c>
      <c r="Q244" s="185">
        <f t="shared" si="71"/>
        <v>475</v>
      </c>
      <c r="R244" s="186">
        <f t="shared" si="76"/>
        <v>190</v>
      </c>
    </row>
    <row r="245" spans="1:18">
      <c r="A245" s="161" t="s">
        <v>333</v>
      </c>
      <c r="B245" s="121" t="s">
        <v>88</v>
      </c>
      <c r="C245" s="122"/>
      <c r="D245" s="122"/>
      <c r="E245" s="122" t="s">
        <v>11</v>
      </c>
      <c r="F245" s="122"/>
      <c r="G245" s="122"/>
      <c r="H245" s="122"/>
      <c r="I245" s="123"/>
      <c r="J245" s="550">
        <v>1040</v>
      </c>
      <c r="K245" s="162" t="s">
        <v>273</v>
      </c>
      <c r="L245" s="162"/>
      <c r="M245" s="163"/>
      <c r="N245" s="164">
        <f t="shared" si="80"/>
        <v>4000</v>
      </c>
      <c r="O245" s="188">
        <f t="shared" si="80"/>
        <v>10000</v>
      </c>
      <c r="P245" s="189">
        <f t="shared" si="80"/>
        <v>19000</v>
      </c>
      <c r="Q245" s="167">
        <f t="shared" si="71"/>
        <v>475</v>
      </c>
      <c r="R245" s="168">
        <f t="shared" si="76"/>
        <v>190</v>
      </c>
    </row>
    <row r="246" spans="1:18">
      <c r="A246" s="169" t="s">
        <v>333</v>
      </c>
      <c r="B246" s="56"/>
      <c r="C246" s="57"/>
      <c r="D246" s="57"/>
      <c r="E246" s="57"/>
      <c r="F246" s="57"/>
      <c r="G246" s="57"/>
      <c r="H246" s="57"/>
      <c r="I246" s="58"/>
      <c r="J246" s="551" t="s">
        <v>111</v>
      </c>
      <c r="K246" s="170">
        <v>3</v>
      </c>
      <c r="L246" s="170" t="s">
        <v>10</v>
      </c>
      <c r="M246" s="171"/>
      <c r="N246" s="172">
        <f t="shared" si="80"/>
        <v>4000</v>
      </c>
      <c r="O246" s="95">
        <f t="shared" si="80"/>
        <v>10000</v>
      </c>
      <c r="P246" s="177">
        <f t="shared" si="80"/>
        <v>19000</v>
      </c>
      <c r="Q246" s="175">
        <f t="shared" si="71"/>
        <v>475</v>
      </c>
      <c r="R246" s="176">
        <f t="shared" si="76"/>
        <v>190</v>
      </c>
    </row>
    <row r="247" spans="1:18">
      <c r="A247" s="169" t="s">
        <v>333</v>
      </c>
      <c r="B247" s="56"/>
      <c r="C247" s="57"/>
      <c r="D247" s="57"/>
      <c r="E247" s="57"/>
      <c r="F247" s="57"/>
      <c r="G247" s="57"/>
      <c r="H247" s="57"/>
      <c r="I247" s="58"/>
      <c r="J247" s="551" t="s">
        <v>111</v>
      </c>
      <c r="K247" s="170">
        <v>37</v>
      </c>
      <c r="L247" s="170" t="s">
        <v>112</v>
      </c>
      <c r="M247" s="171"/>
      <c r="N247" s="172">
        <f t="shared" si="80"/>
        <v>4000</v>
      </c>
      <c r="O247" s="95">
        <f t="shared" si="80"/>
        <v>10000</v>
      </c>
      <c r="P247" s="177">
        <f t="shared" si="80"/>
        <v>19000</v>
      </c>
      <c r="Q247" s="175">
        <f t="shared" si="71"/>
        <v>475</v>
      </c>
      <c r="R247" s="176">
        <f t="shared" si="76"/>
        <v>190</v>
      </c>
    </row>
    <row r="248" spans="1:18">
      <c r="A248" s="169" t="s">
        <v>333</v>
      </c>
      <c r="B248" s="56" t="s">
        <v>88</v>
      </c>
      <c r="C248" s="57"/>
      <c r="D248" s="57"/>
      <c r="E248" s="57" t="s">
        <v>11</v>
      </c>
      <c r="F248" s="57"/>
      <c r="G248" s="57"/>
      <c r="H248" s="57"/>
      <c r="I248" s="58"/>
      <c r="J248" s="551" t="s">
        <v>111</v>
      </c>
      <c r="K248" s="170">
        <v>372</v>
      </c>
      <c r="L248" s="170" t="s">
        <v>52</v>
      </c>
      <c r="M248" s="171"/>
      <c r="N248" s="172">
        <v>4000</v>
      </c>
      <c r="O248" s="95">
        <v>10000</v>
      </c>
      <c r="P248" s="177">
        <v>19000</v>
      </c>
      <c r="Q248" s="175">
        <f t="shared" si="71"/>
        <v>475</v>
      </c>
      <c r="R248" s="176">
        <f t="shared" si="76"/>
        <v>190</v>
      </c>
    </row>
    <row r="249" spans="1:18">
      <c r="A249" s="179" t="s">
        <v>329</v>
      </c>
      <c r="B249" s="115" t="s">
        <v>88</v>
      </c>
      <c r="C249" s="116"/>
      <c r="D249" s="116"/>
      <c r="E249" s="116" t="s">
        <v>11</v>
      </c>
      <c r="F249" s="116"/>
      <c r="G249" s="116"/>
      <c r="H249" s="116"/>
      <c r="I249" s="117"/>
      <c r="J249" s="552"/>
      <c r="K249" s="180" t="s">
        <v>274</v>
      </c>
      <c r="L249" s="180"/>
      <c r="M249" s="181"/>
      <c r="N249" s="213">
        <f t="shared" ref="N249:O252" si="81">N250</f>
        <v>0</v>
      </c>
      <c r="O249" s="183">
        <f t="shared" si="81"/>
        <v>10000</v>
      </c>
      <c r="P249" s="184">
        <f>P250</f>
        <v>10000</v>
      </c>
      <c r="Q249" s="185">
        <v>0</v>
      </c>
      <c r="R249" s="186">
        <f t="shared" si="76"/>
        <v>100</v>
      </c>
    </row>
    <row r="250" spans="1:18">
      <c r="A250" s="161" t="s">
        <v>334</v>
      </c>
      <c r="B250" s="121" t="s">
        <v>88</v>
      </c>
      <c r="C250" s="122"/>
      <c r="D250" s="122"/>
      <c r="E250" s="122" t="s">
        <v>11</v>
      </c>
      <c r="F250" s="122"/>
      <c r="G250" s="122"/>
      <c r="H250" s="122"/>
      <c r="I250" s="123"/>
      <c r="J250" s="550">
        <v>1090</v>
      </c>
      <c r="K250" s="162" t="s">
        <v>275</v>
      </c>
      <c r="L250" s="162"/>
      <c r="M250" s="163"/>
      <c r="N250" s="164">
        <f t="shared" si="81"/>
        <v>0</v>
      </c>
      <c r="O250" s="188">
        <f t="shared" si="81"/>
        <v>10000</v>
      </c>
      <c r="P250" s="189">
        <f>P251</f>
        <v>10000</v>
      </c>
      <c r="Q250" s="167">
        <v>0</v>
      </c>
      <c r="R250" s="168">
        <f t="shared" si="76"/>
        <v>100</v>
      </c>
    </row>
    <row r="251" spans="1:18">
      <c r="A251" s="169" t="s">
        <v>334</v>
      </c>
      <c r="B251" s="56"/>
      <c r="C251" s="57"/>
      <c r="D251" s="57"/>
      <c r="E251" s="57"/>
      <c r="F251" s="57"/>
      <c r="G251" s="57"/>
      <c r="H251" s="57"/>
      <c r="I251" s="58"/>
      <c r="J251" s="551" t="s">
        <v>113</v>
      </c>
      <c r="K251" s="170">
        <v>3</v>
      </c>
      <c r="L251" s="170" t="s">
        <v>10</v>
      </c>
      <c r="M251" s="171"/>
      <c r="N251" s="172">
        <f t="shared" si="81"/>
        <v>0</v>
      </c>
      <c r="O251" s="95">
        <f t="shared" si="81"/>
        <v>10000</v>
      </c>
      <c r="P251" s="177">
        <f>P252</f>
        <v>10000</v>
      </c>
      <c r="Q251" s="175">
        <v>0</v>
      </c>
      <c r="R251" s="176">
        <f t="shared" si="76"/>
        <v>100</v>
      </c>
    </row>
    <row r="252" spans="1:18">
      <c r="A252" s="169" t="s">
        <v>334</v>
      </c>
      <c r="B252" s="56"/>
      <c r="C252" s="57"/>
      <c r="D252" s="57"/>
      <c r="E252" s="57"/>
      <c r="F252" s="57"/>
      <c r="G252" s="57"/>
      <c r="H252" s="57"/>
      <c r="I252" s="58"/>
      <c r="J252" s="551" t="s">
        <v>113</v>
      </c>
      <c r="K252" s="170">
        <v>38</v>
      </c>
      <c r="L252" s="170" t="s">
        <v>94</v>
      </c>
      <c r="M252" s="171"/>
      <c r="N252" s="172">
        <f t="shared" si="81"/>
        <v>0</v>
      </c>
      <c r="O252" s="95">
        <f t="shared" si="81"/>
        <v>10000</v>
      </c>
      <c r="P252" s="177">
        <f>P253</f>
        <v>10000</v>
      </c>
      <c r="Q252" s="175">
        <v>0</v>
      </c>
      <c r="R252" s="176">
        <f t="shared" si="76"/>
        <v>100</v>
      </c>
    </row>
    <row r="253" spans="1:18">
      <c r="A253" s="197" t="s">
        <v>334</v>
      </c>
      <c r="B253" s="62" t="s">
        <v>88</v>
      </c>
      <c r="C253" s="63"/>
      <c r="D253" s="63"/>
      <c r="E253" s="63" t="s">
        <v>11</v>
      </c>
      <c r="F253" s="63"/>
      <c r="G253" s="63"/>
      <c r="H253" s="63"/>
      <c r="I253" s="64"/>
      <c r="J253" s="556" t="s">
        <v>113</v>
      </c>
      <c r="K253" s="209">
        <v>381</v>
      </c>
      <c r="L253" s="209" t="s">
        <v>54</v>
      </c>
      <c r="M253" s="210"/>
      <c r="N253" s="211">
        <v>0</v>
      </c>
      <c r="O253" s="198">
        <v>10000</v>
      </c>
      <c r="P253" s="199">
        <v>10000</v>
      </c>
      <c r="Q253" s="200">
        <v>0</v>
      </c>
      <c r="R253" s="201">
        <f t="shared" si="76"/>
        <v>100</v>
      </c>
    </row>
    <row r="255" spans="1:18">
      <c r="A255" s="21"/>
      <c r="B255" s="21"/>
      <c r="C255" s="21"/>
      <c r="D255" s="21"/>
      <c r="E255" s="21"/>
      <c r="F255" s="21"/>
      <c r="G255" s="10"/>
      <c r="H255" s="10"/>
      <c r="I255" s="10"/>
      <c r="J255" s="10"/>
      <c r="K255" s="10"/>
      <c r="L255" s="10"/>
      <c r="M255" s="10"/>
      <c r="N255" s="6"/>
      <c r="O255" s="9"/>
      <c r="P255" s="9"/>
    </row>
    <row r="256" spans="1:18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6"/>
      <c r="O256" s="9"/>
      <c r="P256" s="9"/>
    </row>
    <row r="257" spans="1:16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6"/>
      <c r="O257" s="9"/>
      <c r="P257" s="9"/>
    </row>
    <row r="258" spans="1:16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10"/>
      <c r="L258" s="10"/>
      <c r="M258" s="10"/>
      <c r="N258" s="6"/>
      <c r="O258" s="9"/>
      <c r="P258" s="9"/>
    </row>
    <row r="259" spans="1:16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6"/>
      <c r="O259" s="9"/>
      <c r="P259" s="9"/>
    </row>
    <row r="260" spans="1:16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6"/>
      <c r="O260" s="9"/>
      <c r="P260" s="9"/>
    </row>
    <row r="261" spans="1:16">
      <c r="A261" s="21"/>
      <c r="B261" s="21"/>
      <c r="C261" s="21"/>
      <c r="D261" s="21"/>
      <c r="E261" s="21"/>
      <c r="F261" s="21"/>
      <c r="G261" s="21"/>
      <c r="H261" s="10"/>
      <c r="I261" s="10"/>
      <c r="J261" s="10"/>
      <c r="K261" s="10"/>
      <c r="L261" s="10"/>
      <c r="M261" s="10"/>
      <c r="N261" s="6"/>
      <c r="O261" s="9"/>
    </row>
    <row r="262" spans="1:16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6"/>
      <c r="O262" s="9"/>
    </row>
    <row r="263" spans="1:16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6"/>
      <c r="O263" s="9"/>
    </row>
    <row r="264" spans="1:16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10"/>
      <c r="N264" s="6"/>
      <c r="O264" s="9"/>
    </row>
    <row r="265" spans="1:16">
      <c r="A265" s="21"/>
      <c r="B265" s="21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6"/>
      <c r="O265" s="9"/>
    </row>
    <row r="266" spans="1:16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8"/>
      <c r="O266" s="9"/>
    </row>
    <row r="267" spans="1:16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8"/>
      <c r="O267" s="9"/>
    </row>
    <row r="268" spans="1:16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8"/>
      <c r="O268" s="9"/>
    </row>
    <row r="269" spans="1:16">
      <c r="A269" s="10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8"/>
      <c r="O269" s="9"/>
    </row>
    <row r="270" spans="1:16">
      <c r="A270" s="10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8"/>
      <c r="O270" s="9"/>
    </row>
    <row r="271" spans="1:16">
      <c r="A271" s="10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8"/>
      <c r="O271" s="9"/>
    </row>
    <row r="272" spans="1:16" s="9" customFormat="1">
      <c r="A272" s="10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8"/>
    </row>
    <row r="273" spans="1:15">
      <c r="A273" s="21"/>
      <c r="B273" s="30"/>
      <c r="C273" s="30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8"/>
      <c r="O273" s="9"/>
    </row>
    <row r="274" spans="1:15">
      <c r="A274" s="10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8"/>
      <c r="O274" s="9"/>
    </row>
    <row r="275" spans="1:15">
      <c r="A275" s="10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8"/>
      <c r="O275" s="9"/>
    </row>
    <row r="276" spans="1:15">
      <c r="A276" s="10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8"/>
      <c r="O276" s="9"/>
    </row>
    <row r="277" spans="1:15">
      <c r="A277" s="10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8"/>
      <c r="O277" s="9"/>
    </row>
    <row r="278" spans="1:15">
      <c r="A278" s="10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8"/>
      <c r="O278" s="9"/>
    </row>
    <row r="279" spans="1:15">
      <c r="A279" s="10"/>
      <c r="B279" s="19"/>
      <c r="C279" s="19"/>
      <c r="D279" s="19"/>
      <c r="E279" s="19"/>
      <c r="F279" s="19"/>
      <c r="G279" s="19"/>
      <c r="H279" s="19"/>
      <c r="I279" s="19"/>
      <c r="J279" s="19"/>
      <c r="K279" s="10"/>
      <c r="L279" s="10"/>
      <c r="M279" s="10"/>
      <c r="N279" s="18"/>
      <c r="O279" s="9"/>
    </row>
    <row r="280" spans="1:15">
      <c r="A280" s="10"/>
      <c r="B280" s="19"/>
      <c r="C280" s="19"/>
      <c r="D280" s="19"/>
      <c r="E280" s="19"/>
      <c r="F280" s="19"/>
      <c r="G280" s="19"/>
      <c r="H280" s="19"/>
      <c r="I280" s="19"/>
      <c r="J280" s="19"/>
      <c r="K280" s="10"/>
      <c r="L280" s="10"/>
      <c r="M280" s="10"/>
      <c r="N280" s="18"/>
      <c r="O280" s="9"/>
    </row>
    <row r="281" spans="1:15">
      <c r="A281" s="18"/>
      <c r="B281" s="19"/>
      <c r="C281" s="19"/>
      <c r="D281" s="19"/>
      <c r="E281" s="19"/>
      <c r="F281" s="19"/>
      <c r="G281" s="19"/>
      <c r="H281" s="19"/>
      <c r="I281" s="19"/>
      <c r="J281" s="19"/>
      <c r="K281" s="18"/>
      <c r="L281" s="18"/>
      <c r="M281" s="18"/>
      <c r="N281" s="18"/>
      <c r="O281" s="9"/>
    </row>
    <row r="282" spans="1:15">
      <c r="A282" s="18"/>
      <c r="B282" s="19"/>
      <c r="C282" s="19"/>
      <c r="D282" s="19"/>
      <c r="E282" s="19"/>
      <c r="F282" s="19"/>
      <c r="G282" s="19"/>
      <c r="H282" s="19"/>
      <c r="I282" s="19"/>
      <c r="J282" s="19"/>
      <c r="K282" s="18"/>
      <c r="L282" s="18"/>
      <c r="M282" s="18"/>
      <c r="N282" s="18"/>
      <c r="O282" s="9"/>
    </row>
    <row r="283" spans="1:15">
      <c r="A283" s="18"/>
      <c r="B283" s="20"/>
      <c r="C283" s="20"/>
      <c r="D283" s="20"/>
      <c r="E283" s="20"/>
      <c r="F283" s="20"/>
      <c r="G283" s="20"/>
      <c r="H283" s="20"/>
      <c r="I283" s="20"/>
      <c r="J283" s="20"/>
      <c r="K283" s="9"/>
      <c r="L283" s="9"/>
      <c r="M283" s="9"/>
      <c r="O283" s="9"/>
    </row>
    <row r="284" spans="1:15">
      <c r="A284" s="18" t="s">
        <v>4</v>
      </c>
      <c r="B284" s="20"/>
      <c r="C284" s="20"/>
      <c r="D284" s="20"/>
      <c r="E284" s="20"/>
      <c r="F284" s="20"/>
      <c r="G284" s="20"/>
      <c r="H284" s="20"/>
      <c r="I284" s="20"/>
      <c r="J284" s="20"/>
      <c r="K284" s="9"/>
      <c r="L284" s="9"/>
      <c r="M284" s="8"/>
      <c r="O284" s="9"/>
    </row>
    <row r="285" spans="1:15">
      <c r="A285" s="20"/>
      <c r="B285" s="9"/>
      <c r="C285" s="9"/>
      <c r="D285" s="9"/>
      <c r="E285" s="9"/>
      <c r="F285" s="9"/>
      <c r="G285" s="9"/>
      <c r="H285" s="9"/>
      <c r="J285" s="9"/>
      <c r="K285" s="9"/>
      <c r="L285" s="9"/>
      <c r="M285" s="8"/>
      <c r="O285" s="9"/>
    </row>
    <row r="286" spans="1:15">
      <c r="A286" s="20"/>
      <c r="B286" s="9"/>
      <c r="C286" s="9"/>
      <c r="D286" s="9"/>
      <c r="E286" s="9"/>
      <c r="F286" s="9"/>
      <c r="G286" s="9"/>
      <c r="H286" s="9"/>
      <c r="J286" s="9"/>
      <c r="K286" s="9"/>
      <c r="L286" s="9"/>
      <c r="M286" s="8"/>
      <c r="O286" s="9"/>
    </row>
    <row r="287" spans="1:15">
      <c r="A287" s="20"/>
      <c r="B287" s="9"/>
      <c r="C287" s="9"/>
      <c r="D287" s="9"/>
      <c r="E287" s="9"/>
      <c r="F287" s="9"/>
      <c r="G287" s="9"/>
      <c r="H287" s="9"/>
      <c r="J287" s="9"/>
      <c r="K287" s="9"/>
      <c r="L287" s="9"/>
      <c r="M287" s="8"/>
      <c r="O287" s="9"/>
    </row>
  </sheetData>
  <mergeCells count="18">
    <mergeCell ref="L168:M168"/>
    <mergeCell ref="L169:M169"/>
    <mergeCell ref="L148:M148"/>
    <mergeCell ref="L149:M149"/>
    <mergeCell ref="L150:M150"/>
    <mergeCell ref="L167:M167"/>
    <mergeCell ref="L68:M68"/>
    <mergeCell ref="L70:M70"/>
    <mergeCell ref="A1:R1"/>
    <mergeCell ref="A3:R3"/>
    <mergeCell ref="L54:M54"/>
    <mergeCell ref="A15:A16"/>
    <mergeCell ref="A9:A10"/>
    <mergeCell ref="A4:R4"/>
    <mergeCell ref="A5:R5"/>
    <mergeCell ref="L66:M66"/>
    <mergeCell ref="L67:M67"/>
    <mergeCell ref="L26:M2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0"/>
  <sheetViews>
    <sheetView tabSelected="1" topLeftCell="A37" workbookViewId="0">
      <selection activeCell="A48" sqref="A48"/>
    </sheetView>
  </sheetViews>
  <sheetFormatPr defaultRowHeight="14.4"/>
  <cols>
    <col min="1" max="1" width="4.44140625" customWidth="1"/>
    <col min="2" max="2" width="2.6640625" customWidth="1"/>
    <col min="3" max="3" width="3" customWidth="1"/>
    <col min="4" max="4" width="5.44140625" customWidth="1"/>
    <col min="5" max="5" width="5" customWidth="1"/>
    <col min="6" max="6" width="17.88671875" customWidth="1"/>
    <col min="7" max="7" width="39.44140625" customWidth="1"/>
    <col min="8" max="8" width="10.33203125" customWidth="1"/>
    <col min="9" max="9" width="10.109375" customWidth="1"/>
    <col min="10" max="10" width="10" customWidth="1"/>
    <col min="11" max="11" width="22.88671875" customWidth="1"/>
  </cols>
  <sheetData>
    <row r="1" spans="1:12" ht="18">
      <c r="A1" s="620" t="s">
        <v>185</v>
      </c>
      <c r="B1" s="620"/>
      <c r="C1" s="620"/>
      <c r="D1" s="620"/>
      <c r="E1" s="620"/>
      <c r="F1" s="620"/>
      <c r="G1" s="620"/>
      <c r="H1" s="620"/>
      <c r="I1" s="620"/>
      <c r="J1" s="620"/>
      <c r="K1" s="620"/>
    </row>
    <row r="2" spans="1:12" s="9" customFormat="1" ht="8.4" customHeight="1">
      <c r="A2" s="29"/>
      <c r="B2" s="29"/>
      <c r="C2" s="29"/>
      <c r="D2" s="29"/>
      <c r="E2" s="29"/>
      <c r="F2" s="29"/>
      <c r="G2" s="29"/>
      <c r="H2" s="29"/>
      <c r="I2" s="29"/>
      <c r="J2" s="29"/>
    </row>
    <row r="3" spans="1:12">
      <c r="A3" s="621" t="s">
        <v>164</v>
      </c>
      <c r="B3" s="621"/>
      <c r="C3" s="621"/>
      <c r="D3" s="621"/>
      <c r="E3" s="621"/>
      <c r="F3" s="621"/>
      <c r="G3" s="621"/>
      <c r="H3" s="621"/>
      <c r="I3" s="621"/>
      <c r="J3" s="621"/>
      <c r="K3" s="621"/>
    </row>
    <row r="4" spans="1:12">
      <c r="A4" s="622" t="s">
        <v>413</v>
      </c>
      <c r="B4" s="622"/>
      <c r="C4" s="622"/>
      <c r="D4" s="622"/>
      <c r="E4" s="622"/>
      <c r="F4" s="622"/>
      <c r="G4" s="622"/>
      <c r="H4" s="622"/>
      <c r="I4" s="622"/>
      <c r="J4" s="622"/>
      <c r="K4" s="622"/>
    </row>
    <row r="5" spans="1:12">
      <c r="A5" s="622" t="s">
        <v>414</v>
      </c>
      <c r="B5" s="622"/>
      <c r="C5" s="622"/>
      <c r="D5" s="622"/>
      <c r="E5" s="622"/>
      <c r="F5" s="622"/>
      <c r="G5" s="622"/>
      <c r="H5" s="622"/>
      <c r="I5" s="622"/>
      <c r="J5" s="622"/>
      <c r="K5" s="622"/>
    </row>
    <row r="6" spans="1:12" s="9" customFormat="1" ht="12" customHeight="1"/>
    <row r="7" spans="1:12" ht="24" customHeight="1">
      <c r="A7" s="618" t="s">
        <v>165</v>
      </c>
      <c r="B7" s="623" t="s">
        <v>166</v>
      </c>
      <c r="C7" s="624"/>
      <c r="D7" s="629" t="s">
        <v>341</v>
      </c>
      <c r="E7" s="630"/>
      <c r="F7" s="325" t="s">
        <v>76</v>
      </c>
      <c r="G7" s="618" t="s">
        <v>342</v>
      </c>
      <c r="H7" s="631" t="s">
        <v>410</v>
      </c>
      <c r="I7" s="627" t="s">
        <v>411</v>
      </c>
      <c r="J7" s="631" t="s">
        <v>412</v>
      </c>
      <c r="K7" s="618" t="s">
        <v>163</v>
      </c>
      <c r="L7" s="22"/>
    </row>
    <row r="8" spans="1:12" ht="24" customHeight="1">
      <c r="A8" s="619"/>
      <c r="B8" s="625"/>
      <c r="C8" s="626"/>
      <c r="D8" s="325" t="s">
        <v>145</v>
      </c>
      <c r="E8" s="325" t="s">
        <v>146</v>
      </c>
      <c r="F8" s="326" t="s">
        <v>339</v>
      </c>
      <c r="G8" s="619"/>
      <c r="H8" s="631"/>
      <c r="I8" s="628"/>
      <c r="J8" s="631"/>
      <c r="K8" s="619"/>
      <c r="L8" s="22"/>
    </row>
    <row r="9" spans="1:12" ht="44.4" customHeight="1">
      <c r="A9" s="617" t="s">
        <v>147</v>
      </c>
      <c r="B9" s="638" t="s">
        <v>157</v>
      </c>
      <c r="C9" s="640" t="s">
        <v>156</v>
      </c>
      <c r="D9" s="76" t="s">
        <v>338</v>
      </c>
      <c r="E9" s="73" t="s">
        <v>343</v>
      </c>
      <c r="F9" s="75" t="s">
        <v>294</v>
      </c>
      <c r="G9" s="65" t="s">
        <v>431</v>
      </c>
      <c r="H9" s="27">
        <v>0</v>
      </c>
      <c r="I9" s="27">
        <v>10000</v>
      </c>
      <c r="J9" s="27">
        <v>0</v>
      </c>
      <c r="K9" s="70" t="s">
        <v>352</v>
      </c>
      <c r="L9" s="23"/>
    </row>
    <row r="10" spans="1:12" s="9" customFormat="1" ht="44.4" customHeight="1">
      <c r="A10" s="617"/>
      <c r="B10" s="639"/>
      <c r="C10" s="641"/>
      <c r="D10" s="76" t="s">
        <v>338</v>
      </c>
      <c r="E10" s="77" t="s">
        <v>343</v>
      </c>
      <c r="F10" s="73" t="s">
        <v>298</v>
      </c>
      <c r="G10" s="65" t="s">
        <v>375</v>
      </c>
      <c r="H10" s="27">
        <v>1375</v>
      </c>
      <c r="I10" s="27">
        <v>0</v>
      </c>
      <c r="J10" s="27">
        <v>0</v>
      </c>
      <c r="K10" s="71" t="s">
        <v>344</v>
      </c>
      <c r="L10" s="23"/>
    </row>
    <row r="11" spans="1:12" ht="44.4" customHeight="1">
      <c r="A11" s="617"/>
      <c r="B11" s="639"/>
      <c r="C11" s="641"/>
      <c r="D11" s="76" t="s">
        <v>338</v>
      </c>
      <c r="E11" s="77" t="s">
        <v>343</v>
      </c>
      <c r="F11" s="73" t="s">
        <v>296</v>
      </c>
      <c r="G11" s="65" t="s">
        <v>376</v>
      </c>
      <c r="H11" s="27">
        <v>0</v>
      </c>
      <c r="I11" s="27">
        <v>6000</v>
      </c>
      <c r="J11" s="27">
        <v>6250</v>
      </c>
      <c r="K11" s="71" t="s">
        <v>148</v>
      </c>
      <c r="L11" s="23"/>
    </row>
    <row r="12" spans="1:12" ht="26.4" customHeight="1">
      <c r="A12" s="614" t="s">
        <v>149</v>
      </c>
      <c r="B12" s="638" t="s">
        <v>150</v>
      </c>
      <c r="C12" s="642"/>
      <c r="D12" s="76" t="s">
        <v>338</v>
      </c>
      <c r="E12" s="77" t="s">
        <v>368</v>
      </c>
      <c r="F12" s="73" t="s">
        <v>306</v>
      </c>
      <c r="G12" s="65" t="s">
        <v>358</v>
      </c>
      <c r="H12" s="27">
        <v>449729</v>
      </c>
      <c r="I12" s="27">
        <v>1278300</v>
      </c>
      <c r="J12" s="27">
        <v>343452</v>
      </c>
      <c r="K12" s="71" t="s">
        <v>151</v>
      </c>
      <c r="L12" s="23"/>
    </row>
    <row r="13" spans="1:12" s="9" customFormat="1" ht="26.4" customHeight="1">
      <c r="A13" s="615"/>
      <c r="B13" s="639"/>
      <c r="C13" s="643"/>
      <c r="D13" s="76" t="s">
        <v>338</v>
      </c>
      <c r="E13" s="77" t="s">
        <v>368</v>
      </c>
      <c r="F13" s="73" t="s">
        <v>307</v>
      </c>
      <c r="G13" s="65" t="s">
        <v>359</v>
      </c>
      <c r="H13" s="27">
        <v>151250</v>
      </c>
      <c r="I13" s="27">
        <v>1500000</v>
      </c>
      <c r="J13" s="27">
        <v>28750</v>
      </c>
      <c r="K13" s="71" t="s">
        <v>182</v>
      </c>
      <c r="L13" s="23"/>
    </row>
    <row r="14" spans="1:12" s="9" customFormat="1" ht="26.4" customHeight="1">
      <c r="A14" s="615"/>
      <c r="B14" s="639"/>
      <c r="C14" s="643"/>
      <c r="D14" s="76" t="s">
        <v>338</v>
      </c>
      <c r="E14" s="77" t="s">
        <v>368</v>
      </c>
      <c r="F14" s="74" t="s">
        <v>308</v>
      </c>
      <c r="G14" s="65" t="s">
        <v>430</v>
      </c>
      <c r="H14" s="27">
        <v>0</v>
      </c>
      <c r="I14" s="27">
        <v>0</v>
      </c>
      <c r="J14" s="27">
        <v>306512</v>
      </c>
      <c r="K14" s="71" t="s">
        <v>453</v>
      </c>
      <c r="L14" s="23"/>
    </row>
    <row r="15" spans="1:12" ht="26.4" customHeight="1">
      <c r="A15" s="615"/>
      <c r="B15" s="639"/>
      <c r="C15" s="643"/>
      <c r="D15" s="76" t="s">
        <v>338</v>
      </c>
      <c r="E15" s="77" t="s">
        <v>368</v>
      </c>
      <c r="F15" s="74" t="s">
        <v>440</v>
      </c>
      <c r="G15" s="65" t="s">
        <v>421</v>
      </c>
      <c r="H15" s="28">
        <v>0</v>
      </c>
      <c r="I15" s="28">
        <v>80000</v>
      </c>
      <c r="J15" s="28">
        <v>0</v>
      </c>
      <c r="K15" s="72" t="s">
        <v>167</v>
      </c>
      <c r="L15" s="23"/>
    </row>
    <row r="16" spans="1:12" ht="26.4" customHeight="1">
      <c r="A16" s="615"/>
      <c r="B16" s="639"/>
      <c r="C16" s="643"/>
      <c r="D16" s="76" t="s">
        <v>338</v>
      </c>
      <c r="E16" s="77" t="s">
        <v>368</v>
      </c>
      <c r="F16" s="74" t="s">
        <v>380</v>
      </c>
      <c r="G16" s="65" t="s">
        <v>450</v>
      </c>
      <c r="H16" s="27">
        <v>30000</v>
      </c>
      <c r="I16" s="27">
        <v>1000000</v>
      </c>
      <c r="J16" s="27">
        <v>0</v>
      </c>
      <c r="K16" s="71" t="s">
        <v>351</v>
      </c>
      <c r="L16" s="23"/>
    </row>
    <row r="17" spans="1:12" s="9" customFormat="1" ht="26.4" customHeight="1">
      <c r="A17" s="615"/>
      <c r="B17" s="639"/>
      <c r="C17" s="643"/>
      <c r="D17" s="76" t="s">
        <v>338</v>
      </c>
      <c r="E17" s="77" t="s">
        <v>368</v>
      </c>
      <c r="F17" s="73" t="s">
        <v>310</v>
      </c>
      <c r="G17" s="66" t="s">
        <v>451</v>
      </c>
      <c r="H17" s="28">
        <v>0</v>
      </c>
      <c r="I17" s="28">
        <v>155000</v>
      </c>
      <c r="J17" s="28">
        <v>23093</v>
      </c>
      <c r="K17" s="70" t="s">
        <v>423</v>
      </c>
      <c r="L17" s="23"/>
    </row>
    <row r="18" spans="1:12" s="9" customFormat="1" ht="26.4" customHeight="1">
      <c r="A18" s="615"/>
      <c r="B18" s="632" t="s">
        <v>152</v>
      </c>
      <c r="C18" s="635"/>
      <c r="D18" s="76" t="s">
        <v>338</v>
      </c>
      <c r="E18" s="77" t="s">
        <v>343</v>
      </c>
      <c r="F18" s="73" t="s">
        <v>295</v>
      </c>
      <c r="G18" s="66" t="s">
        <v>424</v>
      </c>
      <c r="H18" s="28">
        <v>0</v>
      </c>
      <c r="I18" s="28">
        <v>100000</v>
      </c>
      <c r="J18" s="28">
        <v>0</v>
      </c>
      <c r="K18" s="70" t="s">
        <v>425</v>
      </c>
      <c r="L18" s="23"/>
    </row>
    <row r="19" spans="1:12" s="9" customFormat="1" ht="26.4" customHeight="1">
      <c r="A19" s="616"/>
      <c r="B19" s="634"/>
      <c r="C19" s="637"/>
      <c r="D19" s="76" t="s">
        <v>338</v>
      </c>
      <c r="E19" s="77" t="s">
        <v>343</v>
      </c>
      <c r="F19" s="73" t="s">
        <v>449</v>
      </c>
      <c r="G19" s="65" t="s">
        <v>366</v>
      </c>
      <c r="H19" s="27">
        <v>5125</v>
      </c>
      <c r="I19" s="27">
        <v>0</v>
      </c>
      <c r="J19" s="27">
        <v>0</v>
      </c>
      <c r="K19" s="71" t="s">
        <v>348</v>
      </c>
      <c r="L19" s="23"/>
    </row>
    <row r="20" spans="1:12" s="9" customFormat="1" ht="25.2" customHeight="1">
      <c r="A20" s="614" t="s">
        <v>153</v>
      </c>
      <c r="B20" s="638" t="s">
        <v>158</v>
      </c>
      <c r="C20" s="640" t="s">
        <v>159</v>
      </c>
      <c r="D20" s="73" t="s">
        <v>338</v>
      </c>
      <c r="E20" s="77" t="s">
        <v>340</v>
      </c>
      <c r="F20" s="73" t="s">
        <v>300</v>
      </c>
      <c r="G20" s="65" t="s">
        <v>387</v>
      </c>
      <c r="H20" s="27">
        <v>150000</v>
      </c>
      <c r="I20" s="27">
        <v>260000</v>
      </c>
      <c r="J20" s="27">
        <v>120000</v>
      </c>
      <c r="K20" s="71" t="s">
        <v>347</v>
      </c>
      <c r="L20" s="23"/>
    </row>
    <row r="21" spans="1:12" s="9" customFormat="1" ht="25.2" customHeight="1">
      <c r="A21" s="615"/>
      <c r="B21" s="639"/>
      <c r="C21" s="641"/>
      <c r="D21" s="76" t="s">
        <v>338</v>
      </c>
      <c r="E21" s="77" t="s">
        <v>343</v>
      </c>
      <c r="F21" s="73" t="s">
        <v>448</v>
      </c>
      <c r="G21" s="65" t="s">
        <v>367</v>
      </c>
      <c r="H21" s="27">
        <v>10625</v>
      </c>
      <c r="I21" s="27">
        <v>0</v>
      </c>
      <c r="J21" s="27">
        <v>0</v>
      </c>
      <c r="K21" s="71" t="s">
        <v>348</v>
      </c>
      <c r="L21" s="23"/>
    </row>
    <row r="22" spans="1:12" ht="27.6" customHeight="1">
      <c r="A22" s="615"/>
      <c r="B22" s="644"/>
      <c r="C22" s="645"/>
      <c r="D22" s="76" t="s">
        <v>338</v>
      </c>
      <c r="E22" s="77" t="s">
        <v>343</v>
      </c>
      <c r="F22" s="73" t="s">
        <v>297</v>
      </c>
      <c r="G22" s="66" t="s">
        <v>422</v>
      </c>
      <c r="H22" s="28">
        <v>0</v>
      </c>
      <c r="I22" s="28">
        <v>40000</v>
      </c>
      <c r="J22" s="28">
        <v>0</v>
      </c>
      <c r="K22" s="70" t="s">
        <v>182</v>
      </c>
      <c r="L22" s="23"/>
    </row>
    <row r="23" spans="1:12" s="9" customFormat="1" ht="25.2" customHeight="1">
      <c r="A23" s="615"/>
      <c r="B23" s="632" t="s">
        <v>161</v>
      </c>
      <c r="C23" s="635" t="s">
        <v>160</v>
      </c>
      <c r="D23" s="76" t="s">
        <v>335</v>
      </c>
      <c r="E23" s="77" t="s">
        <v>337</v>
      </c>
      <c r="F23" s="75" t="s">
        <v>290</v>
      </c>
      <c r="G23" s="65" t="s">
        <v>360</v>
      </c>
      <c r="H23" s="27">
        <v>120836</v>
      </c>
      <c r="I23" s="27">
        <v>150000</v>
      </c>
      <c r="J23" s="27">
        <v>67603</v>
      </c>
      <c r="K23" s="70" t="s">
        <v>356</v>
      </c>
      <c r="L23" s="23"/>
    </row>
    <row r="24" spans="1:12" s="9" customFormat="1" ht="25.2" customHeight="1">
      <c r="A24" s="615"/>
      <c r="B24" s="633"/>
      <c r="C24" s="636"/>
      <c r="D24" s="76" t="s">
        <v>338</v>
      </c>
      <c r="E24" s="77" t="s">
        <v>370</v>
      </c>
      <c r="F24" s="73" t="s">
        <v>319</v>
      </c>
      <c r="G24" s="65" t="s">
        <v>361</v>
      </c>
      <c r="H24" s="27">
        <v>0</v>
      </c>
      <c r="I24" s="27">
        <v>5000</v>
      </c>
      <c r="J24" s="27">
        <v>1000</v>
      </c>
      <c r="K24" s="71" t="s">
        <v>350</v>
      </c>
      <c r="L24" s="23"/>
    </row>
    <row r="25" spans="1:12" s="9" customFormat="1" ht="25.2" customHeight="1">
      <c r="A25" s="615"/>
      <c r="B25" s="633"/>
      <c r="C25" s="636"/>
      <c r="D25" s="76" t="s">
        <v>338</v>
      </c>
      <c r="E25" s="77" t="s">
        <v>370</v>
      </c>
      <c r="F25" s="73" t="s">
        <v>317</v>
      </c>
      <c r="G25" s="65" t="s">
        <v>388</v>
      </c>
      <c r="H25" s="27">
        <v>7000</v>
      </c>
      <c r="I25" s="27">
        <v>10000</v>
      </c>
      <c r="J25" s="27">
        <v>3000</v>
      </c>
      <c r="K25" s="70" t="s">
        <v>357</v>
      </c>
      <c r="L25" s="23"/>
    </row>
    <row r="26" spans="1:12" ht="37.200000000000003" customHeight="1">
      <c r="A26" s="615"/>
      <c r="B26" s="633"/>
      <c r="C26" s="636"/>
      <c r="D26" s="76" t="s">
        <v>338</v>
      </c>
      <c r="E26" s="77" t="s">
        <v>370</v>
      </c>
      <c r="F26" s="73" t="s">
        <v>322</v>
      </c>
      <c r="G26" s="65" t="s">
        <v>389</v>
      </c>
      <c r="H26" s="27">
        <v>17999</v>
      </c>
      <c r="I26" s="27">
        <v>35000</v>
      </c>
      <c r="J26" s="27">
        <v>31444</v>
      </c>
      <c r="K26" s="71" t="s">
        <v>184</v>
      </c>
      <c r="L26" s="23"/>
    </row>
    <row r="27" spans="1:12" ht="37.200000000000003" customHeight="1">
      <c r="A27" s="615"/>
      <c r="B27" s="634"/>
      <c r="C27" s="637"/>
      <c r="D27" s="76" t="s">
        <v>338</v>
      </c>
      <c r="E27" s="77" t="s">
        <v>371</v>
      </c>
      <c r="F27" s="73" t="s">
        <v>324</v>
      </c>
      <c r="G27" s="65" t="s">
        <v>390</v>
      </c>
      <c r="H27" s="27">
        <v>19000</v>
      </c>
      <c r="I27" s="27">
        <v>30000</v>
      </c>
      <c r="J27" s="27">
        <v>4686</v>
      </c>
      <c r="K27" s="70" t="s">
        <v>345</v>
      </c>
      <c r="L27" s="23"/>
    </row>
    <row r="28" spans="1:12" ht="25.2" customHeight="1">
      <c r="A28" s="615"/>
      <c r="B28" s="632" t="s">
        <v>336</v>
      </c>
      <c r="C28" s="653" t="s">
        <v>162</v>
      </c>
      <c r="D28" s="76" t="s">
        <v>338</v>
      </c>
      <c r="E28" s="77" t="s">
        <v>370</v>
      </c>
      <c r="F28" s="73" t="s">
        <v>321</v>
      </c>
      <c r="G28" s="65" t="s">
        <v>452</v>
      </c>
      <c r="H28" s="27">
        <v>0</v>
      </c>
      <c r="I28" s="27">
        <v>150000</v>
      </c>
      <c r="J28" s="27">
        <v>132125</v>
      </c>
      <c r="K28" s="71" t="s">
        <v>349</v>
      </c>
      <c r="L28" s="23"/>
    </row>
    <row r="29" spans="1:12" ht="25.2" customHeight="1">
      <c r="A29" s="615"/>
      <c r="B29" s="633"/>
      <c r="C29" s="654"/>
      <c r="D29" s="76" t="s">
        <v>338</v>
      </c>
      <c r="E29" s="77" t="s">
        <v>370</v>
      </c>
      <c r="F29" s="73" t="s">
        <v>320</v>
      </c>
      <c r="G29" s="65" t="s">
        <v>454</v>
      </c>
      <c r="H29" s="27">
        <v>0</v>
      </c>
      <c r="I29" s="27">
        <v>300000</v>
      </c>
      <c r="J29" s="27">
        <v>81250</v>
      </c>
      <c r="K29" s="70" t="s">
        <v>349</v>
      </c>
      <c r="L29" s="23"/>
    </row>
    <row r="30" spans="1:12" s="9" customFormat="1" ht="37.200000000000003" customHeight="1">
      <c r="A30" s="616"/>
      <c r="B30" s="633"/>
      <c r="C30" s="654"/>
      <c r="D30" s="76" t="s">
        <v>338</v>
      </c>
      <c r="E30" s="77" t="s">
        <v>371</v>
      </c>
      <c r="F30" s="73" t="s">
        <v>326</v>
      </c>
      <c r="G30" s="65" t="s">
        <v>455</v>
      </c>
      <c r="H30" s="27">
        <v>0</v>
      </c>
      <c r="I30" s="27">
        <v>100000</v>
      </c>
      <c r="J30" s="27">
        <v>0</v>
      </c>
      <c r="K30" s="70" t="s">
        <v>373</v>
      </c>
      <c r="L30" s="23"/>
    </row>
    <row r="31" spans="1:12" ht="25.2" customHeight="1">
      <c r="A31" s="649" t="s">
        <v>155</v>
      </c>
      <c r="B31" s="638" t="s">
        <v>180</v>
      </c>
      <c r="C31" s="640" t="s">
        <v>179</v>
      </c>
      <c r="D31" s="76" t="s">
        <v>338</v>
      </c>
      <c r="E31" s="78" t="s">
        <v>369</v>
      </c>
      <c r="F31" s="73" t="s">
        <v>377</v>
      </c>
      <c r="G31" s="68" t="s">
        <v>362</v>
      </c>
      <c r="H31" s="26">
        <v>38710</v>
      </c>
      <c r="I31" s="26">
        <v>60000</v>
      </c>
      <c r="J31" s="26">
        <v>25843</v>
      </c>
      <c r="K31" s="67" t="s">
        <v>353</v>
      </c>
      <c r="L31" s="23"/>
    </row>
    <row r="32" spans="1:12" ht="25.2" customHeight="1">
      <c r="A32" s="650"/>
      <c r="B32" s="639"/>
      <c r="C32" s="641"/>
      <c r="D32" s="76" t="s">
        <v>338</v>
      </c>
      <c r="E32" s="78" t="s">
        <v>369</v>
      </c>
      <c r="F32" s="73" t="s">
        <v>314</v>
      </c>
      <c r="G32" s="68" t="s">
        <v>363</v>
      </c>
      <c r="H32" s="26">
        <v>0</v>
      </c>
      <c r="I32" s="26">
        <v>45000</v>
      </c>
      <c r="J32" s="26">
        <v>0</v>
      </c>
      <c r="K32" s="70" t="s">
        <v>346</v>
      </c>
      <c r="L32" s="23"/>
    </row>
    <row r="33" spans="1:14" s="9" customFormat="1" ht="25.2" customHeight="1">
      <c r="A33" s="650"/>
      <c r="B33" s="639"/>
      <c r="C33" s="641"/>
      <c r="D33" s="76" t="s">
        <v>338</v>
      </c>
      <c r="E33" s="78" t="s">
        <v>369</v>
      </c>
      <c r="F33" s="73" t="s">
        <v>444</v>
      </c>
      <c r="G33" s="68" t="s">
        <v>427</v>
      </c>
      <c r="H33" s="26">
        <v>0</v>
      </c>
      <c r="I33" s="26">
        <v>10000</v>
      </c>
      <c r="J33" s="26">
        <v>0</v>
      </c>
      <c r="K33" s="70" t="s">
        <v>428</v>
      </c>
      <c r="L33" s="23"/>
    </row>
    <row r="34" spans="1:14" s="9" customFormat="1" ht="25.2" customHeight="1">
      <c r="A34" s="650"/>
      <c r="B34" s="639"/>
      <c r="C34" s="641"/>
      <c r="D34" s="76" t="s">
        <v>338</v>
      </c>
      <c r="E34" s="78" t="s">
        <v>369</v>
      </c>
      <c r="F34" s="73" t="s">
        <v>378</v>
      </c>
      <c r="G34" s="68" t="s">
        <v>364</v>
      </c>
      <c r="H34" s="26">
        <v>91650</v>
      </c>
      <c r="I34" s="26">
        <v>280000</v>
      </c>
      <c r="J34" s="26">
        <v>91762</v>
      </c>
      <c r="K34" s="70" t="s">
        <v>354</v>
      </c>
      <c r="L34" s="23"/>
    </row>
    <row r="35" spans="1:14" s="9" customFormat="1" ht="25.2" customHeight="1">
      <c r="A35" s="650"/>
      <c r="B35" s="639"/>
      <c r="C35" s="641"/>
      <c r="D35" s="76" t="s">
        <v>338</v>
      </c>
      <c r="E35" s="77" t="s">
        <v>369</v>
      </c>
      <c r="F35" s="73" t="s">
        <v>442</v>
      </c>
      <c r="G35" s="68" t="s">
        <v>426</v>
      </c>
      <c r="H35" s="26">
        <v>0</v>
      </c>
      <c r="I35" s="26">
        <v>1600000</v>
      </c>
      <c r="J35" s="26">
        <v>0</v>
      </c>
      <c r="K35" s="67" t="s">
        <v>183</v>
      </c>
      <c r="L35" s="23"/>
    </row>
    <row r="36" spans="1:14" ht="23.4" customHeight="1">
      <c r="A36" s="651"/>
      <c r="B36" s="644"/>
      <c r="C36" s="645"/>
      <c r="D36" s="73" t="s">
        <v>338</v>
      </c>
      <c r="E36" s="78" t="s">
        <v>372</v>
      </c>
      <c r="F36" s="73" t="s">
        <v>330</v>
      </c>
      <c r="G36" s="68" t="s">
        <v>391</v>
      </c>
      <c r="H36" s="26">
        <v>69778</v>
      </c>
      <c r="I36" s="26">
        <v>110000</v>
      </c>
      <c r="J36" s="26">
        <v>38085</v>
      </c>
      <c r="K36" s="70" t="s">
        <v>355</v>
      </c>
      <c r="L36" s="23"/>
    </row>
    <row r="37" spans="1:14" s="9" customFormat="1" ht="23.4" customHeight="1">
      <c r="A37" s="649" t="s">
        <v>155</v>
      </c>
      <c r="B37" s="638" t="s">
        <v>180</v>
      </c>
      <c r="C37" s="640" t="s">
        <v>179</v>
      </c>
      <c r="D37" s="76" t="s">
        <v>338</v>
      </c>
      <c r="E37" s="78" t="s">
        <v>372</v>
      </c>
      <c r="F37" s="73" t="s">
        <v>331</v>
      </c>
      <c r="G37" s="68" t="s">
        <v>429</v>
      </c>
      <c r="H37" s="26">
        <v>0</v>
      </c>
      <c r="I37" s="26">
        <v>5000</v>
      </c>
      <c r="J37" s="26">
        <v>0</v>
      </c>
      <c r="K37" s="70" t="s">
        <v>355</v>
      </c>
      <c r="L37" s="23"/>
    </row>
    <row r="38" spans="1:14" ht="25.2" customHeight="1">
      <c r="A38" s="650"/>
      <c r="B38" s="639"/>
      <c r="C38" s="641"/>
      <c r="D38" s="76" t="s">
        <v>338</v>
      </c>
      <c r="E38" s="78" t="s">
        <v>372</v>
      </c>
      <c r="F38" s="73" t="s">
        <v>332</v>
      </c>
      <c r="G38" s="68" t="s">
        <v>392</v>
      </c>
      <c r="H38" s="26">
        <v>0</v>
      </c>
      <c r="I38" s="26">
        <v>100000</v>
      </c>
      <c r="J38" s="26">
        <v>0</v>
      </c>
      <c r="K38" s="70" t="s">
        <v>355</v>
      </c>
      <c r="L38" s="23"/>
    </row>
    <row r="39" spans="1:14" s="9" customFormat="1" ht="25.2" customHeight="1">
      <c r="A39" s="650"/>
      <c r="B39" s="639"/>
      <c r="C39" s="641"/>
      <c r="D39" s="73" t="s">
        <v>338</v>
      </c>
      <c r="E39" s="78" t="s">
        <v>372</v>
      </c>
      <c r="F39" s="73" t="s">
        <v>333</v>
      </c>
      <c r="G39" s="69" t="s">
        <v>365</v>
      </c>
      <c r="H39" s="26">
        <v>4000</v>
      </c>
      <c r="I39" s="26">
        <v>10000</v>
      </c>
      <c r="J39" s="26">
        <v>19000</v>
      </c>
      <c r="K39" s="70" t="s">
        <v>154</v>
      </c>
      <c r="L39" s="23"/>
    </row>
    <row r="40" spans="1:14" s="9" customFormat="1" ht="25.2" customHeight="1">
      <c r="A40" s="651"/>
      <c r="B40" s="644"/>
      <c r="C40" s="645"/>
      <c r="D40" s="73" t="s">
        <v>338</v>
      </c>
      <c r="E40" s="78" t="s">
        <v>372</v>
      </c>
      <c r="F40" s="73" t="s">
        <v>334</v>
      </c>
      <c r="G40" s="69" t="s">
        <v>374</v>
      </c>
      <c r="H40" s="26">
        <v>0</v>
      </c>
      <c r="I40" s="26">
        <v>10000</v>
      </c>
      <c r="J40" s="26">
        <v>10000</v>
      </c>
      <c r="K40" s="70" t="s">
        <v>154</v>
      </c>
      <c r="L40" s="23"/>
    </row>
    <row r="42" spans="1:14">
      <c r="A42" s="621" t="s">
        <v>386</v>
      </c>
      <c r="B42" s="621"/>
      <c r="C42" s="621"/>
      <c r="D42" s="621"/>
      <c r="E42" s="621"/>
      <c r="F42" s="621"/>
      <c r="G42" s="621"/>
      <c r="H42" s="621"/>
      <c r="I42" s="621"/>
      <c r="J42" s="621"/>
      <c r="K42" s="621"/>
    </row>
    <row r="43" spans="1:14">
      <c r="A43" s="648" t="s">
        <v>143</v>
      </c>
      <c r="B43" s="648"/>
      <c r="C43" s="648"/>
      <c r="D43" s="648"/>
      <c r="E43" s="648"/>
      <c r="F43" s="648"/>
      <c r="G43" s="648"/>
      <c r="H43" s="648"/>
      <c r="I43" s="648"/>
      <c r="J43" s="648"/>
      <c r="K43" s="648"/>
      <c r="L43" s="24"/>
      <c r="M43" s="24"/>
      <c r="N43" s="9"/>
    </row>
    <row r="44" spans="1:14" s="9" customFormat="1">
      <c r="A44" s="328"/>
      <c r="B44" s="328"/>
      <c r="C44" s="328"/>
      <c r="D44" s="328"/>
      <c r="E44" s="328"/>
      <c r="F44" s="328"/>
      <c r="G44" s="328"/>
      <c r="H44" s="328"/>
      <c r="I44" s="328"/>
      <c r="J44" s="328"/>
      <c r="K44" s="328"/>
      <c r="L44" s="24"/>
      <c r="M44" s="24"/>
    </row>
    <row r="45" spans="1:14" ht="14.4" customHeight="1">
      <c r="A45" s="24" t="s">
        <v>4</v>
      </c>
      <c r="B45" s="25"/>
      <c r="C45" s="25"/>
      <c r="D45" s="25"/>
      <c r="E45" s="25"/>
      <c r="F45" s="25"/>
      <c r="G45" s="25"/>
      <c r="H45" s="25"/>
      <c r="I45" s="25"/>
      <c r="J45" s="14"/>
      <c r="K45" s="14"/>
      <c r="L45" s="15"/>
      <c r="M45" s="14"/>
      <c r="N45" s="9"/>
    </row>
    <row r="46" spans="1:14">
      <c r="A46" s="329" t="s">
        <v>462</v>
      </c>
      <c r="B46" s="330"/>
      <c r="C46" s="330"/>
      <c r="D46" s="330"/>
      <c r="E46" s="330"/>
      <c r="F46" s="330"/>
      <c r="G46" s="54"/>
      <c r="H46" s="647"/>
      <c r="I46" s="647"/>
      <c r="J46" s="647"/>
      <c r="K46" s="53"/>
      <c r="L46" s="15"/>
      <c r="M46" s="14"/>
      <c r="N46" s="9"/>
    </row>
    <row r="47" spans="1:14">
      <c r="A47" s="329" t="s">
        <v>463</v>
      </c>
      <c r="B47" s="330"/>
      <c r="C47" s="330"/>
      <c r="D47" s="330"/>
      <c r="E47" s="330"/>
      <c r="F47" s="330"/>
      <c r="G47" s="331" t="s">
        <v>181</v>
      </c>
      <c r="H47" s="332"/>
      <c r="I47" s="332"/>
      <c r="J47" s="652" t="s">
        <v>459</v>
      </c>
      <c r="K47" s="652"/>
      <c r="L47" s="15"/>
      <c r="M47" s="14"/>
      <c r="N47" s="9"/>
    </row>
    <row r="48" spans="1:14" s="9" customFormat="1">
      <c r="A48" s="329"/>
      <c r="B48" s="330"/>
      <c r="C48" s="330"/>
      <c r="D48" s="330"/>
      <c r="E48" s="330"/>
      <c r="F48" s="330"/>
      <c r="G48" s="583" t="s">
        <v>458</v>
      </c>
      <c r="H48" s="330"/>
      <c r="I48" s="330"/>
      <c r="J48" s="646"/>
      <c r="K48" s="646"/>
      <c r="L48" s="15"/>
      <c r="M48" s="14"/>
    </row>
    <row r="49" spans="1:14">
      <c r="A49" s="329" t="s">
        <v>461</v>
      </c>
      <c r="B49" s="330"/>
      <c r="C49" s="330"/>
      <c r="D49" s="330"/>
      <c r="E49" s="330"/>
      <c r="F49" s="330"/>
      <c r="G49" s="331"/>
      <c r="H49" s="331"/>
      <c r="I49" s="331"/>
      <c r="J49" s="646" t="s">
        <v>460</v>
      </c>
      <c r="K49" s="646"/>
      <c r="L49" s="15"/>
      <c r="M49" s="14"/>
      <c r="N49" s="9"/>
    </row>
    <row r="50" spans="1:14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14"/>
      <c r="L50" s="14"/>
      <c r="M50" s="14"/>
    </row>
  </sheetData>
  <mergeCells count="38">
    <mergeCell ref="A20:A30"/>
    <mergeCell ref="J49:K49"/>
    <mergeCell ref="J48:K48"/>
    <mergeCell ref="A42:K42"/>
    <mergeCell ref="H46:J46"/>
    <mergeCell ref="A43:K43"/>
    <mergeCell ref="C31:C36"/>
    <mergeCell ref="A37:A40"/>
    <mergeCell ref="B37:B40"/>
    <mergeCell ref="C37:C40"/>
    <mergeCell ref="J47:K47"/>
    <mergeCell ref="A31:A36"/>
    <mergeCell ref="B31:B36"/>
    <mergeCell ref="C28:C30"/>
    <mergeCell ref="B28:B30"/>
    <mergeCell ref="B23:B27"/>
    <mergeCell ref="C23:C27"/>
    <mergeCell ref="B9:B11"/>
    <mergeCell ref="C9:C11"/>
    <mergeCell ref="B12:B17"/>
    <mergeCell ref="C12:C17"/>
    <mergeCell ref="B20:B22"/>
    <mergeCell ref="C20:C22"/>
    <mergeCell ref="B18:C19"/>
    <mergeCell ref="A12:A19"/>
    <mergeCell ref="A9:A11"/>
    <mergeCell ref="K7:K8"/>
    <mergeCell ref="A1:K1"/>
    <mergeCell ref="A3:K3"/>
    <mergeCell ref="A4:K4"/>
    <mergeCell ref="A5:K5"/>
    <mergeCell ref="A7:A8"/>
    <mergeCell ref="B7:C8"/>
    <mergeCell ref="I7:I8"/>
    <mergeCell ref="D7:E7"/>
    <mergeCell ref="H7:H8"/>
    <mergeCell ref="J7:J8"/>
    <mergeCell ref="G7:G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</cp:lastModifiedBy>
  <cp:lastPrinted>2020-10-07T07:18:43Z</cp:lastPrinted>
  <dcterms:created xsi:type="dcterms:W3CDTF">2017-11-20T10:31:55Z</dcterms:created>
  <dcterms:modified xsi:type="dcterms:W3CDTF">2020-10-07T07:19:28Z</dcterms:modified>
</cp:coreProperties>
</file>