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2" windowWidth="23256" windowHeight="9792" tabRatio="999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148" i="2"/>
  <c r="P147" s="1"/>
  <c r="P146" s="1"/>
  <c r="P134"/>
  <c r="P123"/>
  <c r="P37"/>
  <c r="R213"/>
  <c r="P212"/>
  <c r="N212"/>
  <c r="N211" s="1"/>
  <c r="O212"/>
  <c r="O211" s="1"/>
  <c r="O210" s="1"/>
  <c r="O202"/>
  <c r="O201" s="1"/>
  <c r="O200" s="1"/>
  <c r="P202"/>
  <c r="P201" s="1"/>
  <c r="N202"/>
  <c r="N201" s="1"/>
  <c r="R203"/>
  <c r="R175"/>
  <c r="O174"/>
  <c r="O173" s="1"/>
  <c r="O172" s="1"/>
  <c r="P174"/>
  <c r="N174"/>
  <c r="N173" s="1"/>
  <c r="N172" s="1"/>
  <c r="O148"/>
  <c r="O147" s="1"/>
  <c r="O146" s="1"/>
  <c r="R156"/>
  <c r="R149"/>
  <c r="R150"/>
  <c r="R151"/>
  <c r="R152"/>
  <c r="R153"/>
  <c r="R154"/>
  <c r="R124"/>
  <c r="O123"/>
  <c r="N123"/>
  <c r="O108"/>
  <c r="O107" s="1"/>
  <c r="P108"/>
  <c r="P107" s="1"/>
  <c r="O112"/>
  <c r="O111" s="1"/>
  <c r="P112"/>
  <c r="P111" s="1"/>
  <c r="P110" s="1"/>
  <c r="N108"/>
  <c r="N107" s="1"/>
  <c r="N106" s="1"/>
  <c r="N112"/>
  <c r="N111" s="1"/>
  <c r="R109"/>
  <c r="R113"/>
  <c r="O98"/>
  <c r="O97" s="1"/>
  <c r="O96" s="1"/>
  <c r="P98"/>
  <c r="P97" s="1"/>
  <c r="N98"/>
  <c r="R99"/>
  <c r="R237"/>
  <c r="O235"/>
  <c r="P235"/>
  <c r="N235"/>
  <c r="Q179"/>
  <c r="O178"/>
  <c r="O177" s="1"/>
  <c r="P178"/>
  <c r="N178"/>
  <c r="N177" s="1"/>
  <c r="N176" s="1"/>
  <c r="R123" l="1"/>
  <c r="R174"/>
  <c r="R212"/>
  <c r="P211"/>
  <c r="N210"/>
  <c r="P200"/>
  <c r="R201"/>
  <c r="R202"/>
  <c r="P173"/>
  <c r="N200"/>
  <c r="N110"/>
  <c r="P106"/>
  <c r="P105" s="1"/>
  <c r="P104" s="1"/>
  <c r="O110"/>
  <c r="R110" s="1"/>
  <c r="R111"/>
  <c r="R107"/>
  <c r="O106"/>
  <c r="R106" s="1"/>
  <c r="R108"/>
  <c r="R112"/>
  <c r="N97"/>
  <c r="N96" s="1"/>
  <c r="P177"/>
  <c r="P176" s="1"/>
  <c r="Q176" s="1"/>
  <c r="R97"/>
  <c r="P96"/>
  <c r="R96" s="1"/>
  <c r="R98"/>
  <c r="Q178"/>
  <c r="O176"/>
  <c r="R173" l="1"/>
  <c r="P172"/>
  <c r="R211"/>
  <c r="P210"/>
  <c r="N105"/>
  <c r="N104" s="1"/>
  <c r="R200"/>
  <c r="O105"/>
  <c r="O104" s="1"/>
  <c r="R104" s="1"/>
  <c r="Q177"/>
  <c r="Q95"/>
  <c r="O94"/>
  <c r="O93" s="1"/>
  <c r="O92" s="1"/>
  <c r="P94"/>
  <c r="P93" s="1"/>
  <c r="R130"/>
  <c r="P129"/>
  <c r="O129"/>
  <c r="O128" s="1"/>
  <c r="O127" s="1"/>
  <c r="N129"/>
  <c r="N128" s="1"/>
  <c r="N127" s="1"/>
  <c r="N94"/>
  <c r="N93" s="1"/>
  <c r="N92" s="1"/>
  <c r="R210" l="1"/>
  <c r="R105"/>
  <c r="Q93"/>
  <c r="P92"/>
  <c r="Q94"/>
  <c r="P128"/>
  <c r="P127" s="1"/>
  <c r="R129"/>
  <c r="N231"/>
  <c r="N230" s="1"/>
  <c r="N229" s="1"/>
  <c r="Q92" l="1"/>
  <c r="R128"/>
  <c r="N53" i="1"/>
  <c r="N68"/>
  <c r="L68"/>
  <c r="M68"/>
  <c r="N70"/>
  <c r="N71"/>
  <c r="R127" i="2" l="1"/>
  <c r="L87" i="1"/>
  <c r="N87"/>
  <c r="M87"/>
  <c r="P88"/>
  <c r="M62"/>
  <c r="P54"/>
  <c r="L53"/>
  <c r="M53"/>
  <c r="P87" l="1"/>
  <c r="P113"/>
  <c r="O113"/>
  <c r="P72"/>
  <c r="Q279" i="2"/>
  <c r="Q269"/>
  <c r="Q254"/>
  <c r="Q228"/>
  <c r="Q232"/>
  <c r="Q199"/>
  <c r="R161"/>
  <c r="R165"/>
  <c r="Q161"/>
  <c r="Q165"/>
  <c r="Q75"/>
  <c r="Q83"/>
  <c r="Q87"/>
  <c r="Q91"/>
  <c r="Q67"/>
  <c r="Q30"/>
  <c r="R38"/>
  <c r="O90" i="1"/>
  <c r="O92"/>
  <c r="O93"/>
  <c r="P58"/>
  <c r="O58"/>
  <c r="O60"/>
  <c r="O61"/>
  <c r="O63"/>
  <c r="O64"/>
  <c r="O65"/>
  <c r="O67"/>
  <c r="R194" i="2" l="1"/>
  <c r="O193"/>
  <c r="O192" s="1"/>
  <c r="P193"/>
  <c r="P192" s="1"/>
  <c r="P191" s="1"/>
  <c r="N193"/>
  <c r="P23"/>
  <c r="N23"/>
  <c r="O23"/>
  <c r="N192" l="1"/>
  <c r="R192"/>
  <c r="R193"/>
  <c r="O191"/>
  <c r="R172"/>
  <c r="N191" l="1"/>
  <c r="O68" i="1"/>
  <c r="R191" i="2"/>
  <c r="Q248"/>
  <c r="R236"/>
  <c r="Q190"/>
  <c r="Q126"/>
  <c r="Q103"/>
  <c r="R79"/>
  <c r="Q35"/>
  <c r="O55" i="1" l="1"/>
  <c r="O56"/>
  <c r="O57"/>
  <c r="P65" i="2" l="1"/>
  <c r="P58"/>
  <c r="P52"/>
  <c r="P34"/>
  <c r="P140"/>
  <c r="R190" l="1"/>
  <c r="O253"/>
  <c r="P253"/>
  <c r="N253"/>
  <c r="R228"/>
  <c r="P227"/>
  <c r="N227"/>
  <c r="O227"/>
  <c r="O226" s="1"/>
  <c r="O225" s="1"/>
  <c r="N189"/>
  <c r="N188" s="1"/>
  <c r="N187" s="1"/>
  <c r="P189"/>
  <c r="O189"/>
  <c r="O188" s="1"/>
  <c r="O187" s="1"/>
  <c r="N164"/>
  <c r="P164"/>
  <c r="O164"/>
  <c r="O163" s="1"/>
  <c r="O162" s="1"/>
  <c r="N147"/>
  <c r="N146" s="1"/>
  <c r="O34"/>
  <c r="R164" l="1"/>
  <c r="N252"/>
  <c r="Q253"/>
  <c r="N226"/>
  <c r="Q227"/>
  <c r="N163"/>
  <c r="Q164"/>
  <c r="P252"/>
  <c r="P163"/>
  <c r="R163" s="1"/>
  <c r="P188"/>
  <c r="R188" s="1"/>
  <c r="Q189"/>
  <c r="P226"/>
  <c r="R226" s="1"/>
  <c r="R227"/>
  <c r="R189"/>
  <c r="O252"/>
  <c r="O251" s="1"/>
  <c r="N25" i="1"/>
  <c r="P55"/>
  <c r="M59"/>
  <c r="M49"/>
  <c r="N251" i="2" l="1"/>
  <c r="Q252"/>
  <c r="N225"/>
  <c r="Q226"/>
  <c r="N162"/>
  <c r="Q163"/>
  <c r="P187"/>
  <c r="Q188"/>
  <c r="P251"/>
  <c r="P225"/>
  <c r="P162"/>
  <c r="R162" s="1"/>
  <c r="L107" i="1"/>
  <c r="L106" s="1"/>
  <c r="N107"/>
  <c r="N103"/>
  <c r="M103"/>
  <c r="M102" s="1"/>
  <c r="M107"/>
  <c r="M106" s="1"/>
  <c r="M89"/>
  <c r="Q225" i="2" l="1"/>
  <c r="Q162"/>
  <c r="Q251"/>
  <c r="N106" i="1"/>
  <c r="N102"/>
  <c r="R187" i="2"/>
  <c r="Q187"/>
  <c r="R225"/>
  <c r="N33" i="1"/>
  <c r="M32"/>
  <c r="M31"/>
  <c r="L32"/>
  <c r="M33" l="1"/>
  <c r="P247" i="2"/>
  <c r="Q265"/>
  <c r="R250"/>
  <c r="Q148"/>
  <c r="Q66"/>
  <c r="Q24"/>
  <c r="R35"/>
  <c r="R36"/>
  <c r="Q36"/>
  <c r="Q38"/>
  <c r="Q40"/>
  <c r="P39"/>
  <c r="P63"/>
  <c r="P51" s="1"/>
  <c r="P82"/>
  <c r="P81" s="1"/>
  <c r="P80" s="1"/>
  <c r="P86"/>
  <c r="P90"/>
  <c r="P102"/>
  <c r="P125"/>
  <c r="P122" s="1"/>
  <c r="P159"/>
  <c r="P198"/>
  <c r="P197" s="1"/>
  <c r="P196" s="1"/>
  <c r="P195" s="1"/>
  <c r="P223"/>
  <c r="P222" s="1"/>
  <c r="P221" s="1"/>
  <c r="P231"/>
  <c r="Q231" s="1"/>
  <c r="N264"/>
  <c r="N263" s="1"/>
  <c r="P264"/>
  <c r="P263" s="1"/>
  <c r="P262" s="1"/>
  <c r="P268"/>
  <c r="P267" s="1"/>
  <c r="P266" s="1"/>
  <c r="P278"/>
  <c r="P277" s="1"/>
  <c r="P276" s="1"/>
  <c r="P275" s="1"/>
  <c r="O86"/>
  <c r="O85" s="1"/>
  <c r="O84" s="1"/>
  <c r="O90"/>
  <c r="O89" s="1"/>
  <c r="O88" s="1"/>
  <c r="N159"/>
  <c r="N158" s="1"/>
  <c r="N157" s="1"/>
  <c r="N125"/>
  <c r="N65"/>
  <c r="N78"/>
  <c r="M96" i="1"/>
  <c r="M95" s="1"/>
  <c r="L89"/>
  <c r="L62"/>
  <c r="Q224" i="2"/>
  <c r="Q171"/>
  <c r="R66"/>
  <c r="Q55"/>
  <c r="R40"/>
  <c r="Q25"/>
  <c r="O97" i="1"/>
  <c r="O98"/>
  <c r="O99"/>
  <c r="P97"/>
  <c r="P98"/>
  <c r="P99"/>
  <c r="P75"/>
  <c r="P76"/>
  <c r="P77"/>
  <c r="P78"/>
  <c r="P79"/>
  <c r="P81"/>
  <c r="P82"/>
  <c r="P83"/>
  <c r="P84"/>
  <c r="P86"/>
  <c r="P90"/>
  <c r="P92"/>
  <c r="P94"/>
  <c r="O75"/>
  <c r="O76"/>
  <c r="O77"/>
  <c r="O78"/>
  <c r="O79"/>
  <c r="O81"/>
  <c r="O82"/>
  <c r="O83"/>
  <c r="O84"/>
  <c r="O86"/>
  <c r="O94"/>
  <c r="P50"/>
  <c r="P51"/>
  <c r="P52"/>
  <c r="P56"/>
  <c r="P57"/>
  <c r="P60"/>
  <c r="P61"/>
  <c r="P63"/>
  <c r="P64"/>
  <c r="P65"/>
  <c r="P69"/>
  <c r="O50"/>
  <c r="O51"/>
  <c r="O52"/>
  <c r="O69"/>
  <c r="P158" i="2" l="1"/>
  <c r="Q158" s="1"/>
  <c r="N122"/>
  <c r="N121" s="1"/>
  <c r="P33"/>
  <c r="P101"/>
  <c r="N77"/>
  <c r="Q125"/>
  <c r="P230"/>
  <c r="Q230" s="1"/>
  <c r="N262"/>
  <c r="Q262" s="1"/>
  <c r="Q263"/>
  <c r="Q264"/>
  <c r="P89"/>
  <c r="Q159"/>
  <c r="P85"/>
  <c r="N112" i="1"/>
  <c r="Q65" i="2"/>
  <c r="O102"/>
  <c r="O101" s="1"/>
  <c r="O100" s="1"/>
  <c r="O159"/>
  <c r="R159" s="1"/>
  <c r="O65"/>
  <c r="O37"/>
  <c r="R37" s="1"/>
  <c r="P157" l="1"/>
  <c r="P84"/>
  <c r="P100"/>
  <c r="N76"/>
  <c r="P121"/>
  <c r="Q121" s="1"/>
  <c r="Q122"/>
  <c r="P229"/>
  <c r="Q229" s="1"/>
  <c r="O234"/>
  <c r="P145"/>
  <c r="P144" s="1"/>
  <c r="P88"/>
  <c r="R65"/>
  <c r="N111" i="1"/>
  <c r="N268" i="2"/>
  <c r="Q268" s="1"/>
  <c r="N278"/>
  <c r="Q278" s="1"/>
  <c r="N223"/>
  <c r="Q223" s="1"/>
  <c r="N198"/>
  <c r="Q198" s="1"/>
  <c r="N170"/>
  <c r="N169" s="1"/>
  <c r="Q147"/>
  <c r="N63"/>
  <c r="N102"/>
  <c r="Q102" s="1"/>
  <c r="Q157" l="1"/>
  <c r="N36" i="1"/>
  <c r="O233" i="2"/>
  <c r="P143"/>
  <c r="N222"/>
  <c r="N221" s="1"/>
  <c r="Q221" s="1"/>
  <c r="N145"/>
  <c r="N144" s="1"/>
  <c r="N277"/>
  <c r="Q277" s="1"/>
  <c r="N101"/>
  <c r="N197"/>
  <c r="Q197" s="1"/>
  <c r="N267"/>
  <c r="Q267" s="1"/>
  <c r="N168"/>
  <c r="N167" s="1"/>
  <c r="N82"/>
  <c r="Q82" s="1"/>
  <c r="N37"/>
  <c r="Q37" s="1"/>
  <c r="N34"/>
  <c r="Q101" l="1"/>
  <c r="N100"/>
  <c r="Q100" s="1"/>
  <c r="O36" i="1"/>
  <c r="P36"/>
  <c r="Q222" i="2"/>
  <c r="Q146"/>
  <c r="N276"/>
  <c r="Q276" s="1"/>
  <c r="Q145"/>
  <c r="N81"/>
  <c r="Q81" s="1"/>
  <c r="N266"/>
  <c r="Q266" s="1"/>
  <c r="N196"/>
  <c r="N195" s="1"/>
  <c r="O278"/>
  <c r="O277" s="1"/>
  <c r="O276" s="1"/>
  <c r="O275" s="1"/>
  <c r="O273"/>
  <c r="O272" s="1"/>
  <c r="O271" s="1"/>
  <c r="O270" s="1"/>
  <c r="O268"/>
  <c r="O267" s="1"/>
  <c r="O266" s="1"/>
  <c r="O264"/>
  <c r="O263" s="1"/>
  <c r="O262" s="1"/>
  <c r="O260"/>
  <c r="O259" s="1"/>
  <c r="O258" s="1"/>
  <c r="O247"/>
  <c r="O249"/>
  <c r="O240"/>
  <c r="O239" s="1"/>
  <c r="O238" s="1"/>
  <c r="O231"/>
  <c r="O230" s="1"/>
  <c r="O229" s="1"/>
  <c r="O223"/>
  <c r="O222" s="1"/>
  <c r="O221" s="1"/>
  <c r="O219"/>
  <c r="O218" s="1"/>
  <c r="O217" s="1"/>
  <c r="O208"/>
  <c r="O207" s="1"/>
  <c r="O206" s="1"/>
  <c r="O198"/>
  <c r="O197" s="1"/>
  <c r="O196" s="1"/>
  <c r="O195" s="1"/>
  <c r="O185"/>
  <c r="O184" s="1"/>
  <c r="O183" s="1"/>
  <c r="O182" s="1"/>
  <c r="O170"/>
  <c r="O158"/>
  <c r="O145"/>
  <c r="O136"/>
  <c r="O135" s="1"/>
  <c r="O134" s="1"/>
  <c r="O125"/>
  <c r="O119"/>
  <c r="O118" s="1"/>
  <c r="O117" s="1"/>
  <c r="O82"/>
  <c r="O81" s="1"/>
  <c r="O80" s="1"/>
  <c r="O78"/>
  <c r="O74"/>
  <c r="O73" s="1"/>
  <c r="O72" s="1"/>
  <c r="O70"/>
  <c r="O69" s="1"/>
  <c r="O68" s="1"/>
  <c r="O63"/>
  <c r="O44"/>
  <c r="O43" s="1"/>
  <c r="O42" s="1"/>
  <c r="O41" s="1"/>
  <c r="O39"/>
  <c r="O29"/>
  <c r="O28" s="1"/>
  <c r="O27" s="1"/>
  <c r="O26" s="1"/>
  <c r="O19"/>
  <c r="O18" s="1"/>
  <c r="N136"/>
  <c r="N135" s="1"/>
  <c r="N119"/>
  <c r="N118" s="1"/>
  <c r="N90"/>
  <c r="Q90" s="1"/>
  <c r="N86"/>
  <c r="Q86" s="1"/>
  <c r="N49" i="1"/>
  <c r="M112"/>
  <c r="M66"/>
  <c r="M48" s="1"/>
  <c r="M71"/>
  <c r="P71" s="1"/>
  <c r="O157" i="2" l="1"/>
  <c r="R157" s="1"/>
  <c r="R158"/>
  <c r="O205"/>
  <c r="O204" s="1"/>
  <c r="O122"/>
  <c r="O121" s="1"/>
  <c r="O116" s="1"/>
  <c r="N117"/>
  <c r="N116" s="1"/>
  <c r="R39"/>
  <c r="O33"/>
  <c r="O169"/>
  <c r="O168"/>
  <c r="O167" s="1"/>
  <c r="Q195"/>
  <c r="Q196"/>
  <c r="M111" i="1"/>
  <c r="P112"/>
  <c r="O77" i="2"/>
  <c r="M70" i="1"/>
  <c r="P70" s="1"/>
  <c r="O216" i="2"/>
  <c r="Q144"/>
  <c r="N143"/>
  <c r="Q143" s="1"/>
  <c r="O257"/>
  <c r="R145"/>
  <c r="N275"/>
  <c r="Q275" s="1"/>
  <c r="N85"/>
  <c r="Q85" s="1"/>
  <c r="N89"/>
  <c r="Q89" s="1"/>
  <c r="N80"/>
  <c r="Q80" s="1"/>
  <c r="L112" i="1"/>
  <c r="O112" s="1"/>
  <c r="L103"/>
  <c r="L96"/>
  <c r="L95" s="1"/>
  <c r="L71"/>
  <c r="L66"/>
  <c r="O144" i="2" l="1"/>
  <c r="O143" s="1"/>
  <c r="R143" s="1"/>
  <c r="M36" i="1"/>
  <c r="P111"/>
  <c r="L102"/>
  <c r="O76" i="2"/>
  <c r="M25" i="1"/>
  <c r="P25" s="1"/>
  <c r="L70"/>
  <c r="R144" i="2"/>
  <c r="N88"/>
  <c r="Q88" s="1"/>
  <c r="N84"/>
  <c r="Q84" s="1"/>
  <c r="L111" i="1"/>
  <c r="R20" i="2"/>
  <c r="R24"/>
  <c r="R25"/>
  <c r="R30"/>
  <c r="R45"/>
  <c r="R53"/>
  <c r="R54"/>
  <c r="R55"/>
  <c r="R56"/>
  <c r="R57"/>
  <c r="R59"/>
  <c r="R60"/>
  <c r="R61"/>
  <c r="R62"/>
  <c r="R64"/>
  <c r="R71"/>
  <c r="R75"/>
  <c r="R80"/>
  <c r="R81"/>
  <c r="R82"/>
  <c r="R83"/>
  <c r="R120"/>
  <c r="R121"/>
  <c r="R122"/>
  <c r="R125"/>
  <c r="R126"/>
  <c r="R137"/>
  <c r="R141"/>
  <c r="R142"/>
  <c r="R146"/>
  <c r="R147"/>
  <c r="R148"/>
  <c r="R160"/>
  <c r="R171"/>
  <c r="R186"/>
  <c r="R196"/>
  <c r="R197"/>
  <c r="R198"/>
  <c r="R199"/>
  <c r="R209"/>
  <c r="R220"/>
  <c r="R221"/>
  <c r="R222"/>
  <c r="R223"/>
  <c r="R224"/>
  <c r="R229"/>
  <c r="R230"/>
  <c r="R231"/>
  <c r="R232"/>
  <c r="R241"/>
  <c r="R261"/>
  <c r="R262"/>
  <c r="R263"/>
  <c r="R264"/>
  <c r="R265"/>
  <c r="R266"/>
  <c r="R267"/>
  <c r="R268"/>
  <c r="R269"/>
  <c r="R274"/>
  <c r="R275"/>
  <c r="R276"/>
  <c r="R277"/>
  <c r="R278"/>
  <c r="R279"/>
  <c r="Q20"/>
  <c r="Q45"/>
  <c r="Q53"/>
  <c r="Q54"/>
  <c r="Q56"/>
  <c r="Q57"/>
  <c r="Q59"/>
  <c r="Q60"/>
  <c r="Q61"/>
  <c r="Q62"/>
  <c r="Q64"/>
  <c r="Q71"/>
  <c r="Q120"/>
  <c r="Q137"/>
  <c r="Q141"/>
  <c r="Q142"/>
  <c r="Q186"/>
  <c r="Q209"/>
  <c r="Q220"/>
  <c r="Q241"/>
  <c r="Q250"/>
  <c r="Q261"/>
  <c r="Q274"/>
  <c r="O111" i="1" l="1"/>
  <c r="L31"/>
  <c r="L25"/>
  <c r="P32" i="2"/>
  <c r="P31" s="1"/>
  <c r="O166"/>
  <c r="P22"/>
  <c r="N96" i="1"/>
  <c r="N95" s="1"/>
  <c r="N27" s="1"/>
  <c r="R235" i="2"/>
  <c r="P74"/>
  <c r="P73" s="1"/>
  <c r="P44"/>
  <c r="P170"/>
  <c r="P168" s="1"/>
  <c r="P167" s="1"/>
  <c r="P219"/>
  <c r="P218" s="1"/>
  <c r="P249"/>
  <c r="P240"/>
  <c r="P239" s="1"/>
  <c r="P238" s="1"/>
  <c r="P119"/>
  <c r="P118" s="1"/>
  <c r="P117" s="1"/>
  <c r="P116" s="1"/>
  <c r="P29"/>
  <c r="P260"/>
  <c r="P259" s="1"/>
  <c r="P258" s="1"/>
  <c r="P257" s="1"/>
  <c r="P185"/>
  <c r="P184" s="1"/>
  <c r="P183" s="1"/>
  <c r="P182" s="1"/>
  <c r="P181" s="1"/>
  <c r="P273"/>
  <c r="P272" s="1"/>
  <c r="P271" s="1"/>
  <c r="P270" s="1"/>
  <c r="P78"/>
  <c r="P208"/>
  <c r="P136"/>
  <c r="P135" s="1"/>
  <c r="P139"/>
  <c r="P70"/>
  <c r="P19"/>
  <c r="P18" s="1"/>
  <c r="N91" i="1"/>
  <c r="N89"/>
  <c r="O89" s="1"/>
  <c r="N85"/>
  <c r="N80"/>
  <c r="N74"/>
  <c r="N73" s="1"/>
  <c r="N66"/>
  <c r="O66" s="1"/>
  <c r="N62"/>
  <c r="O62" s="1"/>
  <c r="N59"/>
  <c r="P59" s="1"/>
  <c r="N273" i="2"/>
  <c r="N272" s="1"/>
  <c r="N271" s="1"/>
  <c r="N270" s="1"/>
  <c r="N260"/>
  <c r="N259" s="1"/>
  <c r="N258" s="1"/>
  <c r="N257" s="1"/>
  <c r="N247"/>
  <c r="Q247" s="1"/>
  <c r="N249"/>
  <c r="N240"/>
  <c r="N239" s="1"/>
  <c r="N238" s="1"/>
  <c r="N219"/>
  <c r="N218" s="1"/>
  <c r="N217" s="1"/>
  <c r="N208"/>
  <c r="N207" s="1"/>
  <c r="N206" s="1"/>
  <c r="N185"/>
  <c r="N184" s="1"/>
  <c r="N183" s="1"/>
  <c r="N140"/>
  <c r="N139" s="1"/>
  <c r="N138" s="1"/>
  <c r="N134"/>
  <c r="N115"/>
  <c r="N114" s="1"/>
  <c r="N74"/>
  <c r="N70"/>
  <c r="N69" s="1"/>
  <c r="N68" s="1"/>
  <c r="N58"/>
  <c r="N52"/>
  <c r="N44"/>
  <c r="N43" s="1"/>
  <c r="N42" s="1"/>
  <c r="N41" s="1"/>
  <c r="N39"/>
  <c r="N29"/>
  <c r="N19"/>
  <c r="N18" s="1"/>
  <c r="P256" l="1"/>
  <c r="N205"/>
  <c r="N204" s="1"/>
  <c r="R78"/>
  <c r="N234"/>
  <c r="N73"/>
  <c r="Q74"/>
  <c r="N28"/>
  <c r="Q29"/>
  <c r="N26" i="1"/>
  <c r="L33"/>
  <c r="N182" i="2"/>
  <c r="N181" s="1"/>
  <c r="R249"/>
  <c r="P246"/>
  <c r="P245" s="1"/>
  <c r="P244" s="1"/>
  <c r="N33"/>
  <c r="N32" s="1"/>
  <c r="N31" s="1"/>
  <c r="Q31" s="1"/>
  <c r="Q39"/>
  <c r="O96" i="1"/>
  <c r="P96"/>
  <c r="P68"/>
  <c r="N256" i="2"/>
  <c r="N255" s="1"/>
  <c r="R170"/>
  <c r="Q170"/>
  <c r="P234"/>
  <c r="R234" s="1"/>
  <c r="N51"/>
  <c r="N50" s="1"/>
  <c r="P50"/>
  <c r="P77"/>
  <c r="P169"/>
  <c r="Q271"/>
  <c r="R271"/>
  <c r="R183"/>
  <c r="Q183"/>
  <c r="R258"/>
  <c r="Q258"/>
  <c r="R118"/>
  <c r="Q118"/>
  <c r="R238"/>
  <c r="Q238"/>
  <c r="R74"/>
  <c r="Q139"/>
  <c r="R63"/>
  <c r="Q63"/>
  <c r="Q140"/>
  <c r="R134"/>
  <c r="Q134"/>
  <c r="Q18"/>
  <c r="R18"/>
  <c r="R135"/>
  <c r="Q135"/>
  <c r="Q272"/>
  <c r="R272"/>
  <c r="R184"/>
  <c r="Q184"/>
  <c r="Q259"/>
  <c r="R259"/>
  <c r="R119"/>
  <c r="Q119"/>
  <c r="Q239"/>
  <c r="R239"/>
  <c r="P217"/>
  <c r="Q218"/>
  <c r="R218"/>
  <c r="P43"/>
  <c r="Q44"/>
  <c r="R44"/>
  <c r="Q58"/>
  <c r="R34"/>
  <c r="Q34"/>
  <c r="R70"/>
  <c r="Q70"/>
  <c r="R208"/>
  <c r="Q208"/>
  <c r="R270"/>
  <c r="Q270"/>
  <c r="R29"/>
  <c r="R117"/>
  <c r="Q117"/>
  <c r="Q249"/>
  <c r="R73"/>
  <c r="Q52"/>
  <c r="Q19"/>
  <c r="R19"/>
  <c r="R136"/>
  <c r="Q136"/>
  <c r="R273"/>
  <c r="Q273"/>
  <c r="R185"/>
  <c r="Q185"/>
  <c r="R260"/>
  <c r="Q260"/>
  <c r="Q240"/>
  <c r="R240"/>
  <c r="Q219"/>
  <c r="R219"/>
  <c r="P69"/>
  <c r="P207"/>
  <c r="P28"/>
  <c r="P72"/>
  <c r="N48" i="1"/>
  <c r="N24" s="1"/>
  <c r="N246" i="2"/>
  <c r="N245" s="1"/>
  <c r="N244" s="1"/>
  <c r="N133"/>
  <c r="N22"/>
  <c r="N21" s="1"/>
  <c r="N17"/>
  <c r="L27" i="1"/>
  <c r="O27" s="1"/>
  <c r="L91"/>
  <c r="O91" s="1"/>
  <c r="L85"/>
  <c r="O85" s="1"/>
  <c r="L80"/>
  <c r="O80" s="1"/>
  <c r="L74"/>
  <c r="L73" s="1"/>
  <c r="L59"/>
  <c r="O59" s="1"/>
  <c r="O53"/>
  <c r="L49"/>
  <c r="P138" i="2"/>
  <c r="P133" s="1"/>
  <c r="P132" s="1"/>
  <c r="P21"/>
  <c r="P17"/>
  <c r="O140"/>
  <c r="O139" s="1"/>
  <c r="O138" s="1"/>
  <c r="O133" s="1"/>
  <c r="M80" i="1"/>
  <c r="P80" s="1"/>
  <c r="O246" i="2"/>
  <c r="O245" s="1"/>
  <c r="O244" s="1"/>
  <c r="O215"/>
  <c r="O214" s="1"/>
  <c r="O115"/>
  <c r="O114" s="1"/>
  <c r="O256"/>
  <c r="O255" s="1"/>
  <c r="O17"/>
  <c r="O22"/>
  <c r="O21" s="1"/>
  <c r="O58"/>
  <c r="O52"/>
  <c r="M27" i="1"/>
  <c r="P27" s="1"/>
  <c r="M91"/>
  <c r="P91" s="1"/>
  <c r="P89"/>
  <c r="M85"/>
  <c r="P85" s="1"/>
  <c r="M74"/>
  <c r="M73" s="1"/>
  <c r="P62"/>
  <c r="P53"/>
  <c r="O51" i="2" l="1"/>
  <c r="N180"/>
  <c r="Q28"/>
  <c r="R77"/>
  <c r="N233"/>
  <c r="N72"/>
  <c r="Q72" s="1"/>
  <c r="Q73"/>
  <c r="N27"/>
  <c r="R182"/>
  <c r="Q182"/>
  <c r="P74" i="1"/>
  <c r="O74"/>
  <c r="R58" i="2"/>
  <c r="N28" i="1"/>
  <c r="N39" s="1"/>
  <c r="P49"/>
  <c r="M24"/>
  <c r="O49"/>
  <c r="L48"/>
  <c r="R17" i="2"/>
  <c r="P16"/>
  <c r="P233"/>
  <c r="P216" s="1"/>
  <c r="R169"/>
  <c r="Q169"/>
  <c r="R52"/>
  <c r="R33"/>
  <c r="O32"/>
  <c r="P76"/>
  <c r="R139"/>
  <c r="Q23"/>
  <c r="R140"/>
  <c r="R257"/>
  <c r="Q257"/>
  <c r="R28"/>
  <c r="P27"/>
  <c r="P42"/>
  <c r="R43"/>
  <c r="Q43"/>
  <c r="R23"/>
  <c r="Q32"/>
  <c r="Q33"/>
  <c r="Q51"/>
  <c r="Q207"/>
  <c r="R207"/>
  <c r="P206"/>
  <c r="P205" s="1"/>
  <c r="Q50"/>
  <c r="Q21"/>
  <c r="R21"/>
  <c r="R217"/>
  <c r="Q217"/>
  <c r="Q22"/>
  <c r="R138"/>
  <c r="Q138"/>
  <c r="R246"/>
  <c r="Q246"/>
  <c r="O181"/>
  <c r="O180" s="1"/>
  <c r="R195"/>
  <c r="Q17"/>
  <c r="Q181"/>
  <c r="P115"/>
  <c r="R116"/>
  <c r="Q116"/>
  <c r="N243"/>
  <c r="N242" s="1"/>
  <c r="R72"/>
  <c r="Q69"/>
  <c r="R69"/>
  <c r="P68"/>
  <c r="P49" s="1"/>
  <c r="R22"/>
  <c r="P95" i="1"/>
  <c r="O95"/>
  <c r="O132" i="2"/>
  <c r="O131" s="1"/>
  <c r="N16"/>
  <c r="O243"/>
  <c r="O242" s="1"/>
  <c r="O16"/>
  <c r="P48" l="1"/>
  <c r="P47" s="1"/>
  <c r="N49"/>
  <c r="N48" s="1"/>
  <c r="N47" s="1"/>
  <c r="R76"/>
  <c r="N216"/>
  <c r="N215" s="1"/>
  <c r="N214" s="1"/>
  <c r="N26"/>
  <c r="Q27"/>
  <c r="R216"/>
  <c r="R233"/>
  <c r="Q244"/>
  <c r="P48" i="1"/>
  <c r="P73"/>
  <c r="M26"/>
  <c r="P26" s="1"/>
  <c r="P24"/>
  <c r="O48"/>
  <c r="L24"/>
  <c r="O24" s="1"/>
  <c r="O73"/>
  <c r="L26"/>
  <c r="Q168" i="2"/>
  <c r="R168"/>
  <c r="R16"/>
  <c r="R181"/>
  <c r="O31"/>
  <c r="R31" s="1"/>
  <c r="R32"/>
  <c r="P255"/>
  <c r="Q256"/>
  <c r="R256"/>
  <c r="N166"/>
  <c r="Q68"/>
  <c r="R68"/>
  <c r="O50"/>
  <c r="O49" s="1"/>
  <c r="R51"/>
  <c r="P114"/>
  <c r="R115"/>
  <c r="Q115"/>
  <c r="R133"/>
  <c r="Q133"/>
  <c r="R245"/>
  <c r="Q245"/>
  <c r="P41"/>
  <c r="R42"/>
  <c r="Q42"/>
  <c r="Q16"/>
  <c r="Q206"/>
  <c r="R206"/>
  <c r="R27"/>
  <c r="P26"/>
  <c r="Q26" l="1"/>
  <c r="N14"/>
  <c r="N13" s="1"/>
  <c r="N12" s="1"/>
  <c r="Q216"/>
  <c r="P215"/>
  <c r="P214" s="1"/>
  <c r="P14"/>
  <c r="P166"/>
  <c r="P243"/>
  <c r="Q243" s="1"/>
  <c r="R244"/>
  <c r="M28" i="1"/>
  <c r="M39" s="1"/>
  <c r="O26"/>
  <c r="L28"/>
  <c r="L39" s="1"/>
  <c r="R167" i="2"/>
  <c r="N132"/>
  <c r="N131" s="1"/>
  <c r="N46" s="1"/>
  <c r="O14"/>
  <c r="O13" s="1"/>
  <c r="O12" s="1"/>
  <c r="Q167"/>
  <c r="R132"/>
  <c r="Q255"/>
  <c r="R255"/>
  <c r="R26"/>
  <c r="R205"/>
  <c r="Q205"/>
  <c r="P204"/>
  <c r="P180" s="1"/>
  <c r="R114"/>
  <c r="Q114"/>
  <c r="Q49"/>
  <c r="Q41"/>
  <c r="R41"/>
  <c r="O48"/>
  <c r="O47" s="1"/>
  <c r="O46" s="1"/>
  <c r="R50"/>
  <c r="R166" l="1"/>
  <c r="P131"/>
  <c r="Q131" s="1"/>
  <c r="N11"/>
  <c r="Q215"/>
  <c r="O11"/>
  <c r="R215"/>
  <c r="P242"/>
  <c r="Q242" s="1"/>
  <c r="Q166"/>
  <c r="R243"/>
  <c r="R14"/>
  <c r="Q132"/>
  <c r="R49"/>
  <c r="Q48"/>
  <c r="R48"/>
  <c r="R204"/>
  <c r="Q204"/>
  <c r="Q14"/>
  <c r="P13"/>
  <c r="Q214"/>
  <c r="R214"/>
  <c r="R131" l="1"/>
  <c r="R242"/>
  <c r="P46"/>
  <c r="R13"/>
  <c r="P12"/>
  <c r="R12" s="1"/>
  <c r="R180"/>
  <c r="Q180"/>
  <c r="R47"/>
  <c r="Q47"/>
  <c r="Q13"/>
  <c r="P11" l="1"/>
  <c r="R46"/>
  <c r="Q46"/>
  <c r="Q12"/>
  <c r="R11" l="1"/>
  <c r="Q11"/>
</calcChain>
</file>

<file path=xl/sharedStrings.xml><?xml version="1.0" encoding="utf-8"?>
<sst xmlns="http://schemas.openxmlformats.org/spreadsheetml/2006/main" count="1661" uniqueCount="531">
  <si>
    <t>Br.konta</t>
  </si>
  <si>
    <t>Plan</t>
  </si>
  <si>
    <t>Indeks</t>
  </si>
  <si>
    <t>Šifra izvora</t>
  </si>
  <si>
    <t xml:space="preserve"> </t>
  </si>
  <si>
    <t>01</t>
  </si>
  <si>
    <t>04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</si>
  <si>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</si>
  <si>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</si>
  <si>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</si>
  <si>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</si>
  <si>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</si>
  <si>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</si>
  <si>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</si>
  <si>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</si>
  <si>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</si>
  <si>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</si>
  <si>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</si>
  <si>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</si>
  <si>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</si>
  <si>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</si>
  <si>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</si>
  <si>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</si>
  <si>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</si>
  <si>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</si>
  <si>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</si>
  <si>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</si>
  <si>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</si>
  <si>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</si>
  <si>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</si>
  <si>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</si>
  <si>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</si>
  <si>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</si>
  <si>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</si>
  <si>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</si>
  <si>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</si>
  <si>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</si>
  <si>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</si>
  <si>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</si>
  <si>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</si>
  <si>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</si>
  <si>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</si>
  <si>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</si>
  <si>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</si>
  <si>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</si>
  <si>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</si>
  <si>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</si>
  <si>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</si>
  <si>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</si>
  <si>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</si>
  <si>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</si>
  <si>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</si>
  <si>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</si>
  <si>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</si>
  <si>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</si>
  <si>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</si>
  <si>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Rashodi za nabavu neproizvedene dugotrajne imovine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</si>
  <si>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</si>
  <si>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</si>
  <si>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</si>
  <si>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</si>
  <si>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</si>
  <si>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</si>
  <si>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</si>
  <si>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</si>
  <si>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</si>
  <si>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</si>
  <si>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</si>
  <si>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</si>
  <si>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</si>
  <si>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</si>
  <si>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</si>
  <si>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</si>
  <si>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</si>
  <si>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</si>
  <si>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</si>
  <si>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>ŠIFRA</t>
  </si>
  <si>
    <t xml:space="preserve">ŠIFRA </t>
  </si>
  <si>
    <t>Programska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</si>
  <si>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</si>
  <si>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</si>
  <si>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</si>
  <si>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</si>
  <si>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</si>
  <si>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</si>
  <si>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</si>
  <si>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</si>
  <si>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1</t>
  </si>
  <si>
    <t>322</t>
  </si>
  <si>
    <t>Rashodi za materijal i energiju</t>
  </si>
  <si>
    <t>323</t>
  </si>
  <si>
    <t>32</t>
  </si>
  <si>
    <t>329</t>
  </si>
  <si>
    <t>Ostali rashodi</t>
  </si>
  <si>
    <t>0112</t>
  </si>
  <si>
    <t>Program 01:  Javna uprava i administracija</t>
  </si>
  <si>
    <t>3</t>
  </si>
  <si>
    <t>42</t>
  </si>
  <si>
    <t>0320</t>
  </si>
  <si>
    <t>0640</t>
  </si>
  <si>
    <t>Rashod.za nabavu proizvedene dugotrajne imovine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</si>
  <si>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</si>
  <si>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</si>
  <si>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</si>
  <si>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</si>
  <si>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</si>
  <si>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</si>
  <si>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</si>
  <si>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</si>
  <si>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</si>
  <si>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</si>
  <si>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</si>
  <si>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</si>
  <si>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421</t>
  </si>
  <si>
    <t>I. OPĆI DIO</t>
  </si>
  <si>
    <t>Članak 1.</t>
  </si>
  <si>
    <t xml:space="preserve">Izvršenje </t>
  </si>
  <si>
    <t xml:space="preserve">proračuna </t>
  </si>
  <si>
    <t>Izvršenje</t>
  </si>
  <si>
    <t>proračuna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</si>
  <si>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</si>
  <si>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</si>
  <si>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</si>
  <si>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</si>
  <si>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</si>
  <si>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</si>
  <si>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</si>
  <si>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</si>
  <si>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</si>
  <si>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</si>
  <si>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</si>
  <si>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</si>
  <si>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</si>
  <si>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</si>
  <si>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</si>
  <si>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</si>
  <si>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</si>
  <si>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</si>
  <si>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</si>
  <si>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</si>
  <si>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</si>
  <si>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</si>
  <si>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Ovaj Izvještaj o izvršenju Proračuna Općine Biskupija stupa na snagu osmog dana od dana objave u Službenom vjesniku Šibensko-kninske županije.</t>
  </si>
  <si>
    <t>Članak 3.</t>
  </si>
  <si>
    <t>Razdjel</t>
  </si>
  <si>
    <t>Glava</t>
  </si>
  <si>
    <t>Unapređenje rada općine</t>
  </si>
  <si>
    <t>Izrađeni Plan i Izvješća</t>
  </si>
  <si>
    <t>Razvoj konkurentnog i održivog gospodarstva</t>
  </si>
  <si>
    <t>Jačanje komunalne infrastrukture</t>
  </si>
  <si>
    <t>Kilometri asfaltiranih cesta</t>
  </si>
  <si>
    <t>Razvojno planiranje</t>
  </si>
  <si>
    <t>Razvoj društvenih djelatnosti</t>
  </si>
  <si>
    <t>Broj korisnika</t>
  </si>
  <si>
    <t>Unapređenje kvalitete života</t>
  </si>
  <si>
    <t>dokumenata upravljanja imovinom</t>
  </si>
  <si>
    <t xml:space="preserve">Nabava uredske opreme i izrada </t>
  </si>
  <si>
    <t xml:space="preserve">Razvoj </t>
  </si>
  <si>
    <t>vatrogastva</t>
  </si>
  <si>
    <t>sportskih i drugih udruga</t>
  </si>
  <si>
    <t xml:space="preserve">Poticanje i razvoj kulturnih, </t>
  </si>
  <si>
    <t>objekata</t>
  </si>
  <si>
    <t>Pokazatelj rezultata</t>
  </si>
  <si>
    <t>Članak 5.</t>
  </si>
  <si>
    <t>Naziv cilja</t>
  </si>
  <si>
    <t>Naziv mjere</t>
  </si>
  <si>
    <t>Očuvanje okoliša</t>
  </si>
  <si>
    <t>Članak 4.</t>
  </si>
  <si>
    <t>II. POSEBNI DIO</t>
  </si>
  <si>
    <t>Članak 2.</t>
  </si>
  <si>
    <t>6. Obrazloženje ostvarenja prihoda i primitaka rashoda i izdataka</t>
  </si>
  <si>
    <t>sastoje od aktivnosti i projekata, kako slijedi:</t>
  </si>
  <si>
    <t>34</t>
  </si>
  <si>
    <t>343</t>
  </si>
  <si>
    <t>37</t>
  </si>
  <si>
    <t>372</t>
  </si>
  <si>
    <t>381</t>
  </si>
  <si>
    <t>Rahodi za nabavu proizvedene dugotrajne imovine</t>
  </si>
  <si>
    <t>života</t>
  </si>
  <si>
    <t>Poboljšanje kvaletete</t>
  </si>
  <si>
    <t>OPĆINA BISKUPIJA</t>
  </si>
  <si>
    <t>Izrađena projektna dokumentacija</t>
  </si>
  <si>
    <t>Izrađena dokumentacija</t>
  </si>
  <si>
    <t>Uređenje vjerskih objekata i obilježavanje vjerskih manifestacija</t>
  </si>
  <si>
    <t>Šifra izvora:</t>
  </si>
  <si>
    <t>Doprinosi</t>
  </si>
  <si>
    <t>5</t>
  </si>
  <si>
    <t>6</t>
  </si>
  <si>
    <t>7</t>
  </si>
  <si>
    <t>Prihodi od prodaje ili zamjene nefinancijske imovine i naknade s naslova osiguranja</t>
  </si>
  <si>
    <t>8</t>
  </si>
  <si>
    <t>Namjenski primici</t>
  </si>
  <si>
    <t>Primici (povrati) glavnice zajmova kreditnim i ost.financ.institucijama izvan javnog sektora</t>
  </si>
  <si>
    <t>VRSTA PRIHODA / IZDATAKA</t>
  </si>
  <si>
    <t>633</t>
  </si>
  <si>
    <t>Pomoći proračunu iz drugih proračuna (kompenzacijske mjere)</t>
  </si>
  <si>
    <t>638</t>
  </si>
  <si>
    <t>Pomoći temeljem prijenosa EU sredstava</t>
  </si>
  <si>
    <t>Program 01:  Predškolsko, osnovnoškolsko i srednjoškolsko obrazovanje</t>
  </si>
  <si>
    <t>Program 02:  Javne potrebe u školstvu</t>
  </si>
  <si>
    <t>0443</t>
  </si>
  <si>
    <t>Aktivnost 02: Financiranje dječjeg vrtića</t>
  </si>
  <si>
    <t>0911</t>
  </si>
  <si>
    <t xml:space="preserve">Aktivnost 01: Sufinanciranje prijevoza učenika </t>
  </si>
  <si>
    <t>Aktivnost 01:  Predstavničko i izvršno tijelo</t>
  </si>
  <si>
    <t>Aktivnost 02:  Djelokrug mjesne samouprave</t>
  </si>
  <si>
    <t xml:space="preserve">Program 02:  Program političkih stranaka </t>
  </si>
  <si>
    <t>Program 01:  Donošenje akata i mjera iz djelokruga</t>
  </si>
  <si>
    <t>Program 03:  Zaštita prava nacionalnih manjina</t>
  </si>
  <si>
    <t>Program 04:  Razvoj civilnog društva</t>
  </si>
  <si>
    <t>Aktivnost 01:  Osnovne funkcije udruga</t>
  </si>
  <si>
    <t>Aktivnost 01:  Osnovne funkcije VSNM</t>
  </si>
  <si>
    <t>RAZDJEL 200:  JEDINSTVENI UPRAVNI ODJEL I IZVRŠNO TIJELO</t>
  </si>
  <si>
    <t>RAZDJEL 100:  OPĆINSKO VIJEĆE</t>
  </si>
  <si>
    <t>GLAVA 10001:  OPĆINSKO VIJEĆE</t>
  </si>
  <si>
    <t>Funkcijska klasifikacija:  Opće javne usluge</t>
  </si>
  <si>
    <t>GLAVA 20001: UPRAVNI ODJEL I IZVRŠNO TIJELO</t>
  </si>
  <si>
    <t>Aktivnost 01:  Administrativno, tehničko i stručno osoblje</t>
  </si>
  <si>
    <t>Aktivnost 01:  Financiranje rada političkih stranaka</t>
  </si>
  <si>
    <t>Aktivnost 02:  Održavanje zgrada za redovito korištenje</t>
  </si>
  <si>
    <t>Tekući projekt 01:  Nabava uredske opreme</t>
  </si>
  <si>
    <t>Kapitalni projekt 02:  Izrada Plana upravljanja imovinom</t>
  </si>
  <si>
    <t>Tekući projekt 02:  Nabava računalnih programa</t>
  </si>
  <si>
    <t>GLAVA 20002:  VATROGASTVO I CIVILNA ZAŠTITA</t>
  </si>
  <si>
    <t>Program 01:  Organiziranje i provođenje zaštite i spašavanja</t>
  </si>
  <si>
    <t>Aktivnost 01:  Osnovna djelatnost DVD-a</t>
  </si>
  <si>
    <t>Aktivnost 02:  Civilna zaštita i HGSS</t>
  </si>
  <si>
    <t>Program 01:  Održavanje objekata i uređaja komunalne infrastrukture</t>
  </si>
  <si>
    <t>GLAVA 20003:  KOMUNALNA INFRASTRUKTURA</t>
  </si>
  <si>
    <t>06</t>
  </si>
  <si>
    <t>Aktivnost 01:  Održavanje cesta i drugih javnih površina</t>
  </si>
  <si>
    <t>Aktivnost 02:  Rashodi za uređaje i javnu rasvjetu</t>
  </si>
  <si>
    <t>Program 02:  Izgradnja objekata i uređaja komunalne infrastrukture</t>
  </si>
  <si>
    <t xml:space="preserve">Kapitalni projekt 01:  Izgradnja i rekonstrukcija cesta  </t>
  </si>
  <si>
    <t>Kapitalni projekt 02:  Izgradnja vodovoda Vrbnik</t>
  </si>
  <si>
    <t>Kapitalni projekt 03:  Modernizacija javne rasvjete</t>
  </si>
  <si>
    <t>Program 03:  Zaštita okoliša</t>
  </si>
  <si>
    <t>05</t>
  </si>
  <si>
    <t>Funkcijska klasifikacija:  Zaštita okoliša</t>
  </si>
  <si>
    <t>Funkcijska klasifikacija:  Ekonomski poslovi</t>
  </si>
  <si>
    <t>GLAVA 20004:  DRUŠTVENE DJELATNOSTI</t>
  </si>
  <si>
    <t>Funkcijska klasifikacija:  Obrazovanje</t>
  </si>
  <si>
    <t>09</t>
  </si>
  <si>
    <t>07</t>
  </si>
  <si>
    <t>Funkcijska klasifikacija:  Zdravstvo</t>
  </si>
  <si>
    <t>Aktivnost 01:  Sufinanciranje nabave udžbenika za osnovne i srednje škole</t>
  </si>
  <si>
    <t>Program 03:  Javne potrebe u zdravstvu i preventiva</t>
  </si>
  <si>
    <t>Aktivnost 01:  Poslovi deratizacije i dezinsekcije</t>
  </si>
  <si>
    <t>GLAVA  20005:  PROGRAM DJELATNOSTI KULTURE</t>
  </si>
  <si>
    <t>08</t>
  </si>
  <si>
    <t>Funkcijska klasifikacija:  Rekreacija, kultura i religija</t>
  </si>
  <si>
    <t>Program 01:  Promicanje kulture</t>
  </si>
  <si>
    <t>Aktivnost 01:  Djelatnost kulturno umjetničkih društava</t>
  </si>
  <si>
    <t>Aktivnost 02:  Zaštita i očuvanje kulturnih dobara</t>
  </si>
  <si>
    <t>Kapitalni projekt 01:  Rekonstrukcija Doma omladine Biskupija</t>
  </si>
  <si>
    <t>Aktivnost 03:  Akcije i manifestacije u kulturi</t>
  </si>
  <si>
    <t>Aktivnost 04:  Pomoć za funkcioniranje vjerskih ustanova</t>
  </si>
  <si>
    <t>GLAVA 20006:  PROGRAMSKA DJELATNOST SPORTA</t>
  </si>
  <si>
    <t>Funkcijska klasifikacija:  Rekreacija, kultura i sport</t>
  </si>
  <si>
    <t>Program 01:  Organizacija, rekreacija i sportske aktivnosti</t>
  </si>
  <si>
    <t>Aktivnost 01:  Osnovna djelatnost sportskih udruga</t>
  </si>
  <si>
    <t>GLAVA  20007:  PROGRAMSKA DJELATNOST SOCIJALNE SKRBI</t>
  </si>
  <si>
    <t>10</t>
  </si>
  <si>
    <t>Funkcijska klasifikacija:  Socijalna zaštita</t>
  </si>
  <si>
    <t>Program 01:  Socijalna skrb</t>
  </si>
  <si>
    <t>Aktivnost 01:  Jednokratna naknada</t>
  </si>
  <si>
    <t>Aktivnost 02:  Naknada za troškove stanovanja</t>
  </si>
  <si>
    <t>Aktivnost 03:  Pomoć u novcu (ogrjev)</t>
  </si>
  <si>
    <t>Program 02:  Poticajne mjere demografske obnove</t>
  </si>
  <si>
    <t>Aktivnost 01:  Potpore za novorođeno dijete</t>
  </si>
  <si>
    <t>Program 03:  Humanitarna skrb kroz udruge građana</t>
  </si>
  <si>
    <t>Aktivnost 01:  Humanitarna djelatnost Crvenog križa i ostalih humanitarnih org.</t>
  </si>
  <si>
    <t>0860</t>
  </si>
  <si>
    <t>0960</t>
  </si>
  <si>
    <t>0530</t>
  </si>
  <si>
    <t>0560</t>
  </si>
  <si>
    <t>0435</t>
  </si>
  <si>
    <t>0610</t>
  </si>
  <si>
    <t>P1000101</t>
  </si>
  <si>
    <t>A100010101</t>
  </si>
  <si>
    <t>A100010102</t>
  </si>
  <si>
    <t>P1000102</t>
  </si>
  <si>
    <t>P1000103</t>
  </si>
  <si>
    <t>P1000104</t>
  </si>
  <si>
    <t>A100010201</t>
  </si>
  <si>
    <t>A100010301</t>
  </si>
  <si>
    <t>A100010401</t>
  </si>
  <si>
    <t>P2000101</t>
  </si>
  <si>
    <t>A200010101</t>
  </si>
  <si>
    <t>A200010102</t>
  </si>
  <si>
    <t>T200010101</t>
  </si>
  <si>
    <t>K200010101</t>
  </si>
  <si>
    <t>K200010102</t>
  </si>
  <si>
    <t>K200010105</t>
  </si>
  <si>
    <t>T200010102</t>
  </si>
  <si>
    <t>P2000201</t>
  </si>
  <si>
    <t>A200020101</t>
  </si>
  <si>
    <t>A200020102</t>
  </si>
  <si>
    <t>P2000301</t>
  </si>
  <si>
    <t>A200030101</t>
  </si>
  <si>
    <t>A200030102</t>
  </si>
  <si>
    <t>P2000302</t>
  </si>
  <si>
    <t>K200030201</t>
  </si>
  <si>
    <t>K200030202</t>
  </si>
  <si>
    <t>K200030203</t>
  </si>
  <si>
    <t>P2000303</t>
  </si>
  <si>
    <t>K200030301</t>
  </si>
  <si>
    <t>P2000401</t>
  </si>
  <si>
    <t>P2000402</t>
  </si>
  <si>
    <t>P2000403</t>
  </si>
  <si>
    <t>A200040201</t>
  </si>
  <si>
    <t>A200040301</t>
  </si>
  <si>
    <t>P2000501</t>
  </si>
  <si>
    <t>A200050101</t>
  </si>
  <si>
    <t>A200050102</t>
  </si>
  <si>
    <t>A200050103</t>
  </si>
  <si>
    <t>K200050101</t>
  </si>
  <si>
    <t>K200050102</t>
  </si>
  <si>
    <t>A200050104</t>
  </si>
  <si>
    <t>P2000601</t>
  </si>
  <si>
    <t>A200060101</t>
  </si>
  <si>
    <t>P2000701</t>
  </si>
  <si>
    <t>P2000702</t>
  </si>
  <si>
    <t>P2000703</t>
  </si>
  <si>
    <t>A200070101</t>
  </si>
  <si>
    <t>A200070102</t>
  </si>
  <si>
    <t>A200070103</t>
  </si>
  <si>
    <t>A200070201</t>
  </si>
  <si>
    <t>A200070301</t>
  </si>
  <si>
    <t>100</t>
  </si>
  <si>
    <t xml:space="preserve">Izgradnja društvenih </t>
  </si>
  <si>
    <t>10001</t>
  </si>
  <si>
    <t>200</t>
  </si>
  <si>
    <t>Program / Aktivnost /       Kapitalni / Tekući projekt</t>
  </si>
  <si>
    <t>20002</t>
  </si>
  <si>
    <t>Organizacijska klasifikacija</t>
  </si>
  <si>
    <t>Naziv Programa /                                                                               Aktivnosti, Kapitalnog, Tekućeg projekta</t>
  </si>
  <si>
    <t>20001</t>
  </si>
  <si>
    <t>Jednostavnije obavljanje administrativnih poslova</t>
  </si>
  <si>
    <t>Broj korisnika uključenih u aktivnosti sportskih klubova i postignuti rezultati</t>
  </si>
  <si>
    <t>Nabavljeni udžbenici za sve učenike osnovnih i srednjih škola</t>
  </si>
  <si>
    <t>Unapređenje vatrogastva</t>
  </si>
  <si>
    <t>Izrađen Plan</t>
  </si>
  <si>
    <t>Uređenost objekta i opremljenost prostora</t>
  </si>
  <si>
    <t>Broj akcija i manifestacija</t>
  </si>
  <si>
    <t>Nabavljena oprema, efikasnije i brže obavljanje poslova</t>
  </si>
  <si>
    <t>Prostori opremljeni potrebnom opremom</t>
  </si>
  <si>
    <t>Pokriveni troškovi prijevoza</t>
  </si>
  <si>
    <t>Broj polaznika, pokriveni troškovi</t>
  </si>
  <si>
    <t>Broj korisnika, pokriveni troškovi</t>
  </si>
  <si>
    <t>Pokriven dio troškova aktivnosti</t>
  </si>
  <si>
    <t>Broj nastupa, pokriven dio troškova aktivnosti</t>
  </si>
  <si>
    <r>
      <rPr>
        <b/>
        <sz val="9"/>
        <rFont val="Calibri"/>
        <family val="2"/>
        <charset val="238"/>
        <scheme val="minor"/>
      </rPr>
      <t xml:space="preserve">Poticajne mjere demografske obnove / </t>
    </r>
    <r>
      <rPr>
        <sz val="9"/>
        <rFont val="Calibri"/>
        <family val="2"/>
        <charset val="238"/>
        <scheme val="minor"/>
      </rPr>
      <t xml:space="preserve">                             Potpore za novorođeno dijete</t>
    </r>
  </si>
  <si>
    <t>20003</t>
  </si>
  <si>
    <t>20004</t>
  </si>
  <si>
    <t>20005</t>
  </si>
  <si>
    <t>20006</t>
  </si>
  <si>
    <t>20007</t>
  </si>
  <si>
    <t xml:space="preserve">Uređenost objekta, opremljenost prostora, broj posjetitelja sportskih događ. </t>
  </si>
  <si>
    <r>
      <rPr>
        <b/>
        <sz val="9"/>
        <rFont val="Calibri"/>
        <family val="2"/>
        <charset val="238"/>
        <scheme val="minor"/>
      </rPr>
      <t>Humanitarna skrb kroz udruge građana /</t>
    </r>
    <r>
      <rPr>
        <sz val="9"/>
        <rFont val="Calibri"/>
        <family val="2"/>
        <charset val="238"/>
        <scheme val="minor"/>
      </rPr>
      <t xml:space="preserve"> Humanitarna djelatnost Crvenog križa i ost.humanitarnih organizacija</t>
    </r>
  </si>
  <si>
    <t>A200040101</t>
  </si>
  <si>
    <t>A200040102</t>
  </si>
  <si>
    <t>Tekući projekt 01:  Nabava opreme za Komunalno društvo Biskupija d.o.o.</t>
  </si>
  <si>
    <t>T200030301</t>
  </si>
  <si>
    <t>Izvor</t>
  </si>
  <si>
    <t>Program/Aktivnost/Projekt</t>
  </si>
  <si>
    <t>Funkcijska klasifikacija:  Javni red i sigurnost</t>
  </si>
  <si>
    <t>Funkcijska klasifikacija:  Razvoj stanovanja</t>
  </si>
  <si>
    <t xml:space="preserve">Ostali prihodi </t>
  </si>
  <si>
    <t>Članak 6.</t>
  </si>
  <si>
    <r>
      <t>Socijalna skrb /</t>
    </r>
    <r>
      <rPr>
        <sz val="9"/>
        <color theme="1"/>
        <rFont val="Calibri"/>
        <family val="2"/>
        <charset val="238"/>
        <scheme val="minor"/>
      </rPr>
      <t xml:space="preserve"> Pomoć u novcu (ogrjev)</t>
    </r>
  </si>
  <si>
    <t>NETO ZADUŽIVANJE / FINANCIRANJE</t>
  </si>
  <si>
    <t>RAZLIKA - MANJAK / VIŠAK</t>
  </si>
  <si>
    <t>A.  RAČUN PRIHODA I RASHODA</t>
  </si>
  <si>
    <t>B. RAČUN ZADUŽIVANJA / FINANCIRANJA</t>
  </si>
  <si>
    <t>C.  RASPOLOŽIVA SREDSTVA IZ PRETHODNIH GODINA (VIŠAK PRIHODA I REZERVIRANJA)</t>
  </si>
  <si>
    <t>VIŠAK / MANJAK + NETO ZADUŽIVANJA / FINANCIRANJA + RASPOLOŽIVA SREDSTVA IZ PRETHODNIH GODINA</t>
  </si>
  <si>
    <t xml:space="preserve">           A. RAČUN PRIHODA I RASHODA</t>
  </si>
  <si>
    <t xml:space="preserve">          B. RAČUN ZADUŽIVANJA / FINANCIRANJA</t>
  </si>
  <si>
    <t xml:space="preserve">           C. RASPOLOŽIVA SREDSTVA IZ PRETHODIH GODINA (VIŠAK PRIHODA I REZERVIRANJA)</t>
  </si>
  <si>
    <t>2020.</t>
  </si>
  <si>
    <t>Plan 2020.</t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</si>
  <si>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projektne dokumentacije za izgradnju Vatrogasnog doma</t>
    </r>
  </si>
  <si>
    <t>Nabavljeni kontejneri</t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</si>
  <si>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Turističke monografije općine Biskupija</t>
    </r>
  </si>
  <si>
    <t>Izrađena Turistička monografija</t>
  </si>
  <si>
    <r>
      <t xml:space="preserve">Socijalna skrb / </t>
    </r>
    <r>
      <rPr>
        <sz val="9"/>
        <color theme="1"/>
        <rFont val="Calibri"/>
        <family val="2"/>
        <charset val="238"/>
        <scheme val="minor"/>
      </rPr>
      <t>Naknada za troškove stanovanja</t>
    </r>
  </si>
  <si>
    <t>Kapitalni projekt 01:  Izrada Turističke monografije općine Biskupija</t>
  </si>
  <si>
    <t xml:space="preserve">Kapitalni projekt 02:  Sanacija zgrade omladinskog Doma Vrbnik </t>
  </si>
  <si>
    <t>Kapitalni projekt 01:  Nabava kontejnera za odvojeno prikupljanje otpada</t>
  </si>
  <si>
    <t>0510</t>
  </si>
  <si>
    <t>K200030302</t>
  </si>
  <si>
    <t>Kapitalni projekt 01: Izgradnja dječjeg vrtića</t>
  </si>
  <si>
    <t>K200040101</t>
  </si>
  <si>
    <t>A200040202</t>
  </si>
  <si>
    <t>Kapitalni projekt 03:  Izrada Plana civilne zaštite</t>
  </si>
  <si>
    <t>Kapitalni projekt 04:  Izrada Plana djelovanja u području prirodnih nepogoda</t>
  </si>
  <si>
    <t>K200010103</t>
  </si>
  <si>
    <t>K200010104</t>
  </si>
  <si>
    <r>
      <t xml:space="preserve">Zaštita okoliša /                                                                                                                    </t>
    </r>
    <r>
      <rPr>
        <sz val="9"/>
        <rFont val="Calibri"/>
        <family val="2"/>
        <charset val="238"/>
        <scheme val="minor"/>
      </rPr>
      <t>Nabava kontejnera za odvojeno prikupljanje otpada</t>
    </r>
  </si>
  <si>
    <t>Obavljena modernizac. (izvršeni radovi i stručni nadzor)</t>
  </si>
  <si>
    <t>I-XII/2019</t>
  </si>
  <si>
    <t>I-XII/2020</t>
  </si>
  <si>
    <t>Prihodi i rashodi, te primici i izdaci po ekonomskoj klasifikaciji utvrđuju se u Računu prihoda i rashoda i Računu financiranja za 2020. godinu, kako slijedi:</t>
  </si>
  <si>
    <t>Izvještaj o izvršenju proračuna za I-XII/2020. godine sastoji se od:</t>
  </si>
  <si>
    <t>Izvještaj o izvršenju proračuna Općine Biskupija za razdoblje I-XII 2020. godine sadrži:</t>
  </si>
  <si>
    <t xml:space="preserve">Posebni dio Izvještaja o izvršenju proračuna za I-XII/2020. godine sastoji se od plana rashoda i izdataka iskazanih po vrstama, raspoređenih u programe, koji se </t>
  </si>
  <si>
    <t>IZVJEŠTAJ O IZVRŠENJU PLANA RAZVOJNIH PROGRAMA ZA I-XII/2020. GODINE</t>
  </si>
  <si>
    <t>U Planu razvojnih programa za I-XII/2020. godine iskazani su ciljevi i prioriteti razvoja Općine Biskupija povezani s programskom i organizacijskom klasifikacijom</t>
  </si>
  <si>
    <t>proračuna Općine Biskupija za I-XII/2020. godine.</t>
  </si>
  <si>
    <t>Izvršenje proračuna                I-XII/2019.</t>
  </si>
  <si>
    <t>Izvršenje proračuna        I-XII/2020.</t>
  </si>
  <si>
    <t>632</t>
  </si>
  <si>
    <t>Pomoći od međunarodnih organizacija, te institucija i tijela EU</t>
  </si>
  <si>
    <t>36</t>
  </si>
  <si>
    <t>363</t>
  </si>
  <si>
    <t>Pomoći dane u inozemstvo i unutar općeg proračuna</t>
  </si>
  <si>
    <t>Pomoći unutar općeg proračuna</t>
  </si>
  <si>
    <t>K200010106</t>
  </si>
  <si>
    <t>Kapitalni projekt 05: Izrada projektne dokumentacije za "Multifunkcionalni centar"</t>
  </si>
  <si>
    <t>Kapitalni projekt 02: Izgradnja reciklažnog dvorišta</t>
  </si>
  <si>
    <t>Kapitalni projekt 06: Izrada Strategije razvoja</t>
  </si>
  <si>
    <t>Program 02: Unapređenje komunikacije</t>
  </si>
  <si>
    <t>Kapitalni projekt 01: Instalacija i implementacija WiFi4EU mreže</t>
  </si>
  <si>
    <t>Kapitalni projekt 02:Instalacija video nadzora na upravnu zgradu Općine Biskupija</t>
  </si>
  <si>
    <t>0460</t>
  </si>
  <si>
    <t>P2000102</t>
  </si>
  <si>
    <t>K200010201</t>
  </si>
  <si>
    <t>K200010202</t>
  </si>
  <si>
    <r>
      <rPr>
        <b/>
        <i/>
        <sz val="8"/>
        <rFont val="Arial"/>
        <family val="2"/>
        <charset val="238"/>
      </rPr>
      <t>Funkcijska klasifikacija</t>
    </r>
    <r>
      <rPr>
        <b/>
        <sz val="8"/>
        <rFont val="Arial"/>
        <family val="2"/>
        <charset val="238"/>
      </rPr>
      <t>: Ekonomski poslovi</t>
    </r>
  </si>
  <si>
    <t>4213</t>
  </si>
  <si>
    <t>Rekonstrukcija nerazvrstanih cesta u naselju Uzdolje - groblje</t>
  </si>
  <si>
    <t>Rekonstrukcija nerazvrstanih cesta u naseljima Ramljane i Vrbnik</t>
  </si>
  <si>
    <t>Rekonstrukcija nerazvrstanih cesta u naseljima Vrbnik i Riđane</t>
  </si>
  <si>
    <t>Rekonstrukcija nerazvrstanih cesta u naseljima Rađe i Čenići</t>
  </si>
  <si>
    <t>Rekonstrukcija nerazvrstane ceste - Izvor Kosovčice</t>
  </si>
  <si>
    <t>Opremanje nerazvrstanih cesta</t>
  </si>
  <si>
    <t>Rahodi poslovanja</t>
  </si>
  <si>
    <t>Pomoći dane u inozemstvu i unutar općeg proračuna</t>
  </si>
  <si>
    <t>Aktivnost 02: Tekuće donacije zdravstvenim neprofitnim organizacijama</t>
  </si>
  <si>
    <t>A200040302</t>
  </si>
  <si>
    <t>4214</t>
  </si>
  <si>
    <t>Ostali građevinski objekti - autobusna čekaonica</t>
  </si>
  <si>
    <t>Kapitalni projekt 01:Izrada projektne dokumentac.za izgradnju vatrogasnog doma</t>
  </si>
  <si>
    <t>Aktivnost 02: Smještaj učenika u učeničkom i studentskom domu</t>
  </si>
  <si>
    <t>Kapitalni projekt 01:  Sanacija sportske dvorane "Škola Kosovo"</t>
  </si>
  <si>
    <t>K200060101</t>
  </si>
  <si>
    <t>P1000104 / A100010401</t>
  </si>
  <si>
    <t>P2000101 / T200010101</t>
  </si>
  <si>
    <t>P2000101 / T200010102</t>
  </si>
  <si>
    <t>P2000101 / K200010102</t>
  </si>
  <si>
    <t>P2000101 / K200010101</t>
  </si>
  <si>
    <t>P2000101 / K200010104</t>
  </si>
  <si>
    <t>P2000101 / K200010103</t>
  </si>
  <si>
    <t>P2000201 / K200020101</t>
  </si>
  <si>
    <t>K200020101</t>
  </si>
  <si>
    <t>P2000201 / A200020101</t>
  </si>
  <si>
    <t>P2000303 / K200030302</t>
  </si>
  <si>
    <t>P2000303 / T200030301</t>
  </si>
  <si>
    <t>P2000303 / K200030301</t>
  </si>
  <si>
    <t>komunikacije</t>
  </si>
  <si>
    <t>Unapređenje</t>
  </si>
  <si>
    <t>P2000102 / K200010201</t>
  </si>
  <si>
    <t>P2000102 / K200010202</t>
  </si>
  <si>
    <t>Instalirana WiFi4EU mreža                        - javni WiFi</t>
  </si>
  <si>
    <t>Instaliran video nadzor</t>
  </si>
  <si>
    <t>P2000101 / K200010105</t>
  </si>
  <si>
    <t>P2000101 / K200010106</t>
  </si>
  <si>
    <t>Izrađena strategija</t>
  </si>
  <si>
    <t>P2000302 / K200030201</t>
  </si>
  <si>
    <t>P2000302 / K200030202</t>
  </si>
  <si>
    <t>P2000302 / K200030203</t>
  </si>
  <si>
    <t>P2000401 / A200040101</t>
  </si>
  <si>
    <t>P2000401 / A200040102</t>
  </si>
  <si>
    <t>P2000401 / K200040101</t>
  </si>
  <si>
    <t>P2000402 / A200040201</t>
  </si>
  <si>
    <t>P2000402 / A200040202</t>
  </si>
  <si>
    <r>
      <t>Socijalna skrb /</t>
    </r>
    <r>
      <rPr>
        <sz val="9"/>
        <rFont val="Calibri"/>
        <family val="2"/>
        <charset val="238"/>
        <scheme val="minor"/>
      </rPr>
      <t xml:space="preserve"> Jednokratna naknada</t>
    </r>
  </si>
  <si>
    <t>P2000403 / A200040302</t>
  </si>
  <si>
    <t>P2000601 / K200060101</t>
  </si>
  <si>
    <r>
      <t xml:space="preserve">Organizacija, rekreacija i sportske aktivnosti </t>
    </r>
    <r>
      <rPr>
        <sz val="9"/>
        <rFont val="Calibri"/>
        <family val="2"/>
        <charset val="238"/>
        <scheme val="minor"/>
      </rPr>
      <t xml:space="preserve">/                                                       Sanacija sportske dvorane "Škola Kosovo" </t>
    </r>
  </si>
  <si>
    <t>P2000601 / A200060101</t>
  </si>
  <si>
    <t>P2000501 / A200050103</t>
  </si>
  <si>
    <t>P2000501 / A200050101</t>
  </si>
  <si>
    <t>P2000501 / A200050104</t>
  </si>
  <si>
    <t>P2000501 / K200050102</t>
  </si>
  <si>
    <t>P2000501 / K200050101</t>
  </si>
  <si>
    <t>P2000701 / A200070101</t>
  </si>
  <si>
    <t>P2000701 / A200070102</t>
  </si>
  <si>
    <t>P2000701 / A200070103</t>
  </si>
  <si>
    <t>P2000702 / A200070201</t>
  </si>
  <si>
    <t>P2000703 / A200070301</t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</si>
  <si>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Nabava uredske opreme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</si>
  <si>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Nabava računalnih programa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</si>
  <si>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Plana upravljanja imovinom</t>
    </r>
    <r>
      <rPr>
        <b/>
        <sz val="9"/>
        <rFont val="Calibri"/>
        <family val="2"/>
        <charset val="238"/>
        <scheme val="minor"/>
      </rPr>
      <t xml:space="preserve"> 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</si>
  <si>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Instalacija i implementacija WiFi4EU mreže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</si>
  <si>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Instalacija video nadzora na upravnu zgradu Općine Biskupija</t>
    </r>
  </si>
  <si>
    <r>
      <t xml:space="preserve">Izgradnja objekata i uređaja komunalne infrastrukture </t>
    </r>
    <r>
      <rPr>
        <sz val="9"/>
        <rFont val="Calibri"/>
        <family val="2"/>
        <charset val="238"/>
        <scheme val="minor"/>
      </rPr>
      <t>/ Izgradnja i rekonstrukcija cesta</t>
    </r>
  </si>
  <si>
    <r>
      <t xml:space="preserve">Izgradnja objekata i uređaja komunalne infrastrukture </t>
    </r>
    <r>
      <rPr>
        <sz val="9"/>
        <rFont val="Calibri"/>
        <family val="2"/>
        <charset val="238"/>
        <scheme val="minor"/>
      </rPr>
      <t>/ Izgradnja vodovoda Vrbnik</t>
    </r>
  </si>
  <si>
    <r>
      <t xml:space="preserve">Izgradnja objekata i uređaja komunalne infrastrukture / </t>
    </r>
    <r>
      <rPr>
        <sz val="9"/>
        <rFont val="Calibri"/>
        <family val="2"/>
        <charset val="238"/>
        <scheme val="minor"/>
      </rPr>
      <t>Modernizacija javne rasvjete</t>
    </r>
  </si>
  <si>
    <r>
      <t xml:space="preserve">Zaštita okoliša </t>
    </r>
    <r>
      <rPr>
        <sz val="9"/>
        <rFont val="Calibri"/>
        <family val="2"/>
        <charset val="238"/>
        <scheme val="minor"/>
      </rPr>
      <t>/ Izgradnja reciklažnog dvorišta</t>
    </r>
  </si>
  <si>
    <r>
      <t xml:space="preserve">Zaštita okoliša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                              Nabava opreme za Komunalno društvo Biskupija d.o.o.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</si>
  <si>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Plana djelovanja u području prirodnih nepogoda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</si>
  <si>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projektne dokumentacije za "Multifunkcionalni centar"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</si>
  <si>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Strategije razvoja</t>
    </r>
  </si>
  <si>
    <r>
      <t xml:space="preserve">Organiziranje i provođenje zaštite i spašavanja </t>
    </r>
    <r>
      <rPr>
        <sz val="9"/>
        <rFont val="Calibri"/>
        <family val="2"/>
        <charset val="238"/>
        <scheme val="minor"/>
      </rPr>
      <t>/                                                 Osnovna djelatnost DVD-a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</si>
  <si>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Plana civilne zaštite</t>
    </r>
  </si>
  <si>
    <r>
      <t>Razvoj civilnog društva</t>
    </r>
    <r>
      <rPr>
        <sz val="9"/>
        <rFont val="Calibri"/>
        <family val="2"/>
        <charset val="238"/>
        <scheme val="minor"/>
      </rPr>
      <t xml:space="preserve"> / Osnovne funkcije udruga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</si>
  <si>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Akcije i manifestacije u kulturi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</si>
  <si>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                    Djelatnost kulturno umjetničkih društava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</si>
  <si>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                                                                           Pomoć za funkcioniranje vjerskih ustanova</t>
    </r>
  </si>
  <si>
    <r>
      <t xml:space="preserve">Organizacija, rekreacija i sportske aktivnosti </t>
    </r>
    <r>
      <rPr>
        <sz val="9"/>
        <rFont val="Calibri"/>
        <family val="2"/>
        <charset val="238"/>
        <scheme val="minor"/>
      </rPr>
      <t>/                         Osnovna djelatnost sportskih udruga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</si>
  <si>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                    Sanacija zgrade omladinskog Doma Vrbnik</t>
    </r>
  </si>
  <si>
    <r>
      <t xml:space="preserve">Promicanje kulture </t>
    </r>
    <r>
      <rPr>
        <sz val="9"/>
        <rFont val="Calibri"/>
        <family val="2"/>
        <charset val="238"/>
        <scheme val="minor"/>
      </rPr>
      <t xml:space="preserve">/                                                                            Rekonstrukcija Doma omladine Biskupija </t>
    </r>
  </si>
  <si>
    <r>
      <t xml:space="preserve">Predškolsko, osnovnoškolsko i srednjoškolsko obrazovanje / </t>
    </r>
    <r>
      <rPr>
        <sz val="9"/>
        <rFont val="Calibri"/>
        <family val="2"/>
        <charset val="238"/>
        <scheme val="minor"/>
      </rPr>
      <t>Izgradnja dječjeg vrtića</t>
    </r>
  </si>
  <si>
    <r>
      <t xml:space="preserve">Predškolsko, osnovnoškolsko i srednjoškolsko obrazovanje </t>
    </r>
    <r>
      <rPr>
        <sz val="9"/>
        <rFont val="Calibri"/>
        <family val="2"/>
        <charset val="238"/>
        <scheme val="minor"/>
      </rPr>
      <t>/ Sufinciranje prijevoza učenika</t>
    </r>
  </si>
  <si>
    <r>
      <t xml:space="preserve">Javne potrebe u školstvu </t>
    </r>
    <r>
      <rPr>
        <sz val="9"/>
        <rFont val="Calibri"/>
        <family val="2"/>
        <charset val="238"/>
        <scheme val="minor"/>
      </rPr>
      <t>/ Sufinanciranje nabave udžbenika za osnovne i srednje škole</t>
    </r>
  </si>
  <si>
    <r>
      <t>Javne potrebe u školstvu /</t>
    </r>
    <r>
      <rPr>
        <sz val="9"/>
        <rFont val="Calibri"/>
        <family val="2"/>
        <charset val="238"/>
        <scheme val="minor"/>
      </rPr>
      <t xml:space="preserve"> Smještaj učenika u učeničkom i studentskom domu</t>
    </r>
  </si>
  <si>
    <r>
      <t xml:space="preserve">Predškolsko, osnovnoškolsko i srednjoškolsko obrazovanje </t>
    </r>
    <r>
      <rPr>
        <sz val="9"/>
        <rFont val="Calibri"/>
        <family val="2"/>
        <charset val="238"/>
        <scheme val="minor"/>
      </rPr>
      <t>/ Financiranje dječjeg vrtića</t>
    </r>
  </si>
  <si>
    <r>
      <t xml:space="preserve">Javne potrebe u zdravstvu i preventiva </t>
    </r>
    <r>
      <rPr>
        <sz val="9"/>
        <rFont val="Calibri"/>
        <family val="2"/>
        <charset val="238"/>
        <scheme val="minor"/>
      </rPr>
      <t>/ Tekuće donacije zdravstvenim neprofitnim organizacijama</t>
    </r>
  </si>
  <si>
    <t>U Proračunu se utvrđuju sredstva za proračunsku zalihu u iznosu od 50.000,00 kn.</t>
  </si>
  <si>
    <t>KLASA: 400-06/21-01/1</t>
  </si>
  <si>
    <t>Orlić, 09. travnja 2021. godine</t>
  </si>
  <si>
    <t>OPĆINSKO VIJEĆE</t>
  </si>
  <si>
    <t>Predsjednik:</t>
  </si>
  <si>
    <t>Damjan Berić</t>
  </si>
  <si>
    <t>URBROJ: 2182/17-01-21-03</t>
  </si>
  <si>
    <t>GODIŠNJI IZVJEŠTAJ O IZVRŠENJU PRORAČUNA OPĆINE BISKUPIJA</t>
  </si>
  <si>
    <t>ZA 2020. GODINU</t>
  </si>
  <si>
    <t>dana 09. travnja 2021. godine donosi</t>
  </si>
  <si>
    <t xml:space="preserve">Na temelju odredbi članka 110. stavka 2. Zakona o proračunu ("Narodne novine", br. 87/08, 36/09, 46/09, 136/12, 15/15) Općinsko vijeće Općine Biskupija </t>
  </si>
</sst>
</file>

<file path=xl/styles.xml><?xml version="1.0" encoding="utf-8"?>
<styleSheet xmlns="http://schemas.openxmlformats.org/spreadsheetml/2006/main">
  <numFmts count="4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  <numFmt numFmtId="165" formatCode="#,##0_ ;\-#,##0\ 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8.5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C26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CC3D6"/>
        <bgColor indexed="64"/>
      </patternFill>
    </fill>
    <fill>
      <patternFill patternType="solid">
        <fgColor rgb="FF64A46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82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/>
    <xf numFmtId="164" fontId="6" fillId="0" borderId="0" xfId="1" applyNumberFormat="1" applyFont="1" applyAlignment="1">
      <alignment horizontal="center"/>
    </xf>
    <xf numFmtId="0" fontId="0" fillId="0" borderId="0" xfId="0"/>
    <xf numFmtId="49" fontId="0" fillId="0" borderId="0" xfId="0" applyNumberFormat="1"/>
    <xf numFmtId="164" fontId="6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43" fontId="0" fillId="0" borderId="0" xfId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1" applyNumberFormat="1" applyFont="1" applyBorder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1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Font="1"/>
    <xf numFmtId="0" fontId="10" fillId="0" borderId="0" xfId="2" applyFont="1"/>
    <xf numFmtId="164" fontId="5" fillId="0" borderId="9" xfId="1" applyNumberFormat="1" applyFont="1" applyBorder="1" applyAlignment="1">
      <alignment horizontal="center" vertical="center"/>
    </xf>
    <xf numFmtId="164" fontId="15" fillId="0" borderId="9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1" fillId="0" borderId="0" xfId="2" applyNumberFormat="1" applyFont="1"/>
    <xf numFmtId="0" fontId="10" fillId="0" borderId="0" xfId="0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/>
    </xf>
    <xf numFmtId="164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49" fontId="7" fillId="5" borderId="0" xfId="0" applyNumberFormat="1" applyFont="1" applyFill="1" applyAlignment="1">
      <alignment vertical="center"/>
    </xf>
    <xf numFmtId="49" fontId="6" fillId="5" borderId="0" xfId="0" applyNumberFormat="1" applyFont="1" applyFill="1" applyAlignment="1">
      <alignment vertical="center"/>
    </xf>
    <xf numFmtId="49" fontId="0" fillId="5" borderId="0" xfId="0" applyNumberFormat="1" applyFill="1" applyAlignment="1">
      <alignment vertical="center"/>
    </xf>
    <xf numFmtId="49" fontId="6" fillId="5" borderId="0" xfId="0" applyNumberFormat="1" applyFont="1" applyFill="1" applyBorder="1" applyAlignment="1">
      <alignment vertical="center"/>
    </xf>
    <xf numFmtId="49" fontId="0" fillId="5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0" borderId="0" xfId="0" applyFont="1"/>
    <xf numFmtId="0" fontId="26" fillId="0" borderId="0" xfId="0" applyFont="1"/>
    <xf numFmtId="43" fontId="26" fillId="0" borderId="0" xfId="1" applyFont="1"/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27" fillId="0" borderId="9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28" fillId="0" borderId="9" xfId="0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3" fontId="1" fillId="0" borderId="0" xfId="1" applyFont="1"/>
    <xf numFmtId="164" fontId="8" fillId="0" borderId="0" xfId="1" applyNumberFormat="1" applyFont="1"/>
    <xf numFmtId="164" fontId="24" fillId="0" borderId="0" xfId="1" applyNumberFormat="1" applyFont="1"/>
    <xf numFmtId="164" fontId="8" fillId="0" borderId="0" xfId="1" applyNumberFormat="1" applyFont="1" applyBorder="1"/>
    <xf numFmtId="164" fontId="6" fillId="0" borderId="0" xfId="0" applyNumberFormat="1" applyFont="1" applyBorder="1"/>
    <xf numFmtId="49" fontId="6" fillId="5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3" fontId="0" fillId="0" borderId="0" xfId="1" applyFont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49" fontId="11" fillId="9" borderId="2" xfId="0" applyNumberFormat="1" applyFont="1" applyFill="1" applyBorder="1" applyAlignment="1">
      <alignment horizontal="center" vertical="center"/>
    </xf>
    <xf numFmtId="49" fontId="11" fillId="9" borderId="8" xfId="0" applyNumberFormat="1" applyFont="1" applyFill="1" applyBorder="1" applyAlignment="1">
      <alignment horizontal="center" vertical="center"/>
    </xf>
    <xf numFmtId="49" fontId="11" fillId="9" borderId="4" xfId="0" applyNumberFormat="1" applyFont="1" applyFill="1" applyBorder="1" applyAlignment="1">
      <alignment horizontal="center" vertical="center"/>
    </xf>
    <xf numFmtId="49" fontId="11" fillId="15" borderId="14" xfId="0" applyNumberFormat="1" applyFont="1" applyFill="1" applyBorder="1" applyAlignment="1">
      <alignment vertical="center"/>
    </xf>
    <xf numFmtId="164" fontId="11" fillId="15" borderId="5" xfId="1" applyNumberFormat="1" applyFont="1" applyFill="1" applyBorder="1" applyAlignment="1">
      <alignment vertical="center"/>
    </xf>
    <xf numFmtId="164" fontId="11" fillId="15" borderId="0" xfId="0" applyNumberFormat="1" applyFont="1" applyFill="1" applyBorder="1" applyAlignment="1">
      <alignment vertical="center"/>
    </xf>
    <xf numFmtId="164" fontId="11" fillId="15" borderId="6" xfId="0" applyNumberFormat="1" applyFont="1" applyFill="1" applyBorder="1" applyAlignment="1">
      <alignment vertical="center"/>
    </xf>
    <xf numFmtId="164" fontId="24" fillId="15" borderId="0" xfId="1" applyNumberFormat="1" applyFont="1" applyFill="1" applyBorder="1" applyAlignment="1">
      <alignment vertical="center"/>
    </xf>
    <xf numFmtId="164" fontId="24" fillId="15" borderId="6" xfId="1" applyNumberFormat="1" applyFont="1" applyFill="1" applyBorder="1" applyAlignment="1">
      <alignment vertical="center"/>
    </xf>
    <xf numFmtId="49" fontId="11" fillId="2" borderId="7" xfId="0" applyNumberFormat="1" applyFont="1" applyFill="1" applyBorder="1"/>
    <xf numFmtId="49" fontId="11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9" fontId="11" fillId="2" borderId="8" xfId="0" applyNumberFormat="1" applyFont="1" applyFill="1" applyBorder="1"/>
    <xf numFmtId="49" fontId="24" fillId="2" borderId="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/>
    <xf numFmtId="49" fontId="11" fillId="2" borderId="14" xfId="0" applyNumberFormat="1" applyFont="1" applyFill="1" applyBorder="1"/>
    <xf numFmtId="49" fontId="11" fillId="13" borderId="2" xfId="0" applyNumberFormat="1" applyFont="1" applyFill="1" applyBorder="1" applyAlignment="1">
      <alignment horizontal="center" vertical="center"/>
    </xf>
    <xf numFmtId="49" fontId="11" fillId="13" borderId="8" xfId="0" applyNumberFormat="1" applyFont="1" applyFill="1" applyBorder="1" applyAlignment="1">
      <alignment horizontal="center" vertical="center"/>
    </xf>
    <xf numFmtId="49" fontId="11" fillId="13" borderId="4" xfId="0" applyNumberFormat="1" applyFont="1" applyFill="1" applyBorder="1" applyAlignment="1">
      <alignment horizontal="center" vertical="center"/>
    </xf>
    <xf numFmtId="49" fontId="11" fillId="13" borderId="12" xfId="0" applyNumberFormat="1" applyFont="1" applyFill="1" applyBorder="1" applyAlignment="1">
      <alignment horizontal="center" vertical="center"/>
    </xf>
    <xf numFmtId="49" fontId="11" fillId="13" borderId="15" xfId="0" applyNumberFormat="1" applyFont="1" applyFill="1" applyBorder="1" applyAlignment="1">
      <alignment horizontal="center" vertical="center"/>
    </xf>
    <xf numFmtId="49" fontId="11" fillId="13" borderId="13" xfId="0" applyNumberFormat="1" applyFont="1" applyFill="1" applyBorder="1" applyAlignment="1">
      <alignment horizontal="center" vertical="center"/>
    </xf>
    <xf numFmtId="49" fontId="11" fillId="17" borderId="1" xfId="0" applyNumberFormat="1" applyFont="1" applyFill="1" applyBorder="1" applyAlignment="1">
      <alignment horizontal="center" vertical="center"/>
    </xf>
    <xf numFmtId="49" fontId="11" fillId="17" borderId="7" xfId="0" applyNumberFormat="1" applyFont="1" applyFill="1" applyBorder="1" applyAlignment="1">
      <alignment horizontal="center" vertical="center"/>
    </xf>
    <xf numFmtId="49" fontId="11" fillId="17" borderId="3" xfId="0" applyNumberFormat="1" applyFont="1" applyFill="1" applyBorder="1" applyAlignment="1">
      <alignment horizontal="center" vertical="center"/>
    </xf>
    <xf numFmtId="49" fontId="6" fillId="14" borderId="5" xfId="0" applyNumberFormat="1" applyFont="1" applyFill="1" applyBorder="1" applyAlignment="1">
      <alignment horizontal="center" vertical="center"/>
    </xf>
    <xf numFmtId="49" fontId="6" fillId="14" borderId="0" xfId="0" applyNumberFormat="1" applyFont="1" applyFill="1" applyBorder="1" applyAlignment="1">
      <alignment horizontal="center" vertical="center"/>
    </xf>
    <xf numFmtId="49" fontId="6" fillId="14" borderId="6" xfId="0" applyNumberFormat="1" applyFont="1" applyFill="1" applyBorder="1" applyAlignment="1">
      <alignment horizontal="center" vertical="center"/>
    </xf>
    <xf numFmtId="49" fontId="6" fillId="14" borderId="1" xfId="0" applyNumberFormat="1" applyFont="1" applyFill="1" applyBorder="1" applyAlignment="1">
      <alignment horizontal="center" vertical="center"/>
    </xf>
    <xf numFmtId="49" fontId="6" fillId="14" borderId="7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/>
    </xf>
    <xf numFmtId="43" fontId="26" fillId="0" borderId="0" xfId="1" applyFont="1" applyAlignment="1">
      <alignment vertical="center"/>
    </xf>
    <xf numFmtId="49" fontId="11" fillId="17" borderId="10" xfId="0" applyNumberFormat="1" applyFont="1" applyFill="1" applyBorder="1" applyAlignment="1">
      <alignment vertical="center"/>
    </xf>
    <xf numFmtId="164" fontId="11" fillId="17" borderId="7" xfId="0" applyNumberFormat="1" applyFont="1" applyFill="1" applyBorder="1" applyAlignment="1">
      <alignment vertical="center"/>
    </xf>
    <xf numFmtId="164" fontId="11" fillId="17" borderId="3" xfId="0" applyNumberFormat="1" applyFont="1" applyFill="1" applyBorder="1" applyAlignment="1">
      <alignment vertical="center"/>
    </xf>
    <xf numFmtId="164" fontId="24" fillId="17" borderId="7" xfId="1" applyNumberFormat="1" applyFont="1" applyFill="1" applyBorder="1" applyAlignment="1">
      <alignment vertical="center"/>
    </xf>
    <xf numFmtId="164" fontId="24" fillId="17" borderId="3" xfId="1" applyNumberFormat="1" applyFont="1" applyFill="1" applyBorder="1" applyAlignment="1">
      <alignment vertical="center"/>
    </xf>
    <xf numFmtId="49" fontId="11" fillId="9" borderId="11" xfId="0" applyNumberFormat="1" applyFont="1" applyFill="1" applyBorder="1" applyAlignment="1">
      <alignment vertical="center"/>
    </xf>
    <xf numFmtId="49" fontId="11" fillId="9" borderId="2" xfId="0" applyNumberFormat="1" applyFont="1" applyFill="1" applyBorder="1" applyAlignment="1">
      <alignment vertical="center"/>
    </xf>
    <xf numFmtId="49" fontId="11" fillId="9" borderId="8" xfId="0" applyNumberFormat="1" applyFont="1" applyFill="1" applyBorder="1" applyAlignment="1">
      <alignment vertical="center"/>
    </xf>
    <xf numFmtId="49" fontId="11" fillId="9" borderId="4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vertical="center"/>
    </xf>
    <xf numFmtId="164" fontId="11" fillId="9" borderId="4" xfId="1" applyNumberFormat="1" applyFont="1" applyFill="1" applyBorder="1" applyAlignment="1">
      <alignment vertical="center"/>
    </xf>
    <xf numFmtId="164" fontId="24" fillId="9" borderId="8" xfId="1" applyNumberFormat="1" applyFont="1" applyFill="1" applyBorder="1" applyAlignment="1">
      <alignment vertical="center"/>
    </xf>
    <xf numFmtId="164" fontId="24" fillId="9" borderId="4" xfId="1" applyNumberFormat="1" applyFont="1" applyFill="1" applyBorder="1" applyAlignment="1">
      <alignment vertical="center"/>
    </xf>
    <xf numFmtId="49" fontId="11" fillId="13" borderId="7" xfId="0" applyNumberFormat="1" applyFont="1" applyFill="1" applyBorder="1" applyAlignment="1">
      <alignment vertical="center"/>
    </xf>
    <xf numFmtId="49" fontId="11" fillId="13" borderId="3" xfId="0" applyNumberFormat="1" applyFont="1" applyFill="1" applyBorder="1" applyAlignment="1">
      <alignment vertical="center"/>
    </xf>
    <xf numFmtId="164" fontId="11" fillId="13" borderId="1" xfId="1" applyNumberFormat="1" applyFont="1" applyFill="1" applyBorder="1" applyAlignment="1">
      <alignment vertical="center"/>
    </xf>
    <xf numFmtId="49" fontId="12" fillId="13" borderId="7" xfId="0" applyNumberFormat="1" applyFont="1" applyFill="1" applyBorder="1" applyAlignment="1">
      <alignment vertical="center"/>
    </xf>
    <xf numFmtId="49" fontId="12" fillId="13" borderId="3" xfId="0" applyNumberFormat="1" applyFont="1" applyFill="1" applyBorder="1" applyAlignment="1">
      <alignment vertical="center"/>
    </xf>
    <xf numFmtId="164" fontId="24" fillId="13" borderId="7" xfId="1" applyNumberFormat="1" applyFont="1" applyFill="1" applyBorder="1" applyAlignment="1">
      <alignment vertical="center"/>
    </xf>
    <xf numFmtId="164" fontId="24" fillId="13" borderId="3" xfId="1" applyNumberFormat="1" applyFont="1" applyFill="1" applyBorder="1" applyAlignment="1">
      <alignment vertical="center"/>
    </xf>
    <xf numFmtId="49" fontId="11" fillId="13" borderId="11" xfId="0" applyNumberFormat="1" applyFont="1" applyFill="1" applyBorder="1" applyAlignment="1">
      <alignment vertical="center"/>
    </xf>
    <xf numFmtId="49" fontId="11" fillId="13" borderId="8" xfId="0" applyNumberFormat="1" applyFont="1" applyFill="1" applyBorder="1" applyAlignment="1">
      <alignment vertical="center"/>
    </xf>
    <xf numFmtId="49" fontId="11" fillId="13" borderId="4" xfId="0" applyNumberFormat="1" applyFont="1" applyFill="1" applyBorder="1" applyAlignment="1">
      <alignment vertical="center"/>
    </xf>
    <xf numFmtId="164" fontId="11" fillId="13" borderId="2" xfId="1" applyNumberFormat="1" applyFont="1" applyFill="1" applyBorder="1" applyAlignment="1">
      <alignment vertical="center"/>
    </xf>
    <xf numFmtId="164" fontId="11" fillId="13" borderId="8" xfId="0" applyNumberFormat="1" applyFont="1" applyFill="1" applyBorder="1" applyAlignment="1">
      <alignment vertical="center"/>
    </xf>
    <xf numFmtId="164" fontId="11" fillId="13" borderId="4" xfId="0" applyNumberFormat="1" applyFont="1" applyFill="1" applyBorder="1" applyAlignment="1">
      <alignment vertical="center"/>
    </xf>
    <xf numFmtId="164" fontId="24" fillId="13" borderId="8" xfId="1" applyNumberFormat="1" applyFont="1" applyFill="1" applyBorder="1" applyAlignment="1">
      <alignment vertical="center"/>
    </xf>
    <xf numFmtId="164" fontId="24" fillId="13" borderId="4" xfId="1" applyNumberFormat="1" applyFont="1" applyFill="1" applyBorder="1" applyAlignment="1">
      <alignment vertical="center"/>
    </xf>
    <xf numFmtId="49" fontId="6" fillId="14" borderId="14" xfId="0" applyNumberFormat="1" applyFont="1" applyFill="1" applyBorder="1" applyAlignment="1">
      <alignment vertical="center"/>
    </xf>
    <xf numFmtId="49" fontId="6" fillId="14" borderId="0" xfId="0" applyNumberFormat="1" applyFont="1" applyFill="1" applyBorder="1" applyAlignment="1">
      <alignment vertical="center"/>
    </xf>
    <xf numFmtId="49" fontId="6" fillId="14" borderId="6" xfId="0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vertical="center"/>
    </xf>
    <xf numFmtId="164" fontId="6" fillId="14" borderId="6" xfId="1" applyNumberFormat="1" applyFont="1" applyFill="1" applyBorder="1" applyAlignment="1">
      <alignment vertical="center"/>
    </xf>
    <xf numFmtId="164" fontId="8" fillId="14" borderId="0" xfId="1" applyNumberFormat="1" applyFont="1" applyFill="1" applyBorder="1" applyAlignment="1">
      <alignment vertical="center"/>
    </xf>
    <xf numFmtId="164" fontId="8" fillId="14" borderId="6" xfId="1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11" fillId="13" borderId="9" xfId="0" applyNumberFormat="1" applyFont="1" applyFill="1" applyBorder="1" applyAlignment="1">
      <alignment vertical="center"/>
    </xf>
    <xf numFmtId="49" fontId="11" fillId="13" borderId="15" xfId="0" applyNumberFormat="1" applyFont="1" applyFill="1" applyBorder="1" applyAlignment="1">
      <alignment vertical="center"/>
    </xf>
    <xf numFmtId="49" fontId="11" fillId="13" borderId="13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horizontal="center" vertical="center"/>
    </xf>
    <xf numFmtId="164" fontId="11" fillId="13" borderId="15" xfId="1" applyNumberFormat="1" applyFont="1" applyFill="1" applyBorder="1" applyAlignment="1">
      <alignment horizontal="center" vertical="center"/>
    </xf>
    <xf numFmtId="164" fontId="11" fillId="13" borderId="13" xfId="1" applyNumberFormat="1" applyFont="1" applyFill="1" applyBorder="1" applyAlignment="1">
      <alignment horizontal="center" vertical="center"/>
    </xf>
    <xf numFmtId="164" fontId="24" fillId="13" borderId="15" xfId="1" applyNumberFormat="1" applyFont="1" applyFill="1" applyBorder="1" applyAlignment="1">
      <alignment vertical="center"/>
    </xf>
    <xf numFmtId="164" fontId="24" fillId="13" borderId="13" xfId="1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horizontal="center" vertical="center"/>
    </xf>
    <xf numFmtId="164" fontId="6" fillId="14" borderId="0" xfId="1" applyNumberFormat="1" applyFont="1" applyFill="1" applyBorder="1" applyAlignment="1">
      <alignment horizontal="center" vertical="center"/>
    </xf>
    <xf numFmtId="164" fontId="6" fillId="14" borderId="6" xfId="1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49" fontId="6" fillId="14" borderId="10" xfId="0" applyNumberFormat="1" applyFont="1" applyFill="1" applyBorder="1" applyAlignment="1">
      <alignment vertical="center"/>
    </xf>
    <xf numFmtId="49" fontId="6" fillId="14" borderId="7" xfId="0" applyNumberFormat="1" applyFont="1" applyFill="1" applyBorder="1" applyAlignment="1">
      <alignment vertical="center"/>
    </xf>
    <xf numFmtId="49" fontId="6" fillId="14" borderId="3" xfId="0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horizontal="center" vertical="center"/>
    </xf>
    <xf numFmtId="164" fontId="6" fillId="14" borderId="3" xfId="1" applyNumberFormat="1" applyFont="1" applyFill="1" applyBorder="1" applyAlignment="1">
      <alignment horizontal="center" vertical="center"/>
    </xf>
    <xf numFmtId="164" fontId="8" fillId="14" borderId="3" xfId="1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8" fillId="0" borderId="8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49" fontId="6" fillId="5" borderId="6" xfId="0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17" borderId="1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vertical="center"/>
    </xf>
    <xf numFmtId="164" fontId="11" fillId="13" borderId="13" xfId="1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vertical="center"/>
    </xf>
    <xf numFmtId="164" fontId="6" fillId="14" borderId="3" xfId="1" applyNumberFormat="1" applyFont="1" applyFill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6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horizontal="left" vertical="center"/>
    </xf>
    <xf numFmtId="164" fontId="11" fillId="13" borderId="13" xfId="1" applyNumberFormat="1" applyFont="1" applyFill="1" applyBorder="1" applyAlignment="1">
      <alignment horizontal="left" vertical="center"/>
    </xf>
    <xf numFmtId="164" fontId="6" fillId="14" borderId="7" xfId="1" applyNumberFormat="1" applyFont="1" applyFill="1" applyBorder="1" applyAlignment="1">
      <alignment horizontal="left" vertical="center"/>
    </xf>
    <xf numFmtId="164" fontId="6" fillId="14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164" fontId="8" fillId="9" borderId="13" xfId="1" applyNumberFormat="1" applyFont="1" applyFill="1" applyBorder="1" applyAlignment="1">
      <alignment vertical="center"/>
    </xf>
    <xf numFmtId="164" fontId="11" fillId="13" borderId="8" xfId="1" applyNumberFormat="1" applyFont="1" applyFill="1" applyBorder="1" applyAlignment="1">
      <alignment vertical="center"/>
    </xf>
    <xf numFmtId="164" fontId="11" fillId="13" borderId="4" xfId="1" applyNumberFormat="1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left" vertical="center"/>
    </xf>
    <xf numFmtId="164" fontId="6" fillId="5" borderId="0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left" vertical="center"/>
    </xf>
    <xf numFmtId="164" fontId="11" fillId="9" borderId="4" xfId="1" applyNumberFormat="1" applyFont="1" applyFill="1" applyBorder="1" applyAlignment="1">
      <alignment horizontal="left" vertical="center"/>
    </xf>
    <xf numFmtId="164" fontId="11" fillId="9" borderId="8" xfId="0" applyNumberFormat="1" applyFont="1" applyFill="1" applyBorder="1" applyAlignment="1">
      <alignment vertical="center"/>
    </xf>
    <xf numFmtId="164" fontId="11" fillId="9" borderId="4" xfId="0" applyNumberFormat="1" applyFont="1" applyFill="1" applyBorder="1" applyAlignment="1">
      <alignment vertical="center"/>
    </xf>
    <xf numFmtId="49" fontId="11" fillId="9" borderId="9" xfId="0" applyNumberFormat="1" applyFont="1" applyFill="1" applyBorder="1" applyAlignment="1">
      <alignment horizontal="left" vertical="center"/>
    </xf>
    <xf numFmtId="49" fontId="11" fillId="9" borderId="15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vertical="center"/>
    </xf>
    <xf numFmtId="49" fontId="11" fillId="9" borderId="15" xfId="0" applyNumberFormat="1" applyFont="1" applyFill="1" applyBorder="1" applyAlignment="1">
      <alignment vertical="center"/>
    </xf>
    <xf numFmtId="164" fontId="11" fillId="9" borderId="12" xfId="1" applyNumberFormat="1" applyFont="1" applyFill="1" applyBorder="1" applyAlignment="1">
      <alignment vertical="center"/>
    </xf>
    <xf numFmtId="164" fontId="11" fillId="9" borderId="15" xfId="1" applyNumberFormat="1" applyFont="1" applyFill="1" applyBorder="1" applyAlignment="1">
      <alignment vertical="center"/>
    </xf>
    <xf numFmtId="164" fontId="11" fillId="9" borderId="13" xfId="1" applyNumberFormat="1" applyFont="1" applyFill="1" applyBorder="1" applyAlignment="1">
      <alignment vertical="center"/>
    </xf>
    <xf numFmtId="49" fontId="11" fillId="9" borderId="12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horizontal="center" vertical="center"/>
    </xf>
    <xf numFmtId="164" fontId="11" fillId="9" borderId="2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center" vertical="center"/>
    </xf>
    <xf numFmtId="164" fontId="11" fillId="9" borderId="4" xfId="1" applyNumberFormat="1" applyFont="1" applyFill="1" applyBorder="1" applyAlignment="1">
      <alignment horizontal="center" vertical="center"/>
    </xf>
    <xf numFmtId="164" fontId="24" fillId="9" borderId="15" xfId="1" applyNumberFormat="1" applyFont="1" applyFill="1" applyBorder="1" applyAlignment="1">
      <alignment vertical="center"/>
    </xf>
    <xf numFmtId="164" fontId="24" fillId="9" borderId="1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vertical="center"/>
    </xf>
    <xf numFmtId="164" fontId="11" fillId="9" borderId="0" xfId="1" applyNumberFormat="1" applyFont="1" applyFill="1" applyBorder="1" applyAlignment="1">
      <alignment vertical="center"/>
    </xf>
    <xf numFmtId="164" fontId="11" fillId="9" borderId="6" xfId="1" applyNumberFormat="1" applyFont="1" applyFill="1" applyBorder="1" applyAlignment="1">
      <alignment vertical="center"/>
    </xf>
    <xf numFmtId="49" fontId="6" fillId="14" borderId="9" xfId="0" applyNumberFormat="1" applyFont="1" applyFill="1" applyBorder="1" applyAlignment="1">
      <alignment vertical="center"/>
    </xf>
    <xf numFmtId="49" fontId="6" fillId="14" borderId="12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horizontal="center" vertical="center"/>
    </xf>
    <xf numFmtId="49" fontId="6" fillId="14" borderId="13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vertical="center"/>
    </xf>
    <xf numFmtId="49" fontId="6" fillId="14" borderId="13" xfId="0" applyNumberFormat="1" applyFont="1" applyFill="1" applyBorder="1" applyAlignment="1">
      <alignment vertical="center"/>
    </xf>
    <xf numFmtId="164" fontId="6" fillId="14" borderId="12" xfId="1" applyNumberFormat="1" applyFont="1" applyFill="1" applyBorder="1" applyAlignment="1">
      <alignment horizontal="center" vertical="center"/>
    </xf>
    <xf numFmtId="164" fontId="6" fillId="14" borderId="15" xfId="1" applyNumberFormat="1" applyFont="1" applyFill="1" applyBorder="1" applyAlignment="1">
      <alignment horizontal="center" vertical="center"/>
    </xf>
    <xf numFmtId="164" fontId="6" fillId="14" borderId="13" xfId="1" applyNumberFormat="1" applyFont="1" applyFill="1" applyBorder="1" applyAlignment="1">
      <alignment horizontal="center" vertical="center"/>
    </xf>
    <xf numFmtId="164" fontId="8" fillId="14" borderId="15" xfId="1" applyNumberFormat="1" applyFont="1" applyFill="1" applyBorder="1" applyAlignment="1">
      <alignment vertical="center"/>
    </xf>
    <xf numFmtId="164" fontId="8" fillId="14" borderId="13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64" fontId="8" fillId="14" borderId="5" xfId="1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49" fontId="11" fillId="17" borderId="9" xfId="0" applyNumberFormat="1" applyFont="1" applyFill="1" applyBorder="1" applyAlignment="1">
      <alignment vertical="center"/>
    </xf>
    <xf numFmtId="164" fontId="11" fillId="17" borderId="12" xfId="1" applyNumberFormat="1" applyFont="1" applyFill="1" applyBorder="1" applyAlignment="1">
      <alignment vertical="center"/>
    </xf>
    <xf numFmtId="164" fontId="11" fillId="17" borderId="15" xfId="0" applyNumberFormat="1" applyFont="1" applyFill="1" applyBorder="1" applyAlignment="1">
      <alignment vertical="center"/>
    </xf>
    <xf numFmtId="164" fontId="11" fillId="17" borderId="13" xfId="0" applyNumberFormat="1" applyFont="1" applyFill="1" applyBorder="1" applyAlignment="1">
      <alignment vertical="center"/>
    </xf>
    <xf numFmtId="164" fontId="24" fillId="17" borderId="15" xfId="1" applyNumberFormat="1" applyFont="1" applyFill="1" applyBorder="1" applyAlignment="1">
      <alignment vertical="center"/>
    </xf>
    <xf numFmtId="164" fontId="24" fillId="17" borderId="13" xfId="1" applyNumberFormat="1" applyFont="1" applyFill="1" applyBorder="1" applyAlignment="1">
      <alignment vertical="center"/>
    </xf>
    <xf numFmtId="49" fontId="11" fillId="18" borderId="9" xfId="0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vertical="center"/>
    </xf>
    <xf numFmtId="49" fontId="11" fillId="18" borderId="15" xfId="0" applyNumberFormat="1" applyFont="1" applyFill="1" applyBorder="1" applyAlignment="1">
      <alignment vertical="center"/>
    </xf>
    <xf numFmtId="49" fontId="11" fillId="18" borderId="13" xfId="0" applyNumberFormat="1" applyFont="1" applyFill="1" applyBorder="1" applyAlignment="1">
      <alignment vertical="center"/>
    </xf>
    <xf numFmtId="164" fontId="11" fillId="18" borderId="12" xfId="1" applyNumberFormat="1" applyFont="1" applyFill="1" applyBorder="1" applyAlignment="1">
      <alignment vertical="center"/>
    </xf>
    <xf numFmtId="164" fontId="11" fillId="18" borderId="15" xfId="0" applyNumberFormat="1" applyFont="1" applyFill="1" applyBorder="1" applyAlignment="1">
      <alignment vertical="center"/>
    </xf>
    <xf numFmtId="164" fontId="11" fillId="18" borderId="13" xfId="0" applyNumberFormat="1" applyFont="1" applyFill="1" applyBorder="1" applyAlignment="1">
      <alignment vertical="center"/>
    </xf>
    <xf numFmtId="164" fontId="24" fillId="18" borderId="15" xfId="1" applyNumberFormat="1" applyFont="1" applyFill="1" applyBorder="1" applyAlignment="1">
      <alignment vertical="center"/>
    </xf>
    <xf numFmtId="164" fontId="24" fillId="18" borderId="13" xfId="1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horizontal="center" vertical="center"/>
    </xf>
    <xf numFmtId="49" fontId="11" fillId="18" borderId="15" xfId="0" applyNumberFormat="1" applyFont="1" applyFill="1" applyBorder="1" applyAlignment="1">
      <alignment horizontal="center" vertical="center"/>
    </xf>
    <xf numFmtId="49" fontId="11" fillId="18" borderId="13" xfId="0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vertical="center"/>
    </xf>
    <xf numFmtId="164" fontId="11" fillId="18" borderId="13" xfId="1" applyNumberFormat="1" applyFont="1" applyFill="1" applyBorder="1" applyAlignment="1">
      <alignment vertical="center"/>
    </xf>
    <xf numFmtId="49" fontId="6" fillId="14" borderId="5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horizontal="center" vertical="center"/>
    </xf>
    <xf numFmtId="164" fontId="11" fillId="18" borderId="13" xfId="1" applyNumberFormat="1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/>
    </xf>
    <xf numFmtId="0" fontId="16" fillId="0" borderId="0" xfId="2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24" fillId="2" borderId="1" xfId="0" applyNumberFormat="1" applyFont="1" applyFill="1" applyBorder="1" applyAlignment="1">
      <alignment vertical="center"/>
    </xf>
    <xf numFmtId="49" fontId="24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vertical="center"/>
    </xf>
    <xf numFmtId="49" fontId="24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vertical="center"/>
    </xf>
    <xf numFmtId="49" fontId="24" fillId="3" borderId="15" xfId="0" applyNumberFormat="1" applyFont="1" applyFill="1" applyBorder="1" applyAlignment="1">
      <alignment vertical="center"/>
    </xf>
    <xf numFmtId="0" fontId="24" fillId="4" borderId="15" xfId="0" applyFont="1" applyFill="1" applyBorder="1" applyAlignment="1">
      <alignment vertical="center"/>
    </xf>
    <xf numFmtId="0" fontId="24" fillId="4" borderId="13" xfId="0" applyFont="1" applyFill="1" applyBorder="1" applyAlignment="1">
      <alignment vertical="center"/>
    </xf>
    <xf numFmtId="49" fontId="12" fillId="3" borderId="15" xfId="0" applyNumberFormat="1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vertical="center"/>
    </xf>
    <xf numFmtId="49" fontId="24" fillId="2" borderId="6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vertical="center"/>
    </xf>
    <xf numFmtId="49" fontId="11" fillId="19" borderId="12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vertical="center"/>
    </xf>
    <xf numFmtId="164" fontId="11" fillId="19" borderId="15" xfId="1" applyNumberFormat="1" applyFont="1" applyFill="1" applyBorder="1" applyAlignment="1">
      <alignment vertical="center"/>
    </xf>
    <xf numFmtId="164" fontId="11" fillId="19" borderId="13" xfId="1" applyNumberFormat="1" applyFont="1" applyFill="1" applyBorder="1" applyAlignment="1">
      <alignment vertical="center"/>
    </xf>
    <xf numFmtId="49" fontId="11" fillId="19" borderId="1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164" fontId="11" fillId="19" borderId="12" xfId="1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/>
    </xf>
    <xf numFmtId="164" fontId="11" fillId="19" borderId="12" xfId="1" applyNumberFormat="1" applyFont="1" applyFill="1" applyBorder="1" applyAlignment="1">
      <alignment vertical="center"/>
    </xf>
    <xf numFmtId="43" fontId="6" fillId="0" borderId="5" xfId="1" applyFont="1" applyBorder="1" applyAlignment="1">
      <alignment vertical="center"/>
    </xf>
    <xf numFmtId="164" fontId="24" fillId="19" borderId="12" xfId="1" applyNumberFormat="1" applyFont="1" applyFill="1" applyBorder="1" applyAlignment="1">
      <alignment horizontal="center" vertical="center"/>
    </xf>
    <xf numFmtId="164" fontId="24" fillId="19" borderId="13" xfId="1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vertical="center"/>
    </xf>
    <xf numFmtId="49" fontId="12" fillId="10" borderId="15" xfId="0" applyNumberFormat="1" applyFont="1" applyFill="1" applyBorder="1" applyAlignment="1">
      <alignment vertical="center"/>
    </xf>
    <xf numFmtId="164" fontId="24" fillId="10" borderId="15" xfId="1" applyNumberFormat="1" applyFont="1" applyFill="1" applyBorder="1" applyAlignment="1">
      <alignment horizontal="center" vertical="center"/>
    </xf>
    <xf numFmtId="164" fontId="24" fillId="10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49" fontId="25" fillId="5" borderId="2" xfId="0" applyNumberFormat="1" applyFont="1" applyFill="1" applyBorder="1" applyAlignment="1">
      <alignment vertical="center"/>
    </xf>
    <xf numFmtId="49" fontId="25" fillId="5" borderId="8" xfId="0" applyNumberFormat="1" applyFont="1" applyFill="1" applyBorder="1" applyAlignment="1">
      <alignment vertical="center"/>
    </xf>
    <xf numFmtId="49" fontId="25" fillId="5" borderId="4" xfId="0" applyNumberFormat="1" applyFont="1" applyFill="1" applyBorder="1" applyAlignment="1">
      <alignment vertical="center"/>
    </xf>
    <xf numFmtId="41" fontId="11" fillId="5" borderId="2" xfId="3" applyFont="1" applyFill="1" applyBorder="1" applyAlignment="1">
      <alignment horizontal="right" vertical="center"/>
    </xf>
    <xf numFmtId="41" fontId="11" fillId="5" borderId="8" xfId="3" applyFont="1" applyFill="1" applyBorder="1" applyAlignment="1">
      <alignment horizontal="right" vertical="center"/>
    </xf>
    <xf numFmtId="164" fontId="24" fillId="0" borderId="2" xfId="1" applyNumberFormat="1" applyFont="1" applyBorder="1" applyAlignment="1">
      <alignment horizontal="center" vertical="center"/>
    </xf>
    <xf numFmtId="49" fontId="12" fillId="6" borderId="1" xfId="0" applyNumberFormat="1" applyFont="1" applyFill="1" applyBorder="1" applyAlignment="1">
      <alignment vertical="center"/>
    </xf>
    <xf numFmtId="49" fontId="24" fillId="6" borderId="7" xfId="0" applyNumberFormat="1" applyFont="1" applyFill="1" applyBorder="1" applyAlignment="1">
      <alignment vertical="center"/>
    </xf>
    <xf numFmtId="49" fontId="24" fillId="6" borderId="3" xfId="0" applyNumberFormat="1" applyFont="1" applyFill="1" applyBorder="1" applyAlignment="1">
      <alignment vertical="center"/>
    </xf>
    <xf numFmtId="49" fontId="12" fillId="6" borderId="5" xfId="0" applyNumberFormat="1" applyFont="1" applyFill="1" applyBorder="1" applyAlignment="1">
      <alignment vertical="center"/>
    </xf>
    <xf numFmtId="49" fontId="24" fillId="6" borderId="0" xfId="0" applyNumberFormat="1" applyFont="1" applyFill="1" applyBorder="1" applyAlignment="1">
      <alignment vertical="center"/>
    </xf>
    <xf numFmtId="49" fontId="24" fillId="6" borderId="6" xfId="0" applyNumberFormat="1" applyFont="1" applyFill="1" applyBorder="1" applyAlignment="1">
      <alignment vertical="center"/>
    </xf>
    <xf numFmtId="49" fontId="11" fillId="6" borderId="1" xfId="0" applyNumberFormat="1" applyFont="1" applyFill="1" applyBorder="1" applyAlignment="1">
      <alignment vertical="center"/>
    </xf>
    <xf numFmtId="49" fontId="11" fillId="6" borderId="7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center" vertical="center"/>
    </xf>
    <xf numFmtId="49" fontId="24" fillId="6" borderId="5" xfId="0" applyNumberFormat="1" applyFont="1" applyFill="1" applyBorder="1" applyAlignment="1">
      <alignment vertical="center"/>
    </xf>
    <xf numFmtId="0" fontId="24" fillId="10" borderId="13" xfId="0" applyFont="1" applyFill="1" applyBorder="1" applyAlignment="1">
      <alignment vertical="center"/>
    </xf>
    <xf numFmtId="49" fontId="11" fillId="10" borderId="13" xfId="0" applyNumberFormat="1" applyFont="1" applyFill="1" applyBorder="1" applyAlignment="1">
      <alignment horizontal="center" vertical="center"/>
    </xf>
    <xf numFmtId="49" fontId="24" fillId="10" borderId="13" xfId="0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vertical="center"/>
    </xf>
    <xf numFmtId="1" fontId="8" fillId="0" borderId="5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49" fontId="11" fillId="10" borderId="13" xfId="0" applyNumberFormat="1" applyFont="1" applyFill="1" applyBorder="1" applyAlignment="1">
      <alignment vertical="center"/>
    </xf>
    <xf numFmtId="49" fontId="24" fillId="7" borderId="12" xfId="0" applyNumberFormat="1" applyFont="1" applyFill="1" applyBorder="1" applyAlignment="1">
      <alignment horizontal="center" vertical="center"/>
    </xf>
    <xf numFmtId="49" fontId="24" fillId="7" borderId="15" xfId="0" applyNumberFormat="1" applyFont="1" applyFill="1" applyBorder="1" applyAlignment="1">
      <alignment horizontal="center" vertical="center"/>
    </xf>
    <xf numFmtId="49" fontId="24" fillId="7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1" fillId="7" borderId="13" xfId="0" applyNumberFormat="1" applyFont="1" applyFill="1" applyBorder="1" applyAlignment="1">
      <alignment vertical="center"/>
    </xf>
    <xf numFmtId="164" fontId="11" fillId="7" borderId="12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/>
    </xf>
    <xf numFmtId="164" fontId="11" fillId="7" borderId="13" xfId="1" applyNumberFormat="1" applyFont="1" applyFill="1" applyBorder="1" applyAlignment="1">
      <alignment vertical="center"/>
    </xf>
    <xf numFmtId="1" fontId="24" fillId="8" borderId="12" xfId="0" applyNumberFormat="1" applyFont="1" applyFill="1" applyBorder="1" applyAlignment="1">
      <alignment horizontal="center" vertical="center"/>
    </xf>
    <xf numFmtId="1" fontId="24" fillId="8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1" fillId="7" borderId="13" xfId="0" applyNumberFormat="1" applyFont="1" applyFill="1" applyBorder="1" applyAlignment="1">
      <alignment horizontal="center" vertical="center"/>
    </xf>
    <xf numFmtId="43" fontId="24" fillId="8" borderId="12" xfId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vertical="center"/>
    </xf>
    <xf numFmtId="49" fontId="11" fillId="8" borderId="15" xfId="0" applyNumberFormat="1" applyFont="1" applyFill="1" applyBorder="1" applyAlignment="1">
      <alignment vertical="center"/>
    </xf>
    <xf numFmtId="49" fontId="11" fillId="8" borderId="13" xfId="0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horizontal="right" vertical="center"/>
    </xf>
    <xf numFmtId="164" fontId="11" fillId="8" borderId="15" xfId="1" applyNumberFormat="1" applyFont="1" applyFill="1" applyBorder="1" applyAlignment="1">
      <alignment vertical="center"/>
    </xf>
    <xf numFmtId="164" fontId="11" fillId="8" borderId="13" xfId="1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vertical="center"/>
    </xf>
    <xf numFmtId="1" fontId="24" fillId="10" borderId="13" xfId="0" applyNumberFormat="1" applyFont="1" applyFill="1" applyBorder="1" applyAlignment="1">
      <alignment horizontal="center" vertical="center"/>
    </xf>
    <xf numFmtId="3" fontId="11" fillId="10" borderId="12" xfId="0" applyNumberFormat="1" applyFont="1" applyFill="1" applyBorder="1" applyAlignment="1">
      <alignment vertical="center"/>
    </xf>
    <xf numFmtId="49" fontId="12" fillId="10" borderId="13" xfId="0" applyNumberFormat="1" applyFont="1" applyFill="1" applyBorder="1" applyAlignment="1">
      <alignment vertical="center"/>
    </xf>
    <xf numFmtId="43" fontId="6" fillId="0" borderId="2" xfId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0" fontId="12" fillId="10" borderId="12" xfId="0" applyFont="1" applyFill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43" fontId="8" fillId="0" borderId="4" xfId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3" fontId="24" fillId="8" borderId="13" xfId="1" applyFont="1" applyFill="1" applyBorder="1" applyAlignment="1">
      <alignment horizontal="center" vertical="center"/>
    </xf>
    <xf numFmtId="43" fontId="11" fillId="7" borderId="12" xfId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vertical="center"/>
    </xf>
    <xf numFmtId="49" fontId="11" fillId="3" borderId="7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164" fontId="24" fillId="8" borderId="13" xfId="1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164" fontId="24" fillId="7" borderId="13" xfId="1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164" fontId="24" fillId="8" borderId="12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18" fillId="10" borderId="13" xfId="0" applyNumberFormat="1" applyFont="1" applyFill="1" applyBorder="1" applyAlignment="1">
      <alignment vertical="center"/>
    </xf>
    <xf numFmtId="49" fontId="17" fillId="10" borderId="15" xfId="0" applyNumberFormat="1" applyFont="1" applyFill="1" applyBorder="1" applyAlignment="1">
      <alignment vertical="center"/>
    </xf>
    <xf numFmtId="49" fontId="21" fillId="0" borderId="13" xfId="0" applyNumberFormat="1" applyFont="1" applyBorder="1" applyAlignment="1">
      <alignment vertical="center"/>
    </xf>
    <xf numFmtId="49" fontId="20" fillId="10" borderId="9" xfId="0" applyNumberFormat="1" applyFont="1" applyFill="1" applyBorder="1" applyAlignment="1">
      <alignment horizontal="center" vertical="center"/>
    </xf>
    <xf numFmtId="49" fontId="21" fillId="0" borderId="15" xfId="0" applyNumberFormat="1" applyFont="1" applyBorder="1" applyAlignment="1">
      <alignment horizontal="left" vertical="center"/>
    </xf>
    <xf numFmtId="49" fontId="6" fillId="10" borderId="9" xfId="0" applyNumberFormat="1" applyFont="1" applyFill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horizontal="center" vertical="center"/>
    </xf>
    <xf numFmtId="49" fontId="11" fillId="11" borderId="15" xfId="0" applyNumberFormat="1" applyFont="1" applyFill="1" applyBorder="1" applyAlignment="1">
      <alignment horizontal="center" vertical="center"/>
    </xf>
    <xf numFmtId="49" fontId="11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vertical="center"/>
    </xf>
    <xf numFmtId="49" fontId="11" fillId="11" borderId="15" xfId="0" applyNumberFormat="1" applyFont="1" applyFill="1" applyBorder="1" applyAlignment="1">
      <alignment vertical="center"/>
    </xf>
    <xf numFmtId="49" fontId="11" fillId="11" borderId="13" xfId="0" applyNumberFormat="1" applyFont="1" applyFill="1" applyBorder="1" applyAlignment="1">
      <alignment vertical="center"/>
    </xf>
    <xf numFmtId="164" fontId="11" fillId="11" borderId="12" xfId="1" applyNumberFormat="1" applyFont="1" applyFill="1" applyBorder="1" applyAlignment="1">
      <alignment vertical="center"/>
    </xf>
    <xf numFmtId="164" fontId="11" fillId="11" borderId="15" xfId="1" applyNumberFormat="1" applyFont="1" applyFill="1" applyBorder="1" applyAlignment="1">
      <alignment vertical="center"/>
    </xf>
    <xf numFmtId="164" fontId="11" fillId="11" borderId="13" xfId="1" applyNumberFormat="1" applyFont="1" applyFill="1" applyBorder="1" applyAlignment="1">
      <alignment vertical="center"/>
    </xf>
    <xf numFmtId="43" fontId="8" fillId="0" borderId="3" xfId="1" applyFont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horizontal="center" vertical="center"/>
    </xf>
    <xf numFmtId="164" fontId="8" fillId="14" borderId="1" xfId="1" applyNumberFormat="1" applyFont="1" applyFill="1" applyBorder="1" applyAlignment="1">
      <alignment vertical="center"/>
    </xf>
    <xf numFmtId="164" fontId="11" fillId="8" borderId="15" xfId="1" applyNumberFormat="1" applyFont="1" applyFill="1" applyBorder="1" applyAlignment="1">
      <alignment horizontal="right" vertical="center"/>
    </xf>
    <xf numFmtId="164" fontId="11" fillId="8" borderId="13" xfId="1" applyNumberFormat="1" applyFont="1" applyFill="1" applyBorder="1" applyAlignment="1">
      <alignment horizontal="right" vertical="center"/>
    </xf>
    <xf numFmtId="165" fontId="6" fillId="0" borderId="5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center" vertical="center"/>
    </xf>
    <xf numFmtId="164" fontId="6" fillId="0" borderId="5" xfId="1" applyNumberFormat="1" applyFont="1" applyFill="1" applyBorder="1" applyAlignment="1">
      <alignment vertical="center"/>
    </xf>
    <xf numFmtId="49" fontId="11" fillId="15" borderId="5" xfId="0" applyNumberFormat="1" applyFont="1" applyFill="1" applyBorder="1" applyAlignment="1">
      <alignment horizontal="center" vertical="center"/>
    </xf>
    <xf numFmtId="49" fontId="11" fillId="15" borderId="0" xfId="0" applyNumberFormat="1" applyFont="1" applyFill="1" applyBorder="1" applyAlignment="1">
      <alignment horizontal="center" vertical="center"/>
    </xf>
    <xf numFmtId="49" fontId="11" fillId="15" borderId="6" xfId="0" applyNumberFormat="1" applyFont="1" applyFill="1" applyBorder="1" applyAlignment="1">
      <alignment horizontal="center" vertical="center"/>
    </xf>
    <xf numFmtId="49" fontId="11" fillId="17" borderId="12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horizontal="center" vertical="center"/>
    </xf>
    <xf numFmtId="49" fontId="11" fillId="17" borderId="13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center"/>
    </xf>
    <xf numFmtId="49" fontId="11" fillId="13" borderId="7" xfId="0" applyNumberFormat="1" applyFont="1" applyFill="1" applyBorder="1" applyAlignment="1">
      <alignment horizontal="center" vertical="center"/>
    </xf>
    <xf numFmtId="49" fontId="11" fillId="13" borderId="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49" fontId="11" fillId="13" borderId="12" xfId="0" applyNumberFormat="1" applyFont="1" applyFill="1" applyBorder="1" applyAlignment="1">
      <alignment vertical="center"/>
    </xf>
    <xf numFmtId="49" fontId="6" fillId="14" borderId="1" xfId="0" applyNumberFormat="1" applyFont="1" applyFill="1" applyBorder="1" applyAlignment="1">
      <alignment vertical="center"/>
    </xf>
    <xf numFmtId="49" fontId="6" fillId="14" borderId="5" xfId="0" applyNumberFormat="1" applyFont="1" applyFill="1" applyBorder="1" applyAlignment="1">
      <alignment horizontal="left" vertical="center"/>
    </xf>
    <xf numFmtId="164" fontId="24" fillId="13" borderId="12" xfId="1" applyNumberFormat="1" applyFont="1" applyFill="1" applyBorder="1" applyAlignment="1">
      <alignment vertical="center"/>
    </xf>
    <xf numFmtId="164" fontId="8" fillId="9" borderId="7" xfId="1" applyNumberFormat="1" applyFont="1" applyFill="1" applyBorder="1" applyAlignment="1">
      <alignment vertical="center"/>
    </xf>
    <xf numFmtId="164" fontId="8" fillId="9" borderId="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horizontal="center" vertical="center"/>
    </xf>
    <xf numFmtId="164" fontId="11" fillId="9" borderId="0" xfId="1" applyNumberFormat="1" applyFont="1" applyFill="1" applyBorder="1" applyAlignment="1">
      <alignment horizontal="center" vertical="center"/>
    </xf>
    <xf numFmtId="164" fontId="11" fillId="9" borderId="6" xfId="1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  <xf numFmtId="49" fontId="11" fillId="15" borderId="14" xfId="0" applyNumberFormat="1" applyFont="1" applyFill="1" applyBorder="1" applyAlignment="1">
      <alignment horizontal="center" vertical="center"/>
    </xf>
    <xf numFmtId="49" fontId="11" fillId="17" borderId="9" xfId="0" applyNumberFormat="1" applyFont="1" applyFill="1" applyBorder="1" applyAlignment="1">
      <alignment horizontal="center" vertical="center"/>
    </xf>
    <xf numFmtId="49" fontId="11" fillId="18" borderId="9" xfId="0" applyNumberFormat="1" applyFont="1" applyFill="1" applyBorder="1" applyAlignment="1">
      <alignment horizontal="center" vertical="center"/>
    </xf>
    <xf numFmtId="49" fontId="11" fillId="9" borderId="11" xfId="0" applyNumberFormat="1" applyFont="1" applyFill="1" applyBorder="1" applyAlignment="1">
      <alignment horizontal="center" vertical="center"/>
    </xf>
    <xf numFmtId="49" fontId="11" fillId="13" borderId="10" xfId="0" applyNumberFormat="1" applyFont="1" applyFill="1" applyBorder="1" applyAlignment="1">
      <alignment horizontal="center" vertical="center"/>
    </xf>
    <xf numFmtId="49" fontId="11" fillId="13" borderId="11" xfId="0" applyNumberFormat="1" applyFont="1" applyFill="1" applyBorder="1" applyAlignment="1">
      <alignment horizontal="center" vertical="center"/>
    </xf>
    <xf numFmtId="49" fontId="6" fillId="14" borderId="14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11" fillId="13" borderId="9" xfId="0" applyNumberFormat="1" applyFont="1" applyFill="1" applyBorder="1" applyAlignment="1">
      <alignment horizontal="center" vertical="center"/>
    </xf>
    <xf numFmtId="49" fontId="6" fillId="14" borderId="9" xfId="0" applyNumberFormat="1" applyFont="1" applyFill="1" applyBorder="1" applyAlignment="1">
      <alignment horizontal="center" vertical="center"/>
    </xf>
    <xf numFmtId="49" fontId="6" fillId="5" borderId="10" xfId="0" applyNumberFormat="1" applyFont="1" applyFill="1" applyBorder="1" applyAlignment="1">
      <alignment horizontal="center" vertical="center"/>
    </xf>
    <xf numFmtId="49" fontId="6" fillId="5" borderId="14" xfId="0" applyNumberFormat="1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11" fillId="17" borderId="10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14" borderId="10" xfId="0" applyNumberFormat="1" applyFont="1" applyFill="1" applyBorder="1" applyAlignment="1">
      <alignment horizontal="center" vertical="center"/>
    </xf>
    <xf numFmtId="49" fontId="20" fillId="15" borderId="0" xfId="0" applyNumberFormat="1" applyFont="1" applyFill="1" applyBorder="1" applyAlignment="1">
      <alignment vertical="center"/>
    </xf>
    <xf numFmtId="49" fontId="20" fillId="15" borderId="6" xfId="0" applyNumberFormat="1" applyFont="1" applyFill="1" applyBorder="1" applyAlignment="1">
      <alignment vertical="center"/>
    </xf>
    <xf numFmtId="49" fontId="30" fillId="17" borderId="15" xfId="0" applyNumberFormat="1" applyFont="1" applyFill="1" applyBorder="1" applyAlignment="1">
      <alignment vertical="center"/>
    </xf>
    <xf numFmtId="49" fontId="30" fillId="17" borderId="13" xfId="0" applyNumberFormat="1" applyFont="1" applyFill="1" applyBorder="1" applyAlignment="1">
      <alignment vertical="center"/>
    </xf>
    <xf numFmtId="49" fontId="30" fillId="17" borderId="7" xfId="0" applyNumberFormat="1" applyFont="1" applyFill="1" applyBorder="1" applyAlignment="1">
      <alignment vertical="center"/>
    </xf>
    <xf numFmtId="49" fontId="30" fillId="17" borderId="3" xfId="0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horizontal="left" vertical="center"/>
    </xf>
    <xf numFmtId="164" fontId="6" fillId="14" borderId="6" xfId="1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11" fillId="13" borderId="0" xfId="0" applyNumberFormat="1" applyFont="1" applyFill="1" applyBorder="1" applyAlignment="1">
      <alignment horizontal="center" vertical="center"/>
    </xf>
    <xf numFmtId="49" fontId="11" fillId="13" borderId="0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1" fontId="24" fillId="11" borderId="3" xfId="0" applyNumberFormat="1" applyFont="1" applyFill="1" applyBorder="1" applyAlignment="1">
      <alignment horizontal="center" vertical="center"/>
    </xf>
    <xf numFmtId="1" fontId="24" fillId="11" borderId="2" xfId="0" applyNumberFormat="1" applyFont="1" applyFill="1" applyBorder="1" applyAlignment="1">
      <alignment horizontal="center" vertical="center"/>
    </xf>
    <xf numFmtId="1" fontId="24" fillId="11" borderId="4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3" fontId="8" fillId="0" borderId="5" xfId="1" applyFont="1" applyFill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43" fontId="24" fillId="11" borderId="1" xfId="1" applyFont="1" applyFill="1" applyBorder="1" applyAlignment="1">
      <alignment horizontal="center" vertical="center"/>
    </xf>
    <xf numFmtId="43" fontId="8" fillId="0" borderId="6" xfId="1" applyFont="1" applyFill="1" applyBorder="1" applyAlignment="1">
      <alignment horizontal="center" vertical="center"/>
    </xf>
    <xf numFmtId="1" fontId="24" fillId="0" borderId="4" xfId="1" applyNumberFormat="1" applyFont="1" applyBorder="1" applyAlignment="1">
      <alignment horizontal="center" vertical="center"/>
    </xf>
    <xf numFmtId="49" fontId="6" fillId="14" borderId="0" xfId="0" applyNumberFormat="1" applyFont="1" applyFill="1" applyBorder="1" applyAlignment="1">
      <alignment horizontal="left" vertical="center"/>
    </xf>
    <xf numFmtId="164" fontId="11" fillId="9" borderId="2" xfId="1" applyNumberFormat="1" applyFont="1" applyFill="1" applyBorder="1" applyAlignment="1">
      <alignment horizontal="left" vertical="center"/>
    </xf>
    <xf numFmtId="164" fontId="11" fillId="13" borderId="12" xfId="1" applyNumberFormat="1" applyFont="1" applyFill="1" applyBorder="1" applyAlignment="1">
      <alignment horizontal="left" vertical="center"/>
    </xf>
    <xf numFmtId="164" fontId="11" fillId="9" borderId="2" xfId="0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horizontal="center" vertical="center"/>
    </xf>
    <xf numFmtId="164" fontId="24" fillId="18" borderId="12" xfId="1" applyNumberFormat="1" applyFont="1" applyFill="1" applyBorder="1" applyAlignment="1">
      <alignment vertical="center"/>
    </xf>
    <xf numFmtId="164" fontId="24" fillId="9" borderId="2" xfId="1" applyNumberFormat="1" applyFont="1" applyFill="1" applyBorder="1" applyAlignment="1">
      <alignment vertical="center"/>
    </xf>
    <xf numFmtId="164" fontId="8" fillId="9" borderId="12" xfId="1" applyNumberFormat="1" applyFont="1" applyFill="1" applyBorder="1" applyAlignment="1">
      <alignment vertical="center"/>
    </xf>
    <xf numFmtId="164" fontId="24" fillId="13" borderId="2" xfId="1" applyNumberFormat="1" applyFont="1" applyFill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49" fontId="11" fillId="18" borderId="11" xfId="0" applyNumberFormat="1" applyFont="1" applyFill="1" applyBorder="1" applyAlignment="1">
      <alignment vertical="center"/>
    </xf>
    <xf numFmtId="49" fontId="11" fillId="18" borderId="2" xfId="0" applyNumberFormat="1" applyFont="1" applyFill="1" applyBorder="1" applyAlignment="1">
      <alignment horizontal="center" vertical="center"/>
    </xf>
    <xf numFmtId="49" fontId="11" fillId="18" borderId="8" xfId="0" applyNumberFormat="1" applyFont="1" applyFill="1" applyBorder="1" applyAlignment="1">
      <alignment horizontal="center" vertical="center"/>
    </xf>
    <xf numFmtId="49" fontId="11" fillId="18" borderId="2" xfId="0" applyNumberFormat="1" applyFont="1" applyFill="1" applyBorder="1" applyAlignment="1">
      <alignment vertical="center"/>
    </xf>
    <xf numFmtId="49" fontId="11" fillId="18" borderId="8" xfId="0" applyNumberFormat="1" applyFont="1" applyFill="1" applyBorder="1" applyAlignment="1">
      <alignment vertical="center"/>
    </xf>
    <xf numFmtId="164" fontId="24" fillId="18" borderId="2" xfId="1" applyNumberFormat="1" applyFont="1" applyFill="1" applyBorder="1" applyAlignment="1">
      <alignment vertical="center"/>
    </xf>
    <xf numFmtId="164" fontId="24" fillId="18" borderId="4" xfId="1" applyNumberFormat="1" applyFont="1" applyFill="1" applyBorder="1" applyAlignment="1">
      <alignment vertical="center"/>
    </xf>
    <xf numFmtId="164" fontId="11" fillId="13" borderId="0" xfId="1" applyNumberFormat="1" applyFont="1" applyFill="1" applyBorder="1" applyAlignment="1">
      <alignment vertical="center"/>
    </xf>
    <xf numFmtId="164" fontId="11" fillId="18" borderId="2" xfId="1" applyNumberFormat="1" applyFont="1" applyFill="1" applyBorder="1" applyAlignment="1">
      <alignment horizontal="left" vertical="center"/>
    </xf>
    <xf numFmtId="164" fontId="11" fillId="18" borderId="8" xfId="1" applyNumberFormat="1" applyFont="1" applyFill="1" applyBorder="1" applyAlignment="1">
      <alignment horizontal="left" vertical="center"/>
    </xf>
    <xf numFmtId="164" fontId="11" fillId="18" borderId="4" xfId="1" applyNumberFormat="1" applyFont="1" applyFill="1" applyBorder="1" applyAlignment="1">
      <alignment horizontal="left" vertical="center"/>
    </xf>
    <xf numFmtId="49" fontId="11" fillId="9" borderId="14" xfId="0" applyNumberFormat="1" applyFont="1" applyFill="1" applyBorder="1" applyAlignment="1">
      <alignment vertical="center"/>
    </xf>
    <xf numFmtId="49" fontId="11" fillId="9" borderId="0" xfId="0" applyNumberFormat="1" applyFont="1" applyFill="1" applyBorder="1" applyAlignment="1">
      <alignment horizontal="center" vertical="center"/>
    </xf>
    <xf numFmtId="49" fontId="32" fillId="9" borderId="5" xfId="0" applyNumberFormat="1" applyFont="1" applyFill="1" applyBorder="1" applyAlignment="1">
      <alignment horizontal="center" vertical="center"/>
    </xf>
    <xf numFmtId="49" fontId="11" fillId="9" borderId="5" xfId="0" applyNumberFormat="1" applyFont="1" applyFill="1" applyBorder="1" applyAlignment="1">
      <alignment horizontal="left" vertical="center"/>
    </xf>
    <xf numFmtId="49" fontId="11" fillId="9" borderId="0" xfId="0" applyNumberFormat="1" applyFont="1" applyFill="1" applyBorder="1" applyAlignment="1">
      <alignment vertical="center"/>
    </xf>
    <xf numFmtId="49" fontId="11" fillId="9" borderId="6" xfId="0" applyNumberFormat="1" applyFont="1" applyFill="1" applyBorder="1" applyAlignment="1">
      <alignment vertical="center"/>
    </xf>
    <xf numFmtId="164" fontId="24" fillId="9" borderId="5" xfId="1" applyNumberFormat="1" applyFont="1" applyFill="1" applyBorder="1" applyAlignment="1">
      <alignment vertical="center"/>
    </xf>
    <xf numFmtId="164" fontId="24" fillId="9" borderId="6" xfId="1" applyNumberFormat="1" applyFont="1" applyFill="1" applyBorder="1" applyAlignment="1">
      <alignment vertical="center"/>
    </xf>
    <xf numFmtId="49" fontId="11" fillId="13" borderId="14" xfId="0" applyNumberFormat="1" applyFont="1" applyFill="1" applyBorder="1" applyAlignment="1">
      <alignment vertical="center"/>
    </xf>
    <xf numFmtId="49" fontId="11" fillId="13" borderId="5" xfId="0" applyNumberFormat="1" applyFont="1" applyFill="1" applyBorder="1" applyAlignment="1">
      <alignment horizontal="center" vertical="center"/>
    </xf>
    <xf numFmtId="49" fontId="11" fillId="13" borderId="5" xfId="0" applyNumberFormat="1" applyFont="1" applyFill="1" applyBorder="1" applyAlignment="1">
      <alignment horizontal="left" vertical="center"/>
    </xf>
    <xf numFmtId="49" fontId="11" fillId="13" borderId="6" xfId="0" applyNumberFormat="1" applyFont="1" applyFill="1" applyBorder="1" applyAlignment="1">
      <alignment vertical="center"/>
    </xf>
    <xf numFmtId="164" fontId="24" fillId="13" borderId="5" xfId="1" applyNumberFormat="1" applyFont="1" applyFill="1" applyBorder="1" applyAlignment="1">
      <alignment vertical="center"/>
    </xf>
    <xf numFmtId="164" fontId="24" fillId="13" borderId="6" xfId="1" applyNumberFormat="1" applyFont="1" applyFill="1" applyBorder="1" applyAlignment="1">
      <alignment vertical="center"/>
    </xf>
    <xf numFmtId="49" fontId="31" fillId="0" borderId="14" xfId="0" applyNumberFormat="1" applyFont="1" applyFill="1" applyBorder="1" applyAlignment="1">
      <alignment vertical="center"/>
    </xf>
    <xf numFmtId="49" fontId="31" fillId="0" borderId="0" xfId="0" applyNumberFormat="1" applyFont="1" applyBorder="1" applyAlignment="1">
      <alignment horizontal="center" vertical="center"/>
    </xf>
    <xf numFmtId="49" fontId="31" fillId="0" borderId="14" xfId="0" applyNumberFormat="1" applyFont="1" applyBorder="1" applyAlignment="1">
      <alignment horizontal="center" vertical="center"/>
    </xf>
    <xf numFmtId="49" fontId="31" fillId="0" borderId="0" xfId="0" applyNumberFormat="1" applyFont="1" applyBorder="1" applyAlignment="1">
      <alignment vertical="center"/>
    </xf>
    <xf numFmtId="164" fontId="31" fillId="0" borderId="5" xfId="1" applyNumberFormat="1" applyFont="1" applyBorder="1" applyAlignment="1">
      <alignment vertical="center"/>
    </xf>
    <xf numFmtId="164" fontId="31" fillId="0" borderId="0" xfId="1" applyNumberFormat="1" applyFont="1" applyBorder="1" applyAlignment="1">
      <alignment horizontal="center" vertical="center"/>
    </xf>
    <xf numFmtId="164" fontId="33" fillId="0" borderId="5" xfId="1" applyNumberFormat="1" applyFont="1" applyFill="1" applyBorder="1" applyAlignment="1">
      <alignment vertical="center"/>
    </xf>
    <xf numFmtId="164" fontId="33" fillId="0" borderId="6" xfId="1" applyNumberFormat="1" applyFont="1" applyFill="1" applyBorder="1" applyAlignment="1">
      <alignment vertical="center"/>
    </xf>
    <xf numFmtId="164" fontId="11" fillId="9" borderId="7" xfId="1" applyNumberFormat="1" applyFont="1" applyFill="1" applyBorder="1" applyAlignment="1">
      <alignment vertical="center"/>
    </xf>
    <xf numFmtId="164" fontId="11" fillId="9" borderId="1" xfId="1" applyNumberFormat="1" applyFont="1" applyFill="1" applyBorder="1" applyAlignment="1">
      <alignment vertical="center"/>
    </xf>
    <xf numFmtId="164" fontId="11" fillId="9" borderId="3" xfId="1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horizontal="center" vertical="center"/>
    </xf>
    <xf numFmtId="164" fontId="6" fillId="5" borderId="2" xfId="1" applyNumberFormat="1" applyFont="1" applyFill="1" applyBorder="1" applyAlignment="1">
      <alignment vertical="center"/>
    </xf>
    <xf numFmtId="164" fontId="6" fillId="5" borderId="8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164" fontId="31" fillId="0" borderId="6" xfId="1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left" vertical="center" wrapText="1"/>
    </xf>
    <xf numFmtId="164" fontId="15" fillId="0" borderId="9" xfId="1" applyNumberFormat="1" applyFont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21" fillId="0" borderId="12" xfId="0" applyNumberFormat="1" applyFont="1" applyBorder="1" applyAlignment="1">
      <alignment horizontal="left" vertical="center"/>
    </xf>
    <xf numFmtId="49" fontId="21" fillId="0" borderId="13" xfId="0" applyNumberFormat="1" applyFont="1" applyBorder="1" applyAlignment="1">
      <alignment horizontal="left" vertical="center"/>
    </xf>
    <xf numFmtId="49" fontId="21" fillId="0" borderId="12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49" fontId="10" fillId="5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49" fontId="16" fillId="5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10" fillId="0" borderId="0" xfId="0" applyNumberFormat="1" applyFont="1" applyAlignment="1">
      <alignment horizontal="left" vertical="center"/>
    </xf>
    <xf numFmtId="49" fontId="2" fillId="0" borderId="0" xfId="0" applyNumberFormat="1" applyFont="1"/>
    <xf numFmtId="49" fontId="3" fillId="0" borderId="0" xfId="0" applyNumberFormat="1" applyFont="1"/>
    <xf numFmtId="49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1" fillId="13" borderId="10" xfId="0" applyNumberFormat="1" applyFont="1" applyFill="1" applyBorder="1" applyAlignment="1">
      <alignment horizontal="left" vertical="center"/>
    </xf>
    <xf numFmtId="0" fontId="0" fillId="13" borderId="11" xfId="0" applyFill="1" applyBorder="1" applyAlignment="1">
      <alignment horizontal="left" vertical="center"/>
    </xf>
    <xf numFmtId="49" fontId="29" fillId="2" borderId="14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0" fontId="12" fillId="16" borderId="10" xfId="0" applyFont="1" applyFill="1" applyBorder="1" applyAlignment="1">
      <alignment horizontal="center" vertical="center" textRotation="90"/>
    </xf>
    <xf numFmtId="0" fontId="12" fillId="16" borderId="14" xfId="0" applyFont="1" applyFill="1" applyBorder="1" applyAlignment="1">
      <alignment horizontal="center" vertical="center" textRotation="90"/>
    </xf>
    <xf numFmtId="0" fontId="12" fillId="16" borderId="11" xfId="0" applyFont="1" applyFill="1" applyBorder="1" applyAlignment="1">
      <alignment horizontal="center" vertical="center" textRotation="90"/>
    </xf>
    <xf numFmtId="0" fontId="3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13" fillId="16" borderId="3" xfId="0" applyFont="1" applyFill="1" applyBorder="1" applyAlignment="1">
      <alignment horizontal="center" vertical="center" textRotation="90"/>
    </xf>
    <xf numFmtId="0" fontId="13" fillId="16" borderId="6" xfId="0" applyFont="1" applyFill="1" applyBorder="1" applyAlignment="1">
      <alignment horizontal="center" vertical="center" textRotation="90"/>
    </xf>
    <xf numFmtId="0" fontId="13" fillId="16" borderId="4" xfId="0" applyFont="1" applyFill="1" applyBorder="1" applyAlignment="1">
      <alignment horizontal="center" vertical="center" textRotation="90"/>
    </xf>
    <xf numFmtId="0" fontId="12" fillId="16" borderId="10" xfId="0" applyFont="1" applyFill="1" applyBorder="1" applyAlignment="1">
      <alignment horizontal="center" vertical="center" textRotation="90" wrapText="1"/>
    </xf>
    <xf numFmtId="0" fontId="12" fillId="16" borderId="14" xfId="0" applyFont="1" applyFill="1" applyBorder="1" applyAlignment="1">
      <alignment horizontal="center" vertical="center" textRotation="90" wrapText="1"/>
    </xf>
    <xf numFmtId="0" fontId="12" fillId="16" borderId="11" xfId="0" applyFont="1" applyFill="1" applyBorder="1" applyAlignment="1">
      <alignment horizontal="center" vertical="center" textRotation="90" wrapText="1"/>
    </xf>
    <xf numFmtId="0" fontId="13" fillId="16" borderId="1" xfId="0" applyFont="1" applyFill="1" applyBorder="1" applyAlignment="1">
      <alignment horizontal="center" vertical="center" textRotation="90"/>
    </xf>
    <xf numFmtId="0" fontId="13" fillId="16" borderId="5" xfId="0" applyFont="1" applyFill="1" applyBorder="1" applyAlignment="1">
      <alignment horizontal="center" vertical="center" textRotation="90"/>
    </xf>
    <xf numFmtId="0" fontId="13" fillId="16" borderId="2" xfId="0" applyFont="1" applyFill="1" applyBorder="1" applyAlignment="1">
      <alignment horizontal="center" vertical="center" textRotation="90"/>
    </xf>
    <xf numFmtId="0" fontId="34" fillId="0" borderId="0" xfId="0" applyFont="1" applyAlignment="1">
      <alignment horizontal="center" vertical="center"/>
    </xf>
    <xf numFmtId="0" fontId="13" fillId="16" borderId="3" xfId="0" applyFont="1" applyFill="1" applyBorder="1" applyAlignment="1">
      <alignment horizontal="left" vertical="center" textRotation="90"/>
    </xf>
    <xf numFmtId="0" fontId="13" fillId="16" borderId="6" xfId="0" applyFont="1" applyFill="1" applyBorder="1" applyAlignment="1">
      <alignment horizontal="left" vertical="center" textRotation="90"/>
    </xf>
    <xf numFmtId="0" fontId="13" fillId="16" borderId="4" xfId="0" applyFont="1" applyFill="1" applyBorder="1" applyAlignment="1">
      <alignment horizontal="left" vertical="center" textRotation="90"/>
    </xf>
    <xf numFmtId="0" fontId="13" fillId="16" borderId="1" xfId="0" applyFont="1" applyFill="1" applyBorder="1" applyAlignment="1">
      <alignment horizontal="center" vertical="center" textRotation="90" wrapText="1"/>
    </xf>
    <xf numFmtId="0" fontId="13" fillId="16" borderId="5" xfId="0" applyFont="1" applyFill="1" applyBorder="1" applyAlignment="1">
      <alignment horizontal="center" vertical="center" textRotation="90" wrapText="1"/>
    </xf>
    <xf numFmtId="0" fontId="13" fillId="16" borderId="2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6" xfId="0" applyFont="1" applyFill="1" applyBorder="1" applyAlignment="1">
      <alignment horizontal="center" vertical="center" textRotation="90" wrapText="1"/>
    </xf>
    <xf numFmtId="0" fontId="13" fillId="16" borderId="4" xfId="0" applyFont="1" applyFill="1" applyBorder="1" applyAlignment="1">
      <alignment horizontal="center" vertical="center" textRotation="90" wrapText="1"/>
    </xf>
    <xf numFmtId="0" fontId="0" fillId="0" borderId="5" xfId="0" applyBorder="1"/>
    <xf numFmtId="0" fontId="0" fillId="0" borderId="6" xfId="0" applyBorder="1"/>
    <xf numFmtId="0" fontId="0" fillId="16" borderId="3" xfId="0" applyFill="1" applyBorder="1" applyAlignment="1">
      <alignment horizontal="center" vertical="center" textRotation="90"/>
    </xf>
    <xf numFmtId="0" fontId="0" fillId="16" borderId="6" xfId="0" applyFill="1" applyBorder="1" applyAlignment="1">
      <alignment horizontal="center" vertical="center" textRotation="90"/>
    </xf>
    <xf numFmtId="0" fontId="0" fillId="16" borderId="4" xfId="0" applyFill="1" applyBorder="1" applyAlignment="1">
      <alignment horizontal="center" vertical="center" textRotation="90"/>
    </xf>
    <xf numFmtId="0" fontId="13" fillId="12" borderId="10" xfId="0" applyFont="1" applyFill="1" applyBorder="1" applyAlignment="1">
      <alignment horizontal="center" vertical="center" wrapText="1"/>
    </xf>
    <xf numFmtId="0" fontId="13" fillId="12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10" xfId="0" applyFont="1" applyFill="1" applyBorder="1" applyAlignment="1">
      <alignment horizontal="center" vertical="center"/>
    </xf>
    <xf numFmtId="0" fontId="13" fillId="12" borderId="11" xfId="0" applyFont="1" applyFill="1" applyBorder="1" applyAlignment="1">
      <alignment horizontal="center" vertical="center"/>
    </xf>
    <xf numFmtId="0" fontId="13" fillId="12" borderId="12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FF99CC"/>
      <color rgb="FFFFFF99"/>
      <color rgb="FF7CC3D6"/>
      <color rgb="FF64A46F"/>
      <color rgb="FFA5C26A"/>
      <color rgb="FF9EE5EC"/>
      <color rgb="FF75DAE5"/>
      <color rgb="FF88DFE8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7"/>
  <sheetViews>
    <sheetView tabSelected="1" zoomScaleNormal="100" workbookViewId="0">
      <selection activeCell="A11" sqref="A11:N11"/>
    </sheetView>
  </sheetViews>
  <sheetFormatPr defaultRowHeight="14.4"/>
  <cols>
    <col min="1" max="7" width="2.33203125" customWidth="1"/>
    <col min="8" max="8" width="2.33203125" style="9" customWidth="1"/>
    <col min="9" max="9" width="4.6640625" customWidth="1"/>
    <col min="11" max="11" width="49.6640625" customWidth="1"/>
    <col min="12" max="12" width="11.6640625" style="9" customWidth="1"/>
    <col min="13" max="13" width="12.109375" customWidth="1"/>
    <col min="14" max="14" width="11.6640625" customWidth="1"/>
    <col min="15" max="15" width="7.109375" customWidth="1"/>
    <col min="16" max="16" width="6.5546875" customWidth="1"/>
  </cols>
  <sheetData>
    <row r="1" spans="1:17">
      <c r="A1" s="619" t="s">
        <v>530</v>
      </c>
      <c r="B1" s="619"/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P1" s="619"/>
      <c r="Q1" s="30"/>
    </row>
    <row r="2" spans="1:17">
      <c r="A2" s="628" t="s">
        <v>529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  <c r="P2" s="628"/>
      <c r="Q2" s="30"/>
    </row>
    <row r="3" spans="1:17" ht="12" customHeight="1">
      <c r="A3" s="629"/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12"/>
      <c r="M3" s="1"/>
      <c r="N3" s="1"/>
    </row>
    <row r="4" spans="1:17" ht="18" customHeight="1">
      <c r="A4" s="617" t="s">
        <v>527</v>
      </c>
      <c r="B4" s="617"/>
      <c r="C4" s="617"/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617"/>
      <c r="O4" s="617"/>
      <c r="P4" s="617"/>
    </row>
    <row r="5" spans="1:17" ht="18" customHeight="1">
      <c r="A5" s="617" t="s">
        <v>528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  <c r="P5" s="617"/>
    </row>
    <row r="6" spans="1:17" ht="12.75" customHeight="1">
      <c r="A6" s="2"/>
      <c r="B6" s="2"/>
      <c r="C6" s="2"/>
      <c r="D6" s="2"/>
      <c r="E6" s="2"/>
      <c r="F6" s="2"/>
      <c r="G6" s="2"/>
      <c r="H6" s="31"/>
      <c r="I6" s="2"/>
      <c r="J6" s="2"/>
      <c r="K6" s="2"/>
      <c r="L6" s="13"/>
      <c r="M6" s="1"/>
      <c r="N6" s="1"/>
    </row>
    <row r="7" spans="1:17" ht="18">
      <c r="A7" s="620" t="s">
        <v>114</v>
      </c>
      <c r="B7" s="620"/>
      <c r="C7" s="620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</row>
    <row r="8" spans="1:17" s="9" customFormat="1" ht="12" customHeight="1">
      <c r="A8" s="16"/>
      <c r="B8" s="16"/>
      <c r="C8" s="16"/>
      <c r="D8" s="16"/>
      <c r="E8" s="16"/>
      <c r="F8" s="16"/>
      <c r="G8" s="16"/>
      <c r="H8" s="32"/>
      <c r="I8" s="16"/>
      <c r="J8" s="16"/>
      <c r="K8" s="16"/>
      <c r="L8" s="16"/>
      <c r="M8" s="16"/>
      <c r="N8" s="6"/>
    </row>
    <row r="9" spans="1:17" s="9" customFormat="1">
      <c r="A9" s="619" t="s">
        <v>405</v>
      </c>
      <c r="B9" s="619"/>
      <c r="C9" s="619"/>
      <c r="D9" s="619"/>
      <c r="E9" s="619"/>
      <c r="F9" s="619"/>
      <c r="G9" s="619"/>
      <c r="H9" s="619"/>
      <c r="I9" s="619"/>
      <c r="J9" s="619"/>
      <c r="K9" s="619"/>
      <c r="L9" s="311"/>
      <c r="M9" s="311"/>
      <c r="N9" s="311"/>
      <c r="O9" s="312"/>
      <c r="P9" s="312"/>
    </row>
    <row r="10" spans="1:17" s="9" customFormat="1">
      <c r="A10" s="618" t="s">
        <v>137</v>
      </c>
      <c r="B10" s="618"/>
      <c r="C10" s="618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312"/>
      <c r="P10" s="312"/>
    </row>
    <row r="11" spans="1:17" s="9" customFormat="1">
      <c r="A11" s="618" t="s">
        <v>138</v>
      </c>
      <c r="B11" s="618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312"/>
      <c r="P11" s="312"/>
    </row>
    <row r="12" spans="1:17" s="9" customFormat="1">
      <c r="A12" s="618" t="s">
        <v>139</v>
      </c>
      <c r="B12" s="618"/>
      <c r="C12" s="618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312"/>
      <c r="P12" s="312"/>
    </row>
    <row r="13" spans="1:17" s="9" customFormat="1">
      <c r="A13" s="618" t="s">
        <v>140</v>
      </c>
      <c r="B13" s="618"/>
      <c r="C13" s="618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312"/>
      <c r="P13" s="312"/>
    </row>
    <row r="14" spans="1:17" s="9" customFormat="1">
      <c r="A14" s="618" t="s">
        <v>141</v>
      </c>
      <c r="B14" s="618"/>
      <c r="C14" s="618"/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312"/>
      <c r="P14" s="312"/>
    </row>
    <row r="15" spans="1:17" s="9" customFormat="1">
      <c r="A15" s="618" t="s">
        <v>170</v>
      </c>
      <c r="B15" s="618"/>
      <c r="C15" s="618"/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312"/>
      <c r="P15" s="312"/>
    </row>
    <row r="16" spans="1:17" ht="13.5" customHeight="1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4"/>
      <c r="L16" s="314"/>
      <c r="M16" s="40"/>
      <c r="N16" s="40"/>
      <c r="O16" s="22"/>
      <c r="P16" s="22"/>
    </row>
    <row r="17" spans="1:16" ht="15" customHeight="1">
      <c r="A17" s="625" t="s">
        <v>115</v>
      </c>
      <c r="B17" s="625"/>
      <c r="C17" s="625"/>
      <c r="D17" s="625"/>
      <c r="E17" s="625"/>
      <c r="F17" s="625"/>
      <c r="G17" s="625"/>
      <c r="H17" s="625"/>
      <c r="I17" s="625"/>
      <c r="J17" s="625"/>
      <c r="K17" s="625"/>
      <c r="L17" s="625"/>
      <c r="M17" s="625"/>
      <c r="N17" s="625"/>
      <c r="O17" s="625"/>
      <c r="P17" s="625"/>
    </row>
    <row r="18" spans="1:16" ht="15" customHeight="1">
      <c r="A18" s="616" t="s">
        <v>404</v>
      </c>
      <c r="B18" s="616"/>
      <c r="C18" s="616"/>
      <c r="D18" s="616"/>
      <c r="E18" s="616"/>
      <c r="F18" s="616"/>
      <c r="G18" s="616"/>
      <c r="H18" s="616"/>
      <c r="I18" s="616"/>
      <c r="J18" s="616"/>
      <c r="K18" s="616"/>
      <c r="L18" s="616"/>
      <c r="M18" s="616"/>
      <c r="N18" s="616"/>
      <c r="O18" s="22"/>
      <c r="P18" s="22"/>
    </row>
    <row r="19" spans="1:16" ht="15" customHeight="1">
      <c r="A19" s="315"/>
      <c r="B19" s="316"/>
      <c r="C19" s="316"/>
      <c r="D19" s="316"/>
      <c r="E19" s="316"/>
      <c r="F19" s="316"/>
      <c r="G19" s="316"/>
      <c r="H19" s="336"/>
      <c r="I19" s="317" t="s">
        <v>0</v>
      </c>
      <c r="J19" s="316"/>
      <c r="K19" s="316"/>
      <c r="L19" s="347" t="s">
        <v>116</v>
      </c>
      <c r="M19" s="318" t="s">
        <v>1</v>
      </c>
      <c r="N19" s="319" t="s">
        <v>118</v>
      </c>
      <c r="O19" s="351" t="s">
        <v>2</v>
      </c>
      <c r="P19" s="319" t="s">
        <v>2</v>
      </c>
    </row>
    <row r="20" spans="1:16" ht="15" customHeight="1">
      <c r="A20" s="320"/>
      <c r="B20" s="321"/>
      <c r="C20" s="321"/>
      <c r="D20" s="321"/>
      <c r="E20" s="321"/>
      <c r="F20" s="321"/>
      <c r="G20" s="321"/>
      <c r="H20" s="337"/>
      <c r="I20" s="322"/>
      <c r="J20" s="321"/>
      <c r="K20" s="321"/>
      <c r="L20" s="348" t="s">
        <v>117</v>
      </c>
      <c r="M20" s="323" t="s">
        <v>380</v>
      </c>
      <c r="N20" s="324" t="s">
        <v>119</v>
      </c>
      <c r="O20" s="352" t="s">
        <v>132</v>
      </c>
      <c r="P20" s="324" t="s">
        <v>133</v>
      </c>
    </row>
    <row r="21" spans="1:16" ht="15" customHeight="1">
      <c r="A21" s="325" t="s">
        <v>3</v>
      </c>
      <c r="B21" s="322"/>
      <c r="C21" s="322"/>
      <c r="D21" s="322"/>
      <c r="E21" s="322"/>
      <c r="F21" s="321"/>
      <c r="G21" s="321"/>
      <c r="H21" s="337"/>
      <c r="I21" s="321"/>
      <c r="J21" s="321"/>
      <c r="K21" s="321"/>
      <c r="L21" s="348" t="s">
        <v>401</v>
      </c>
      <c r="M21" s="323"/>
      <c r="N21" s="349" t="s">
        <v>402</v>
      </c>
      <c r="O21" s="353" t="s">
        <v>4</v>
      </c>
      <c r="P21" s="326"/>
    </row>
    <row r="22" spans="1:16">
      <c r="A22" s="352">
        <v>1</v>
      </c>
      <c r="B22" s="323">
        <v>2</v>
      </c>
      <c r="C22" s="323">
        <v>3</v>
      </c>
      <c r="D22" s="323">
        <v>4</v>
      </c>
      <c r="E22" s="323">
        <v>5</v>
      </c>
      <c r="F22" s="323">
        <v>6</v>
      </c>
      <c r="G22" s="323">
        <v>7</v>
      </c>
      <c r="H22" s="324" t="s">
        <v>190</v>
      </c>
      <c r="I22" s="321"/>
      <c r="J22" s="321"/>
      <c r="K22" s="321"/>
      <c r="L22" s="348" t="s">
        <v>87</v>
      </c>
      <c r="M22" s="323" t="s">
        <v>128</v>
      </c>
      <c r="N22" s="349" t="s">
        <v>96</v>
      </c>
      <c r="O22" s="353"/>
      <c r="P22" s="326"/>
    </row>
    <row r="23" spans="1:16">
      <c r="A23" s="327"/>
      <c r="B23" s="328"/>
      <c r="C23" s="328"/>
      <c r="D23" s="328"/>
      <c r="E23" s="328"/>
      <c r="F23" s="328"/>
      <c r="G23" s="328"/>
      <c r="H23" s="328"/>
      <c r="I23" s="329" t="s">
        <v>373</v>
      </c>
      <c r="J23" s="329"/>
      <c r="K23" s="329"/>
      <c r="L23" s="329"/>
      <c r="M23" s="329"/>
      <c r="N23" s="330"/>
      <c r="O23" s="331"/>
      <c r="P23" s="332"/>
    </row>
    <row r="24" spans="1:16">
      <c r="A24" s="55" t="s">
        <v>87</v>
      </c>
      <c r="B24" s="56"/>
      <c r="C24" s="56" t="s">
        <v>96</v>
      </c>
      <c r="D24" s="56" t="s">
        <v>11</v>
      </c>
      <c r="E24" s="56" t="s">
        <v>186</v>
      </c>
      <c r="F24" s="56" t="s">
        <v>187</v>
      </c>
      <c r="G24" s="56"/>
      <c r="H24" s="57"/>
      <c r="I24" s="33">
        <v>6</v>
      </c>
      <c r="J24" s="33" t="s">
        <v>7</v>
      </c>
      <c r="K24" s="33"/>
      <c r="L24" s="163">
        <f>L48</f>
        <v>13048973</v>
      </c>
      <c r="M24" s="164">
        <f>M48</f>
        <v>11981245</v>
      </c>
      <c r="N24" s="165">
        <f>N48</f>
        <v>11943903</v>
      </c>
      <c r="O24" s="163">
        <f>N24/L24*100</f>
        <v>91.531364192415751</v>
      </c>
      <c r="P24" s="165">
        <f>N24/M24*100</f>
        <v>99.688329551728557</v>
      </c>
    </row>
    <row r="25" spans="1:16">
      <c r="A25" s="55"/>
      <c r="B25" s="56"/>
      <c r="C25" s="56"/>
      <c r="D25" s="56"/>
      <c r="E25" s="56"/>
      <c r="F25" s="56"/>
      <c r="G25" s="56" t="s">
        <v>188</v>
      </c>
      <c r="H25" s="57"/>
      <c r="I25" s="33">
        <v>7</v>
      </c>
      <c r="J25" s="33" t="s">
        <v>9</v>
      </c>
      <c r="K25" s="33"/>
      <c r="L25" s="163">
        <f>L70</f>
        <v>0</v>
      </c>
      <c r="M25" s="164">
        <f>M70</f>
        <v>16400</v>
      </c>
      <c r="N25" s="165">
        <f>N70</f>
        <v>16346</v>
      </c>
      <c r="O25" s="163">
        <v>0</v>
      </c>
      <c r="P25" s="165">
        <f>N25/M25*100</f>
        <v>99.670731707317074</v>
      </c>
    </row>
    <row r="26" spans="1:16">
      <c r="A26" s="55" t="s">
        <v>87</v>
      </c>
      <c r="B26" s="56"/>
      <c r="C26" s="56" t="s">
        <v>96</v>
      </c>
      <c r="D26" s="56" t="s">
        <v>11</v>
      </c>
      <c r="E26" s="56" t="s">
        <v>186</v>
      </c>
      <c r="F26" s="56" t="s">
        <v>4</v>
      </c>
      <c r="G26" s="56" t="s">
        <v>188</v>
      </c>
      <c r="H26" s="57"/>
      <c r="I26" s="33">
        <v>3</v>
      </c>
      <c r="J26" s="33" t="s">
        <v>10</v>
      </c>
      <c r="K26" s="33"/>
      <c r="L26" s="163">
        <f>L73</f>
        <v>6416900</v>
      </c>
      <c r="M26" s="164">
        <f>M73</f>
        <v>6339530</v>
      </c>
      <c r="N26" s="165">
        <f>N73</f>
        <v>6424350</v>
      </c>
      <c r="O26" s="478">
        <f t="shared" ref="O26:O27" si="0">N26/L26*100</f>
        <v>100.11609967429756</v>
      </c>
      <c r="P26" s="479">
        <f t="shared" ref="P26:P27" si="1">N26/M26*100</f>
        <v>101.33795407545985</v>
      </c>
    </row>
    <row r="27" spans="1:16">
      <c r="A27" s="61"/>
      <c r="B27" s="62"/>
      <c r="C27" s="62"/>
      <c r="D27" s="62"/>
      <c r="E27" s="62"/>
      <c r="F27" s="62" t="s">
        <v>187</v>
      </c>
      <c r="G27" s="62" t="s">
        <v>188</v>
      </c>
      <c r="H27" s="63"/>
      <c r="I27" s="39" t="s">
        <v>11</v>
      </c>
      <c r="J27" s="33" t="s">
        <v>12</v>
      </c>
      <c r="K27" s="33"/>
      <c r="L27" s="163">
        <f>L95</f>
        <v>4813994</v>
      </c>
      <c r="M27" s="164">
        <f>M95</f>
        <v>12034950</v>
      </c>
      <c r="N27" s="165">
        <f>N95</f>
        <v>3379883</v>
      </c>
      <c r="O27" s="163">
        <f t="shared" si="0"/>
        <v>70.209539106197468</v>
      </c>
      <c r="P27" s="165">
        <f t="shared" si="1"/>
        <v>28.083897315734589</v>
      </c>
    </row>
    <row r="28" spans="1:16">
      <c r="A28" s="341"/>
      <c r="B28" s="342"/>
      <c r="C28" s="342"/>
      <c r="D28" s="342"/>
      <c r="E28" s="342"/>
      <c r="F28" s="342"/>
      <c r="G28" s="342"/>
      <c r="H28" s="346"/>
      <c r="I28" s="343" t="s">
        <v>372</v>
      </c>
      <c r="J28" s="343"/>
      <c r="K28" s="343"/>
      <c r="L28" s="350">
        <f>L24+L25-L26-L27</f>
        <v>1818079</v>
      </c>
      <c r="M28" s="344">
        <f>M24+M25-M26-M27</f>
        <v>-6376835</v>
      </c>
      <c r="N28" s="345">
        <f>N24+N25-N26-N27</f>
        <v>2156016</v>
      </c>
      <c r="O28" s="354"/>
      <c r="P28" s="345"/>
    </row>
    <row r="29" spans="1:16">
      <c r="A29" s="38"/>
      <c r="B29" s="38"/>
      <c r="C29" s="38"/>
      <c r="D29" s="38"/>
      <c r="E29" s="38"/>
      <c r="F29" s="38"/>
      <c r="G29" s="38"/>
      <c r="H29" s="38"/>
      <c r="I29" s="33"/>
      <c r="J29" s="33"/>
      <c r="K29" s="33"/>
      <c r="L29" s="33"/>
      <c r="M29" s="33"/>
      <c r="N29" s="40"/>
      <c r="O29" s="22"/>
      <c r="P29" s="22"/>
    </row>
    <row r="30" spans="1:16">
      <c r="A30" s="327"/>
      <c r="B30" s="328"/>
      <c r="C30" s="328"/>
      <c r="D30" s="328"/>
      <c r="E30" s="328"/>
      <c r="F30" s="328"/>
      <c r="G30" s="328"/>
      <c r="H30" s="328"/>
      <c r="I30" s="329" t="s">
        <v>374</v>
      </c>
      <c r="J30" s="329"/>
      <c r="K30" s="329"/>
      <c r="L30" s="329"/>
      <c r="M30" s="329"/>
      <c r="N30" s="333"/>
      <c r="O30" s="334"/>
      <c r="P30" s="335"/>
    </row>
    <row r="31" spans="1:16">
      <c r="A31" s="55"/>
      <c r="B31" s="56"/>
      <c r="C31" s="56"/>
      <c r="D31" s="56"/>
      <c r="E31" s="56"/>
      <c r="F31" s="56"/>
      <c r="G31" s="56" t="s">
        <v>4</v>
      </c>
      <c r="H31" s="57" t="s">
        <v>190</v>
      </c>
      <c r="I31" s="33">
        <v>8</v>
      </c>
      <c r="J31" s="33" t="s">
        <v>13</v>
      </c>
      <c r="K31" s="33"/>
      <c r="L31" s="163">
        <f>L102</f>
        <v>0</v>
      </c>
      <c r="M31" s="164">
        <f>M102</f>
        <v>0</v>
      </c>
      <c r="N31" s="165">
        <v>0</v>
      </c>
      <c r="O31" s="549">
        <v>0</v>
      </c>
      <c r="P31" s="550">
        <v>0</v>
      </c>
    </row>
    <row r="32" spans="1:16">
      <c r="A32" s="55"/>
      <c r="B32" s="56"/>
      <c r="C32" s="56"/>
      <c r="D32" s="56"/>
      <c r="E32" s="56"/>
      <c r="F32" s="56"/>
      <c r="G32" s="56" t="s">
        <v>4</v>
      </c>
      <c r="H32" s="57" t="s">
        <v>190</v>
      </c>
      <c r="I32" s="33">
        <v>5</v>
      </c>
      <c r="J32" s="33" t="s">
        <v>14</v>
      </c>
      <c r="K32" s="33"/>
      <c r="L32" s="355">
        <f>L106</f>
        <v>0</v>
      </c>
      <c r="M32" s="164">
        <f>M106</f>
        <v>0</v>
      </c>
      <c r="N32" s="165">
        <v>0</v>
      </c>
      <c r="O32" s="549">
        <v>0</v>
      </c>
      <c r="P32" s="550">
        <v>0</v>
      </c>
    </row>
    <row r="33" spans="1:16">
      <c r="A33" s="341"/>
      <c r="B33" s="342"/>
      <c r="C33" s="342"/>
      <c r="D33" s="342"/>
      <c r="E33" s="342"/>
      <c r="F33" s="342"/>
      <c r="G33" s="342"/>
      <c r="H33" s="346"/>
      <c r="I33" s="343" t="s">
        <v>371</v>
      </c>
      <c r="J33" s="343"/>
      <c r="K33" s="343"/>
      <c r="L33" s="354">
        <f>L31-L32</f>
        <v>0</v>
      </c>
      <c r="M33" s="344">
        <f t="shared" ref="M33:N33" si="2">M31-M32</f>
        <v>0</v>
      </c>
      <c r="N33" s="345">
        <f t="shared" si="2"/>
        <v>0</v>
      </c>
      <c r="O33" s="356"/>
      <c r="P33" s="357"/>
    </row>
    <row r="34" spans="1:16">
      <c r="A34" s="38"/>
      <c r="B34" s="38"/>
      <c r="C34" s="38"/>
      <c r="D34" s="38"/>
      <c r="E34" s="38"/>
      <c r="F34" s="38"/>
      <c r="G34" s="38"/>
      <c r="H34" s="38"/>
      <c r="I34" s="33"/>
      <c r="J34" s="33"/>
      <c r="K34" s="33"/>
      <c r="L34" s="33"/>
      <c r="M34" s="33"/>
      <c r="N34" s="40"/>
      <c r="O34" s="22"/>
      <c r="P34" s="22"/>
    </row>
    <row r="35" spans="1:16">
      <c r="A35" s="327"/>
      <c r="B35" s="328"/>
      <c r="C35" s="328"/>
      <c r="D35" s="328"/>
      <c r="E35" s="328"/>
      <c r="F35" s="328"/>
      <c r="G35" s="328"/>
      <c r="H35" s="328"/>
      <c r="I35" s="329" t="s">
        <v>375</v>
      </c>
      <c r="J35" s="329"/>
      <c r="K35" s="329"/>
      <c r="L35" s="329"/>
      <c r="M35" s="329"/>
      <c r="N35" s="333"/>
      <c r="O35" s="334"/>
      <c r="P35" s="335"/>
    </row>
    <row r="36" spans="1:16">
      <c r="A36" s="61"/>
      <c r="B36" s="62"/>
      <c r="C36" s="62"/>
      <c r="D36" s="62"/>
      <c r="E36" s="62"/>
      <c r="F36" s="62"/>
      <c r="G36" s="62"/>
      <c r="H36" s="63"/>
      <c r="I36" s="295" t="s">
        <v>15</v>
      </c>
      <c r="J36" s="200"/>
      <c r="K36" s="200"/>
      <c r="L36" s="362">
        <v>5357871</v>
      </c>
      <c r="M36" s="189">
        <f>M111</f>
        <v>7175950</v>
      </c>
      <c r="N36" s="190">
        <f>N111</f>
        <v>7175950</v>
      </c>
      <c r="O36" s="363">
        <f>N36/L36*100</f>
        <v>133.93286251199405</v>
      </c>
      <c r="P36" s="364">
        <f>N36/M36*100</f>
        <v>100</v>
      </c>
    </row>
    <row r="37" spans="1:16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40"/>
      <c r="O37" s="41"/>
      <c r="P37" s="41"/>
    </row>
    <row r="38" spans="1:16">
      <c r="A38" s="358"/>
      <c r="B38" s="340"/>
      <c r="C38" s="340"/>
      <c r="D38" s="340"/>
      <c r="E38" s="340"/>
      <c r="F38" s="340"/>
      <c r="G38" s="340"/>
      <c r="H38" s="340"/>
      <c r="I38" s="340" t="s">
        <v>376</v>
      </c>
      <c r="J38" s="340"/>
      <c r="K38" s="340"/>
      <c r="L38" s="340"/>
      <c r="M38" s="340"/>
      <c r="N38" s="359"/>
      <c r="O38" s="360"/>
      <c r="P38" s="361"/>
    </row>
    <row r="39" spans="1:16">
      <c r="A39" s="365"/>
      <c r="B39" s="366"/>
      <c r="C39" s="366"/>
      <c r="D39" s="366"/>
      <c r="E39" s="366"/>
      <c r="F39" s="366"/>
      <c r="G39" s="366"/>
      <c r="H39" s="367"/>
      <c r="I39" s="366"/>
      <c r="J39" s="366"/>
      <c r="K39" s="366"/>
      <c r="L39" s="368">
        <f>L28+L33+L36</f>
        <v>7175950</v>
      </c>
      <c r="M39" s="369">
        <f>M28+M33+M36</f>
        <v>799115</v>
      </c>
      <c r="N39" s="369">
        <f>N28+N33+N36</f>
        <v>9331966</v>
      </c>
      <c r="O39" s="370"/>
      <c r="P39" s="553"/>
    </row>
    <row r="40" spans="1:16" s="9" customFormat="1" ht="7.95" customHeight="1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4"/>
      <c r="N40" s="45"/>
      <c r="O40" s="22"/>
      <c r="P40" s="22"/>
    </row>
    <row r="41" spans="1:16" ht="13.95" customHeight="1">
      <c r="A41" s="624" t="s">
        <v>169</v>
      </c>
      <c r="B41" s="624"/>
      <c r="C41" s="624"/>
      <c r="D41" s="624"/>
      <c r="E41" s="624"/>
      <c r="F41" s="624"/>
      <c r="G41" s="624"/>
      <c r="H41" s="624"/>
      <c r="I41" s="624"/>
      <c r="J41" s="624"/>
      <c r="K41" s="624"/>
      <c r="L41" s="624"/>
      <c r="M41" s="624"/>
      <c r="N41" s="624"/>
      <c r="O41" s="624"/>
      <c r="P41" s="624"/>
    </row>
    <row r="42" spans="1:16">
      <c r="A42" s="621" t="s">
        <v>403</v>
      </c>
      <c r="B42" s="621"/>
      <c r="C42" s="621"/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</row>
    <row r="43" spans="1:16" ht="4.95" customHeight="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7"/>
      <c r="O43" s="48"/>
      <c r="P43" s="48"/>
    </row>
    <row r="44" spans="1:16" ht="12.6" customHeight="1">
      <c r="A44" s="371"/>
      <c r="B44" s="372"/>
      <c r="C44" s="372"/>
      <c r="D44" s="372"/>
      <c r="E44" s="372"/>
      <c r="F44" s="372"/>
      <c r="G44" s="372"/>
      <c r="H44" s="373"/>
      <c r="I44" s="377" t="s">
        <v>0</v>
      </c>
      <c r="J44" s="372"/>
      <c r="K44" s="372"/>
      <c r="L44" s="347" t="s">
        <v>116</v>
      </c>
      <c r="M44" s="378" t="s">
        <v>1</v>
      </c>
      <c r="N44" s="319" t="s">
        <v>118</v>
      </c>
      <c r="O44" s="388" t="s">
        <v>2</v>
      </c>
      <c r="P44" s="379" t="s">
        <v>2</v>
      </c>
    </row>
    <row r="45" spans="1:16" ht="12.6" customHeight="1">
      <c r="A45" s="374"/>
      <c r="B45" s="375"/>
      <c r="C45" s="375"/>
      <c r="D45" s="375"/>
      <c r="E45" s="375"/>
      <c r="F45" s="375"/>
      <c r="G45" s="375"/>
      <c r="H45" s="376"/>
      <c r="I45" s="380"/>
      <c r="J45" s="375"/>
      <c r="K45" s="375"/>
      <c r="L45" s="348" t="s">
        <v>117</v>
      </c>
      <c r="M45" s="381" t="s">
        <v>380</v>
      </c>
      <c r="N45" s="324" t="s">
        <v>119</v>
      </c>
      <c r="O45" s="348" t="s">
        <v>132</v>
      </c>
      <c r="P45" s="349" t="s">
        <v>133</v>
      </c>
    </row>
    <row r="46" spans="1:16" ht="12" customHeight="1">
      <c r="A46" s="325" t="s">
        <v>3</v>
      </c>
      <c r="B46" s="322"/>
      <c r="C46" s="322"/>
      <c r="D46" s="322"/>
      <c r="E46" s="322"/>
      <c r="F46" s="321"/>
      <c r="G46" s="321"/>
      <c r="H46" s="337"/>
      <c r="I46" s="382"/>
      <c r="J46" s="375" t="s">
        <v>193</v>
      </c>
      <c r="K46" s="375"/>
      <c r="L46" s="348" t="s">
        <v>401</v>
      </c>
      <c r="M46" s="381"/>
      <c r="N46" s="349" t="s">
        <v>402</v>
      </c>
      <c r="O46" s="353"/>
      <c r="P46" s="326"/>
    </row>
    <row r="47" spans="1:16">
      <c r="A47" s="338">
        <v>1</v>
      </c>
      <c r="B47" s="339">
        <v>2</v>
      </c>
      <c r="C47" s="339">
        <v>3</v>
      </c>
      <c r="D47" s="339">
        <v>4</v>
      </c>
      <c r="E47" s="339">
        <v>5</v>
      </c>
      <c r="F47" s="339">
        <v>6</v>
      </c>
      <c r="G47" s="339">
        <v>7</v>
      </c>
      <c r="H47" s="384" t="s">
        <v>190</v>
      </c>
      <c r="I47" s="358" t="s">
        <v>377</v>
      </c>
      <c r="J47" s="340"/>
      <c r="K47" s="396"/>
      <c r="L47" s="338" t="s">
        <v>87</v>
      </c>
      <c r="M47" s="339" t="s">
        <v>128</v>
      </c>
      <c r="N47" s="385" t="s">
        <v>96</v>
      </c>
      <c r="O47" s="389"/>
      <c r="P47" s="383"/>
    </row>
    <row r="48" spans="1:16">
      <c r="A48" s="397" t="s">
        <v>87</v>
      </c>
      <c r="B48" s="398"/>
      <c r="C48" s="398" t="s">
        <v>96</v>
      </c>
      <c r="D48" s="398" t="s">
        <v>11</v>
      </c>
      <c r="E48" s="398" t="s">
        <v>186</v>
      </c>
      <c r="F48" s="398" t="s">
        <v>187</v>
      </c>
      <c r="G48" s="398"/>
      <c r="H48" s="399"/>
      <c r="I48" s="401">
        <v>6</v>
      </c>
      <c r="J48" s="401" t="s">
        <v>7</v>
      </c>
      <c r="K48" s="402"/>
      <c r="L48" s="403">
        <f>L49+L53+L59+L62+L66+L68</f>
        <v>13048973</v>
      </c>
      <c r="M48" s="404">
        <f>M49+M53+M59+M62+M66+M68</f>
        <v>11981245</v>
      </c>
      <c r="N48" s="405">
        <f>N49+N53+N59+N62+N66+N68</f>
        <v>11943903</v>
      </c>
      <c r="O48" s="406">
        <f>N48/L48*100</f>
        <v>91.531364192415751</v>
      </c>
      <c r="P48" s="407">
        <f>N48/M48*100</f>
        <v>99.688329551728557</v>
      </c>
    </row>
    <row r="49" spans="1:16">
      <c r="A49" s="80"/>
      <c r="B49" s="81"/>
      <c r="C49" s="81"/>
      <c r="D49" s="81"/>
      <c r="E49" s="81"/>
      <c r="F49" s="81"/>
      <c r="G49" s="81"/>
      <c r="H49" s="82"/>
      <c r="I49" s="211">
        <v>61</v>
      </c>
      <c r="J49" s="211" t="s">
        <v>16</v>
      </c>
      <c r="K49" s="211"/>
      <c r="L49" s="212">
        <f>SUM(L50:L52)</f>
        <v>3409169</v>
      </c>
      <c r="M49" s="263">
        <f>SUM(M50:M52)</f>
        <v>3332000</v>
      </c>
      <c r="N49" s="454">
        <f>SUM(N50:N52)</f>
        <v>3340642</v>
      </c>
      <c r="O49" s="455">
        <f t="shared" ref="O49:O69" si="3">N49/L49*100</f>
        <v>97.989920710882913</v>
      </c>
      <c r="P49" s="456">
        <f t="shared" ref="P49:P69" si="4">N49/M49*100</f>
        <v>100.25936374549819</v>
      </c>
    </row>
    <row r="50" spans="1:16">
      <c r="A50" s="55" t="s">
        <v>87</v>
      </c>
      <c r="B50" s="56"/>
      <c r="C50" s="56"/>
      <c r="D50" s="56"/>
      <c r="E50" s="56"/>
      <c r="F50" s="56"/>
      <c r="G50" s="56"/>
      <c r="H50" s="57"/>
      <c r="I50" s="161">
        <v>611</v>
      </c>
      <c r="J50" s="161" t="s">
        <v>17</v>
      </c>
      <c r="K50" s="161"/>
      <c r="L50" s="163">
        <v>3368592</v>
      </c>
      <c r="M50" s="164">
        <v>3300000</v>
      </c>
      <c r="N50" s="210">
        <v>3309821</v>
      </c>
      <c r="O50" s="390">
        <f t="shared" si="3"/>
        <v>98.255324479782644</v>
      </c>
      <c r="P50" s="391">
        <f t="shared" si="4"/>
        <v>100.29760606060607</v>
      </c>
    </row>
    <row r="51" spans="1:16">
      <c r="A51" s="55" t="s">
        <v>87</v>
      </c>
      <c r="B51" s="56"/>
      <c r="C51" s="56"/>
      <c r="D51" s="56"/>
      <c r="E51" s="56"/>
      <c r="F51" s="56"/>
      <c r="G51" s="56"/>
      <c r="H51" s="57"/>
      <c r="I51" s="161">
        <v>613</v>
      </c>
      <c r="J51" s="161" t="s">
        <v>18</v>
      </c>
      <c r="K51" s="161"/>
      <c r="L51" s="163">
        <v>38484</v>
      </c>
      <c r="M51" s="164">
        <v>30000</v>
      </c>
      <c r="N51" s="210">
        <v>29100</v>
      </c>
      <c r="O51" s="390">
        <f t="shared" si="3"/>
        <v>75.615840349236038</v>
      </c>
      <c r="P51" s="391">
        <f t="shared" si="4"/>
        <v>97</v>
      </c>
    </row>
    <row r="52" spans="1:16">
      <c r="A52" s="55" t="s">
        <v>87</v>
      </c>
      <c r="B52" s="56"/>
      <c r="C52" s="56"/>
      <c r="D52" s="56"/>
      <c r="E52" s="56"/>
      <c r="F52" s="56"/>
      <c r="G52" s="56"/>
      <c r="H52" s="57"/>
      <c r="I52" s="161">
        <v>614</v>
      </c>
      <c r="J52" s="161" t="s">
        <v>19</v>
      </c>
      <c r="K52" s="161"/>
      <c r="L52" s="163">
        <v>2093</v>
      </c>
      <c r="M52" s="164">
        <v>2000</v>
      </c>
      <c r="N52" s="210">
        <v>1721</v>
      </c>
      <c r="O52" s="390">
        <f t="shared" si="3"/>
        <v>82.226469182990925</v>
      </c>
      <c r="P52" s="391">
        <f t="shared" si="4"/>
        <v>86.050000000000011</v>
      </c>
    </row>
    <row r="53" spans="1:16">
      <c r="A53" s="55"/>
      <c r="B53" s="56"/>
      <c r="C53" s="56"/>
      <c r="D53" s="56"/>
      <c r="E53" s="56"/>
      <c r="F53" s="56"/>
      <c r="G53" s="56"/>
      <c r="H53" s="57"/>
      <c r="I53" s="161">
        <v>63</v>
      </c>
      <c r="J53" s="161" t="s">
        <v>20</v>
      </c>
      <c r="K53" s="161"/>
      <c r="L53" s="163">
        <f>SUM(L54:L58)</f>
        <v>7956497</v>
      </c>
      <c r="M53" s="164">
        <f>SUM(M54:M58)</f>
        <v>6798145</v>
      </c>
      <c r="N53" s="165">
        <f>SUM(N54:N58)</f>
        <v>6765499</v>
      </c>
      <c r="O53" s="390">
        <f t="shared" si="3"/>
        <v>85.031126135031528</v>
      </c>
      <c r="P53" s="391">
        <f t="shared" si="4"/>
        <v>99.519780763723048</v>
      </c>
    </row>
    <row r="54" spans="1:16" s="9" customFormat="1">
      <c r="A54" s="55"/>
      <c r="B54" s="56"/>
      <c r="C54" s="56"/>
      <c r="D54" s="56"/>
      <c r="E54" s="56" t="s">
        <v>186</v>
      </c>
      <c r="F54" s="56"/>
      <c r="G54" s="56"/>
      <c r="H54" s="57"/>
      <c r="I54" s="161" t="s">
        <v>412</v>
      </c>
      <c r="J54" s="161" t="s">
        <v>413</v>
      </c>
      <c r="K54" s="161"/>
      <c r="L54" s="163">
        <v>0</v>
      </c>
      <c r="M54" s="164">
        <v>107470</v>
      </c>
      <c r="N54" s="165">
        <v>107471</v>
      </c>
      <c r="O54" s="548">
        <v>0</v>
      </c>
      <c r="P54" s="391">
        <f t="shared" si="4"/>
        <v>100.0009304922304</v>
      </c>
    </row>
    <row r="55" spans="1:16" s="9" customFormat="1">
      <c r="A55" s="55"/>
      <c r="B55" s="56"/>
      <c r="C55" s="56"/>
      <c r="D55" s="56"/>
      <c r="E55" s="56" t="s">
        <v>186</v>
      </c>
      <c r="F55" s="56"/>
      <c r="G55" s="56"/>
      <c r="H55" s="57"/>
      <c r="I55" s="161" t="s">
        <v>194</v>
      </c>
      <c r="J55" s="610" t="s">
        <v>195</v>
      </c>
      <c r="K55" s="610"/>
      <c r="L55" s="163">
        <v>6240780</v>
      </c>
      <c r="M55" s="164">
        <v>5185000</v>
      </c>
      <c r="N55" s="165">
        <v>5184352</v>
      </c>
      <c r="O55" s="390">
        <f t="shared" si="3"/>
        <v>83.072180080054096</v>
      </c>
      <c r="P55" s="391">
        <f t="shared" si="4"/>
        <v>99.987502410800388</v>
      </c>
    </row>
    <row r="56" spans="1:16">
      <c r="A56" s="55"/>
      <c r="B56" s="56"/>
      <c r="C56" s="56"/>
      <c r="D56" s="56"/>
      <c r="E56" s="56" t="s">
        <v>186</v>
      </c>
      <c r="F56" s="56"/>
      <c r="G56" s="56"/>
      <c r="H56" s="57"/>
      <c r="I56" s="161">
        <v>633</v>
      </c>
      <c r="J56" s="161" t="s">
        <v>21</v>
      </c>
      <c r="K56" s="161"/>
      <c r="L56" s="163">
        <v>1453750</v>
      </c>
      <c r="M56" s="90">
        <v>1000000</v>
      </c>
      <c r="N56" s="210">
        <v>968000</v>
      </c>
      <c r="O56" s="390">
        <f t="shared" si="3"/>
        <v>66.586414445399839</v>
      </c>
      <c r="P56" s="391">
        <f t="shared" si="4"/>
        <v>96.8</v>
      </c>
    </row>
    <row r="57" spans="1:16">
      <c r="A57" s="55"/>
      <c r="B57" s="56"/>
      <c r="C57" s="56"/>
      <c r="D57" s="56"/>
      <c r="E57" s="56" t="s">
        <v>186</v>
      </c>
      <c r="F57" s="56"/>
      <c r="G57" s="56"/>
      <c r="H57" s="57"/>
      <c r="I57" s="161" t="s">
        <v>22</v>
      </c>
      <c r="J57" s="161" t="s">
        <v>23</v>
      </c>
      <c r="K57" s="161"/>
      <c r="L57" s="163">
        <v>139467</v>
      </c>
      <c r="M57" s="90">
        <v>360500</v>
      </c>
      <c r="N57" s="210">
        <v>360503</v>
      </c>
      <c r="O57" s="390">
        <f t="shared" si="3"/>
        <v>258.48623688757914</v>
      </c>
      <c r="P57" s="391">
        <f t="shared" si="4"/>
        <v>100.00083217753119</v>
      </c>
    </row>
    <row r="58" spans="1:16" s="9" customFormat="1">
      <c r="A58" s="55"/>
      <c r="B58" s="56"/>
      <c r="C58" s="56"/>
      <c r="D58" s="56"/>
      <c r="E58" s="56" t="s">
        <v>186</v>
      </c>
      <c r="F58" s="56"/>
      <c r="G58" s="56"/>
      <c r="H58" s="57"/>
      <c r="I58" s="161" t="s">
        <v>196</v>
      </c>
      <c r="J58" s="610" t="s">
        <v>197</v>
      </c>
      <c r="K58" s="610"/>
      <c r="L58" s="163">
        <v>122500</v>
      </c>
      <c r="M58" s="90">
        <v>145175</v>
      </c>
      <c r="N58" s="210">
        <v>145173</v>
      </c>
      <c r="O58" s="390">
        <f t="shared" si="3"/>
        <v>118.50857142857143</v>
      </c>
      <c r="P58" s="391">
        <f t="shared" si="4"/>
        <v>99.998622352333385</v>
      </c>
    </row>
    <row r="59" spans="1:16">
      <c r="A59" s="55"/>
      <c r="B59" s="56"/>
      <c r="C59" s="56"/>
      <c r="D59" s="56"/>
      <c r="E59" s="56"/>
      <c r="F59" s="56"/>
      <c r="G59" s="56"/>
      <c r="H59" s="57"/>
      <c r="I59" s="161">
        <v>64</v>
      </c>
      <c r="J59" s="161" t="s">
        <v>24</v>
      </c>
      <c r="K59" s="161"/>
      <c r="L59" s="163">
        <f>SUM(L60:L61)</f>
        <v>603273</v>
      </c>
      <c r="M59" s="164">
        <f>SUM(M60:M61)</f>
        <v>890100</v>
      </c>
      <c r="N59" s="165">
        <f>SUM(N60:N61)</f>
        <v>879232</v>
      </c>
      <c r="O59" s="390">
        <f t="shared" si="3"/>
        <v>145.74363513699436</v>
      </c>
      <c r="P59" s="391">
        <f t="shared" si="4"/>
        <v>98.779013593978206</v>
      </c>
    </row>
    <row r="60" spans="1:16">
      <c r="A60" s="55" t="s">
        <v>87</v>
      </c>
      <c r="B60" s="56"/>
      <c r="C60" s="56"/>
      <c r="D60" s="56" t="s">
        <v>11</v>
      </c>
      <c r="E60" s="56"/>
      <c r="F60" s="56"/>
      <c r="G60" s="56"/>
      <c r="H60" s="57"/>
      <c r="I60" s="161">
        <v>641</v>
      </c>
      <c r="J60" s="161" t="s">
        <v>25</v>
      </c>
      <c r="K60" s="161"/>
      <c r="L60" s="163">
        <v>297</v>
      </c>
      <c r="M60" s="90">
        <v>100</v>
      </c>
      <c r="N60" s="210">
        <v>88</v>
      </c>
      <c r="O60" s="390">
        <f t="shared" si="3"/>
        <v>29.629629629629626</v>
      </c>
      <c r="P60" s="391">
        <f t="shared" si="4"/>
        <v>88</v>
      </c>
    </row>
    <row r="61" spans="1:16">
      <c r="A61" s="55" t="s">
        <v>87</v>
      </c>
      <c r="B61" s="56"/>
      <c r="C61" s="56" t="s">
        <v>96</v>
      </c>
      <c r="D61" s="56" t="s">
        <v>11</v>
      </c>
      <c r="E61" s="56"/>
      <c r="F61" s="56"/>
      <c r="G61" s="56"/>
      <c r="H61" s="57"/>
      <c r="I61" s="161">
        <v>642</v>
      </c>
      <c r="J61" s="161" t="s">
        <v>26</v>
      </c>
      <c r="K61" s="161"/>
      <c r="L61" s="163">
        <v>602976</v>
      </c>
      <c r="M61" s="90">
        <v>890000</v>
      </c>
      <c r="N61" s="210">
        <v>879144</v>
      </c>
      <c r="O61" s="390">
        <f t="shared" si="3"/>
        <v>145.80082789364749</v>
      </c>
      <c r="P61" s="391">
        <f t="shared" si="4"/>
        <v>98.780224719101128</v>
      </c>
    </row>
    <row r="62" spans="1:16">
      <c r="A62" s="55"/>
      <c r="B62" s="56"/>
      <c r="C62" s="56"/>
      <c r="D62" s="56"/>
      <c r="E62" s="56"/>
      <c r="F62" s="56"/>
      <c r="G62" s="56"/>
      <c r="H62" s="57"/>
      <c r="I62" s="161">
        <v>65</v>
      </c>
      <c r="J62" s="161" t="s">
        <v>27</v>
      </c>
      <c r="K62" s="161"/>
      <c r="L62" s="163">
        <f>SUM(L63:L65)</f>
        <v>677090</v>
      </c>
      <c r="M62" s="164">
        <f>SUM(M63:M65)</f>
        <v>791000</v>
      </c>
      <c r="N62" s="165">
        <f>SUM(N63:N65)</f>
        <v>787197</v>
      </c>
      <c r="O62" s="390">
        <f t="shared" si="3"/>
        <v>116.26179680692374</v>
      </c>
      <c r="P62" s="391">
        <f t="shared" si="4"/>
        <v>99.519216182048041</v>
      </c>
    </row>
    <row r="63" spans="1:16">
      <c r="A63" s="55" t="s">
        <v>87</v>
      </c>
      <c r="B63" s="56"/>
      <c r="C63" s="56"/>
      <c r="D63" s="56"/>
      <c r="E63" s="56"/>
      <c r="F63" s="56"/>
      <c r="G63" s="56"/>
      <c r="H63" s="57"/>
      <c r="I63" s="161">
        <v>651</v>
      </c>
      <c r="J63" s="161" t="s">
        <v>28</v>
      </c>
      <c r="K63" s="161"/>
      <c r="L63" s="163">
        <v>2749</v>
      </c>
      <c r="M63" s="90">
        <v>10000</v>
      </c>
      <c r="N63" s="210">
        <v>14739</v>
      </c>
      <c r="O63" s="390">
        <f t="shared" si="3"/>
        <v>536.15860312841028</v>
      </c>
      <c r="P63" s="391">
        <f t="shared" si="4"/>
        <v>147.38999999999999</v>
      </c>
    </row>
    <row r="64" spans="1:16" s="9" customFormat="1">
      <c r="A64" s="55"/>
      <c r="B64" s="56"/>
      <c r="C64" s="56"/>
      <c r="D64" s="56" t="s">
        <v>11</v>
      </c>
      <c r="E64" s="56"/>
      <c r="F64" s="56"/>
      <c r="G64" s="56"/>
      <c r="H64" s="57"/>
      <c r="I64" s="161" t="s">
        <v>120</v>
      </c>
      <c r="J64" s="610" t="s">
        <v>134</v>
      </c>
      <c r="K64" s="610"/>
      <c r="L64" s="163">
        <v>3567</v>
      </c>
      <c r="M64" s="90">
        <v>1000</v>
      </c>
      <c r="N64" s="210">
        <v>457</v>
      </c>
      <c r="O64" s="390">
        <f t="shared" si="3"/>
        <v>12.811886739557051</v>
      </c>
      <c r="P64" s="391">
        <f t="shared" si="4"/>
        <v>45.7</v>
      </c>
    </row>
    <row r="65" spans="1:16">
      <c r="A65" s="55" t="s">
        <v>87</v>
      </c>
      <c r="B65" s="56"/>
      <c r="C65" s="56"/>
      <c r="D65" s="56" t="s">
        <v>11</v>
      </c>
      <c r="E65" s="56"/>
      <c r="F65" s="56"/>
      <c r="G65" s="56"/>
      <c r="H65" s="57"/>
      <c r="I65" s="161">
        <v>653</v>
      </c>
      <c r="J65" s="161" t="s">
        <v>29</v>
      </c>
      <c r="K65" s="161"/>
      <c r="L65" s="163">
        <v>670774</v>
      </c>
      <c r="M65" s="90">
        <v>780000</v>
      </c>
      <c r="N65" s="210">
        <v>772001</v>
      </c>
      <c r="O65" s="390">
        <f t="shared" si="3"/>
        <v>115.09107389374067</v>
      </c>
      <c r="P65" s="391">
        <f t="shared" si="4"/>
        <v>98.974487179487184</v>
      </c>
    </row>
    <row r="66" spans="1:16" s="9" customFormat="1">
      <c r="A66" s="55"/>
      <c r="B66" s="56"/>
      <c r="C66" s="56"/>
      <c r="D66" s="56"/>
      <c r="E66" s="56"/>
      <c r="F66" s="56"/>
      <c r="G66" s="56"/>
      <c r="H66" s="57"/>
      <c r="I66" s="161" t="s">
        <v>121</v>
      </c>
      <c r="J66" s="610" t="s">
        <v>136</v>
      </c>
      <c r="K66" s="610"/>
      <c r="L66" s="163">
        <f>L67</f>
        <v>300000</v>
      </c>
      <c r="M66" s="90">
        <f>M67</f>
        <v>0</v>
      </c>
      <c r="N66" s="210">
        <f>N67</f>
        <v>2000</v>
      </c>
      <c r="O66" s="390">
        <f t="shared" si="3"/>
        <v>0.66666666666666674</v>
      </c>
      <c r="P66" s="552">
        <v>0</v>
      </c>
    </row>
    <row r="67" spans="1:16" s="9" customFormat="1">
      <c r="A67" s="55"/>
      <c r="B67" s="56"/>
      <c r="C67" s="56"/>
      <c r="D67" s="56"/>
      <c r="E67" s="56"/>
      <c r="F67" s="56" t="s">
        <v>187</v>
      </c>
      <c r="G67" s="56"/>
      <c r="H67" s="57"/>
      <c r="I67" s="161" t="s">
        <v>122</v>
      </c>
      <c r="J67" s="610" t="s">
        <v>135</v>
      </c>
      <c r="K67" s="610"/>
      <c r="L67" s="163">
        <v>300000</v>
      </c>
      <c r="M67" s="90">
        <v>0</v>
      </c>
      <c r="N67" s="210">
        <v>2000</v>
      </c>
      <c r="O67" s="390">
        <f t="shared" si="3"/>
        <v>0.66666666666666674</v>
      </c>
      <c r="P67" s="552">
        <v>0</v>
      </c>
    </row>
    <row r="68" spans="1:16">
      <c r="A68" s="55"/>
      <c r="B68" s="56"/>
      <c r="C68" s="56"/>
      <c r="D68" s="56"/>
      <c r="E68" s="56"/>
      <c r="F68" s="56"/>
      <c r="G68" s="56"/>
      <c r="H68" s="57"/>
      <c r="I68" s="161" t="s">
        <v>30</v>
      </c>
      <c r="J68" s="161" t="s">
        <v>31</v>
      </c>
      <c r="K68" s="161"/>
      <c r="L68" s="181">
        <f>L69</f>
        <v>102944</v>
      </c>
      <c r="M68" s="90">
        <f>M69</f>
        <v>170000</v>
      </c>
      <c r="N68" s="168">
        <f>N69</f>
        <v>169333</v>
      </c>
      <c r="O68" s="390">
        <f t="shared" si="3"/>
        <v>164.49040254895866</v>
      </c>
      <c r="P68" s="391">
        <f t="shared" si="4"/>
        <v>99.607647058823531</v>
      </c>
    </row>
    <row r="69" spans="1:16" ht="13.2" customHeight="1">
      <c r="A69" s="61" t="s">
        <v>87</v>
      </c>
      <c r="B69" s="62"/>
      <c r="C69" s="62"/>
      <c r="D69" s="62"/>
      <c r="E69" s="62"/>
      <c r="F69" s="62"/>
      <c r="G69" s="62"/>
      <c r="H69" s="63"/>
      <c r="I69" s="200" t="s">
        <v>32</v>
      </c>
      <c r="J69" s="200" t="s">
        <v>368</v>
      </c>
      <c r="K69" s="200"/>
      <c r="L69" s="202">
        <v>102944</v>
      </c>
      <c r="M69" s="189">
        <v>170000</v>
      </c>
      <c r="N69" s="544">
        <v>169333</v>
      </c>
      <c r="O69" s="457">
        <f t="shared" si="3"/>
        <v>164.49040254895866</v>
      </c>
      <c r="P69" s="395">
        <f t="shared" si="4"/>
        <v>99.607647058823531</v>
      </c>
    </row>
    <row r="70" spans="1:16" ht="14.4" customHeight="1">
      <c r="A70" s="463"/>
      <c r="B70" s="464"/>
      <c r="C70" s="464"/>
      <c r="D70" s="464"/>
      <c r="E70" s="464"/>
      <c r="F70" s="464"/>
      <c r="G70" s="464" t="s">
        <v>188</v>
      </c>
      <c r="H70" s="465"/>
      <c r="I70" s="466">
        <v>7</v>
      </c>
      <c r="J70" s="467" t="s">
        <v>9</v>
      </c>
      <c r="K70" s="468"/>
      <c r="L70" s="469">
        <f t="shared" ref="L70:N71" si="5">L71</f>
        <v>0</v>
      </c>
      <c r="M70" s="470">
        <f t="shared" si="5"/>
        <v>16400</v>
      </c>
      <c r="N70" s="471">
        <f t="shared" si="5"/>
        <v>16346</v>
      </c>
      <c r="O70" s="551">
        <v>0</v>
      </c>
      <c r="P70" s="540">
        <f>N70/M70*100</f>
        <v>99.670731707317074</v>
      </c>
    </row>
    <row r="71" spans="1:16" ht="13.2" customHeight="1">
      <c r="A71" s="55"/>
      <c r="B71" s="56"/>
      <c r="C71" s="56" t="s">
        <v>4</v>
      </c>
      <c r="D71" s="56"/>
      <c r="E71" s="56"/>
      <c r="F71" s="56"/>
      <c r="G71" s="56"/>
      <c r="H71" s="57"/>
      <c r="I71" s="294">
        <v>72</v>
      </c>
      <c r="J71" s="161" t="s">
        <v>33</v>
      </c>
      <c r="K71" s="162"/>
      <c r="L71" s="163">
        <f t="shared" si="5"/>
        <v>0</v>
      </c>
      <c r="M71" s="164">
        <f t="shared" si="5"/>
        <v>16400</v>
      </c>
      <c r="N71" s="164">
        <f t="shared" si="5"/>
        <v>16346</v>
      </c>
      <c r="O71" s="473">
        <v>0</v>
      </c>
      <c r="P71" s="456">
        <f>N71/M71*100</f>
        <v>99.670731707317074</v>
      </c>
    </row>
    <row r="72" spans="1:16" ht="13.2" customHeight="1">
      <c r="A72" s="61"/>
      <c r="B72" s="62"/>
      <c r="C72" s="62"/>
      <c r="D72" s="62"/>
      <c r="E72" s="62"/>
      <c r="F72" s="62"/>
      <c r="G72" s="62" t="s">
        <v>188</v>
      </c>
      <c r="H72" s="63"/>
      <c r="I72" s="295" t="s">
        <v>34</v>
      </c>
      <c r="J72" s="200" t="s">
        <v>35</v>
      </c>
      <c r="K72" s="201"/>
      <c r="L72" s="163">
        <v>0</v>
      </c>
      <c r="M72" s="164">
        <v>16400</v>
      </c>
      <c r="N72" s="164">
        <v>16346</v>
      </c>
      <c r="O72" s="474">
        <v>0</v>
      </c>
      <c r="P72" s="395">
        <f>N72/M72*100</f>
        <v>99.670731707317074</v>
      </c>
    </row>
    <row r="73" spans="1:16" ht="14.4" customHeight="1">
      <c r="A73" s="412" t="s">
        <v>87</v>
      </c>
      <c r="B73" s="413"/>
      <c r="C73" s="413" t="s">
        <v>96</v>
      </c>
      <c r="D73" s="413" t="s">
        <v>11</v>
      </c>
      <c r="E73" s="413" t="s">
        <v>186</v>
      </c>
      <c r="F73" s="413"/>
      <c r="G73" s="413" t="s">
        <v>188</v>
      </c>
      <c r="H73" s="414"/>
      <c r="I73" s="415">
        <v>3</v>
      </c>
      <c r="J73" s="416" t="s">
        <v>10</v>
      </c>
      <c r="K73" s="417"/>
      <c r="L73" s="418">
        <f>L74+L80+L85+L89+L91+L87</f>
        <v>6416900</v>
      </c>
      <c r="M73" s="476">
        <f>M74+M80+M85+M89+M91+M87</f>
        <v>6339530</v>
      </c>
      <c r="N73" s="477">
        <f>N74+N80+N85+N89+N91+N87</f>
        <v>6424350</v>
      </c>
      <c r="O73" s="541">
        <f>N73/L73*100</f>
        <v>100.11609967429756</v>
      </c>
      <c r="P73" s="542">
        <f>N73/M73*100</f>
        <v>101.33795407545985</v>
      </c>
    </row>
    <row r="74" spans="1:16" ht="13.2" customHeight="1">
      <c r="A74" s="55"/>
      <c r="B74" s="56"/>
      <c r="C74" s="56"/>
      <c r="D74" s="56"/>
      <c r="E74" s="56"/>
      <c r="F74" s="56"/>
      <c r="G74" s="56"/>
      <c r="H74" s="57"/>
      <c r="I74" s="294">
        <v>31</v>
      </c>
      <c r="J74" s="161" t="s">
        <v>36</v>
      </c>
      <c r="K74" s="162"/>
      <c r="L74" s="386">
        <f>SUM(L75:L79)</f>
        <v>787589</v>
      </c>
      <c r="M74" s="164">
        <f>SUM(M75:M79)</f>
        <v>709400</v>
      </c>
      <c r="N74" s="165">
        <f>SUM(N75:N79)</f>
        <v>707406</v>
      </c>
      <c r="O74" s="392">
        <f>N74/L74*100</f>
        <v>89.819182340027609</v>
      </c>
      <c r="P74" s="393">
        <f>N74/M74*100</f>
        <v>99.718917394981673</v>
      </c>
    </row>
    <row r="75" spans="1:16" ht="13.2" customHeight="1">
      <c r="A75" s="55" t="s">
        <v>87</v>
      </c>
      <c r="B75" s="56"/>
      <c r="C75" s="56"/>
      <c r="D75" s="56"/>
      <c r="E75" s="56"/>
      <c r="F75" s="56"/>
      <c r="G75" s="56"/>
      <c r="H75" s="57"/>
      <c r="I75" s="294">
        <v>311</v>
      </c>
      <c r="J75" s="610" t="s">
        <v>37</v>
      </c>
      <c r="K75" s="611"/>
      <c r="L75" s="386">
        <v>527795</v>
      </c>
      <c r="M75" s="164">
        <v>512000</v>
      </c>
      <c r="N75" s="210">
        <v>511299</v>
      </c>
      <c r="O75" s="392">
        <f t="shared" ref="O75:O94" si="6">N75/L75*100</f>
        <v>96.874544093824312</v>
      </c>
      <c r="P75" s="393">
        <f t="shared" ref="P75:P94" si="7">N75/M75*100</f>
        <v>99.863085937499989</v>
      </c>
    </row>
    <row r="76" spans="1:16" ht="13.2" customHeight="1">
      <c r="A76" s="55" t="s">
        <v>87</v>
      </c>
      <c r="B76" s="56"/>
      <c r="C76" s="56"/>
      <c r="D76" s="56"/>
      <c r="E76" s="56" t="s">
        <v>186</v>
      </c>
      <c r="F76" s="56"/>
      <c r="G76" s="56"/>
      <c r="H76" s="57"/>
      <c r="I76" s="294" t="s">
        <v>38</v>
      </c>
      <c r="J76" s="161" t="s">
        <v>39</v>
      </c>
      <c r="K76" s="162"/>
      <c r="L76" s="386">
        <v>113275</v>
      </c>
      <c r="M76" s="164">
        <v>78000</v>
      </c>
      <c r="N76" s="210">
        <v>77359</v>
      </c>
      <c r="O76" s="392">
        <f t="shared" si="6"/>
        <v>68.293092032663878</v>
      </c>
      <c r="P76" s="393">
        <f t="shared" si="7"/>
        <v>99.178205128205136</v>
      </c>
    </row>
    <row r="77" spans="1:16" ht="13.2" customHeight="1">
      <c r="A77" s="55" t="s">
        <v>87</v>
      </c>
      <c r="B77" s="56"/>
      <c r="C77" s="56"/>
      <c r="D77" s="56"/>
      <c r="E77" s="56"/>
      <c r="F77" s="56"/>
      <c r="G77" s="56"/>
      <c r="H77" s="57"/>
      <c r="I77" s="294">
        <v>312</v>
      </c>
      <c r="J77" s="161" t="s">
        <v>40</v>
      </c>
      <c r="K77" s="162"/>
      <c r="L77" s="386">
        <v>21824</v>
      </c>
      <c r="M77" s="164">
        <v>21600</v>
      </c>
      <c r="N77" s="210">
        <v>21619</v>
      </c>
      <c r="O77" s="392">
        <f t="shared" si="6"/>
        <v>99.060667155425222</v>
      </c>
      <c r="P77" s="393">
        <f t="shared" si="7"/>
        <v>100.08796296296296</v>
      </c>
    </row>
    <row r="78" spans="1:16" ht="13.2" customHeight="1">
      <c r="A78" s="55" t="s">
        <v>87</v>
      </c>
      <c r="B78" s="56"/>
      <c r="C78" s="56"/>
      <c r="D78" s="56"/>
      <c r="E78" s="56"/>
      <c r="F78" s="56"/>
      <c r="G78" s="56"/>
      <c r="H78" s="57"/>
      <c r="I78" s="294">
        <v>313</v>
      </c>
      <c r="J78" s="161" t="s">
        <v>41</v>
      </c>
      <c r="K78" s="162"/>
      <c r="L78" s="386">
        <v>89483</v>
      </c>
      <c r="M78" s="164">
        <v>85000</v>
      </c>
      <c r="N78" s="210">
        <v>84365</v>
      </c>
      <c r="O78" s="392">
        <f t="shared" si="6"/>
        <v>94.280477856129096</v>
      </c>
      <c r="P78" s="393">
        <f t="shared" si="7"/>
        <v>99.252941176470586</v>
      </c>
    </row>
    <row r="79" spans="1:16" ht="13.2" customHeight="1">
      <c r="A79" s="55" t="s">
        <v>87</v>
      </c>
      <c r="B79" s="56"/>
      <c r="C79" s="56"/>
      <c r="D79" s="56"/>
      <c r="E79" s="56"/>
      <c r="F79" s="56"/>
      <c r="G79" s="56"/>
      <c r="H79" s="57"/>
      <c r="I79" s="294" t="s">
        <v>42</v>
      </c>
      <c r="J79" s="161" t="s">
        <v>43</v>
      </c>
      <c r="K79" s="162"/>
      <c r="L79" s="386">
        <v>35212</v>
      </c>
      <c r="M79" s="164">
        <v>12800</v>
      </c>
      <c r="N79" s="210">
        <v>12764</v>
      </c>
      <c r="O79" s="392">
        <f t="shared" si="6"/>
        <v>36.24900602067477</v>
      </c>
      <c r="P79" s="393">
        <f t="shared" si="7"/>
        <v>99.71875</v>
      </c>
    </row>
    <row r="80" spans="1:16" ht="13.2" customHeight="1">
      <c r="A80" s="55"/>
      <c r="B80" s="56"/>
      <c r="C80" s="56"/>
      <c r="D80" s="56"/>
      <c r="E80" s="56"/>
      <c r="F80" s="56"/>
      <c r="G80" s="56"/>
      <c r="H80" s="57"/>
      <c r="I80" s="294">
        <v>32</v>
      </c>
      <c r="J80" s="161" t="s">
        <v>44</v>
      </c>
      <c r="K80" s="162"/>
      <c r="L80" s="386">
        <f>SUM(L81:L84)</f>
        <v>4212798</v>
      </c>
      <c r="M80" s="164">
        <f>SUM(M81:M84)</f>
        <v>4231000</v>
      </c>
      <c r="N80" s="165">
        <f>SUM(N81:N84)</f>
        <v>4317171</v>
      </c>
      <c r="O80" s="392">
        <f t="shared" si="6"/>
        <v>102.47752206490792</v>
      </c>
      <c r="P80" s="393">
        <f t="shared" si="7"/>
        <v>102.0366580004727</v>
      </c>
    </row>
    <row r="81" spans="1:16" ht="13.2" customHeight="1">
      <c r="A81" s="55" t="s">
        <v>87</v>
      </c>
      <c r="B81" s="56"/>
      <c r="C81" s="56"/>
      <c r="D81" s="56"/>
      <c r="E81" s="56"/>
      <c r="F81" s="56"/>
      <c r="G81" s="56"/>
      <c r="H81" s="57"/>
      <c r="I81" s="294">
        <v>321</v>
      </c>
      <c r="J81" s="161" t="s">
        <v>45</v>
      </c>
      <c r="K81" s="162"/>
      <c r="L81" s="386">
        <v>27639</v>
      </c>
      <c r="M81" s="164">
        <v>24000</v>
      </c>
      <c r="N81" s="210">
        <v>23592</v>
      </c>
      <c r="O81" s="392">
        <f t="shared" si="6"/>
        <v>85.35764680342993</v>
      </c>
      <c r="P81" s="393">
        <f t="shared" si="7"/>
        <v>98.3</v>
      </c>
    </row>
    <row r="82" spans="1:16" ht="13.2" customHeight="1">
      <c r="A82" s="55" t="s">
        <v>87</v>
      </c>
      <c r="B82" s="56"/>
      <c r="C82" s="56" t="s">
        <v>96</v>
      </c>
      <c r="D82" s="56"/>
      <c r="E82" s="56"/>
      <c r="F82" s="56"/>
      <c r="G82" s="56"/>
      <c r="H82" s="57"/>
      <c r="I82" s="294">
        <v>322</v>
      </c>
      <c r="J82" s="161" t="s">
        <v>46</v>
      </c>
      <c r="K82" s="162"/>
      <c r="L82" s="386">
        <v>482391</v>
      </c>
      <c r="M82" s="164">
        <v>415000</v>
      </c>
      <c r="N82" s="210">
        <v>407524</v>
      </c>
      <c r="O82" s="392">
        <f t="shared" si="6"/>
        <v>84.480017247419624</v>
      </c>
      <c r="P82" s="393">
        <f t="shared" si="7"/>
        <v>98.198554216867478</v>
      </c>
    </row>
    <row r="83" spans="1:16" ht="13.2" customHeight="1">
      <c r="A83" s="55" t="s">
        <v>87</v>
      </c>
      <c r="B83" s="56"/>
      <c r="C83" s="56" t="s">
        <v>96</v>
      </c>
      <c r="D83" s="56" t="s">
        <v>11</v>
      </c>
      <c r="E83" s="56"/>
      <c r="F83" s="56" t="s">
        <v>187</v>
      </c>
      <c r="G83" s="56" t="s">
        <v>188</v>
      </c>
      <c r="H83" s="57"/>
      <c r="I83" s="294">
        <v>323</v>
      </c>
      <c r="J83" s="161" t="s">
        <v>47</v>
      </c>
      <c r="K83" s="162"/>
      <c r="L83" s="386">
        <v>3230573</v>
      </c>
      <c r="M83" s="164">
        <v>3278000</v>
      </c>
      <c r="N83" s="210">
        <v>3376645</v>
      </c>
      <c r="O83" s="392">
        <f t="shared" si="6"/>
        <v>104.52155082086057</v>
      </c>
      <c r="P83" s="393">
        <f t="shared" si="7"/>
        <v>103.00930445393533</v>
      </c>
    </row>
    <row r="84" spans="1:16" ht="13.2" customHeight="1">
      <c r="A84" s="55" t="s">
        <v>87</v>
      </c>
      <c r="B84" s="56"/>
      <c r="C84" s="56" t="s">
        <v>96</v>
      </c>
      <c r="D84" s="56" t="s">
        <v>11</v>
      </c>
      <c r="E84" s="56"/>
      <c r="F84" s="56"/>
      <c r="G84" s="56"/>
      <c r="H84" s="57"/>
      <c r="I84" s="294">
        <v>329</v>
      </c>
      <c r="J84" s="161" t="s">
        <v>48</v>
      </c>
      <c r="K84" s="162"/>
      <c r="L84" s="386">
        <v>472195</v>
      </c>
      <c r="M84" s="164">
        <v>514000</v>
      </c>
      <c r="N84" s="210">
        <v>509410</v>
      </c>
      <c r="O84" s="392">
        <f t="shared" si="6"/>
        <v>107.88127786190027</v>
      </c>
      <c r="P84" s="393">
        <f t="shared" si="7"/>
        <v>99.107003891050582</v>
      </c>
    </row>
    <row r="85" spans="1:16" ht="13.2" customHeight="1">
      <c r="A85" s="55"/>
      <c r="B85" s="56"/>
      <c r="C85" s="56"/>
      <c r="D85" s="56"/>
      <c r="E85" s="56"/>
      <c r="F85" s="56"/>
      <c r="G85" s="56"/>
      <c r="H85" s="57"/>
      <c r="I85" s="294">
        <v>34</v>
      </c>
      <c r="J85" s="161" t="s">
        <v>49</v>
      </c>
      <c r="K85" s="162"/>
      <c r="L85" s="386">
        <f>SUM(L86)</f>
        <v>16387</v>
      </c>
      <c r="M85" s="164">
        <f>SUM(M86)</f>
        <v>10500</v>
      </c>
      <c r="N85" s="165">
        <f>SUM(N86)</f>
        <v>10146</v>
      </c>
      <c r="O85" s="392">
        <f t="shared" si="6"/>
        <v>61.914932568499424</v>
      </c>
      <c r="P85" s="393">
        <f t="shared" si="7"/>
        <v>96.628571428571433</v>
      </c>
    </row>
    <row r="86" spans="1:16" ht="13.2" customHeight="1">
      <c r="A86" s="55" t="s">
        <v>87</v>
      </c>
      <c r="B86" s="56"/>
      <c r="C86" s="56"/>
      <c r="D86" s="56"/>
      <c r="E86" s="56"/>
      <c r="F86" s="56"/>
      <c r="G86" s="56"/>
      <c r="H86" s="57"/>
      <c r="I86" s="294">
        <v>343</v>
      </c>
      <c r="J86" s="161" t="s">
        <v>50</v>
      </c>
      <c r="K86" s="162"/>
      <c r="L86" s="386">
        <v>16387</v>
      </c>
      <c r="M86" s="164">
        <v>10500</v>
      </c>
      <c r="N86" s="210">
        <v>10146</v>
      </c>
      <c r="O86" s="392">
        <f t="shared" si="6"/>
        <v>61.914932568499424</v>
      </c>
      <c r="P86" s="393">
        <f t="shared" si="7"/>
        <v>96.628571428571433</v>
      </c>
    </row>
    <row r="87" spans="1:16" s="9" customFormat="1" ht="13.2" customHeight="1">
      <c r="A87" s="55"/>
      <c r="B87" s="56"/>
      <c r="C87" s="56"/>
      <c r="D87" s="56"/>
      <c r="E87" s="56"/>
      <c r="F87" s="56"/>
      <c r="G87" s="56"/>
      <c r="H87" s="57"/>
      <c r="I87" s="294" t="s">
        <v>414</v>
      </c>
      <c r="J87" s="536" t="s">
        <v>416</v>
      </c>
      <c r="K87" s="537"/>
      <c r="L87" s="164">
        <f>L88</f>
        <v>0</v>
      </c>
      <c r="M87" s="164">
        <f>M88</f>
        <v>23093</v>
      </c>
      <c r="N87" s="164">
        <f>N88</f>
        <v>23093</v>
      </c>
      <c r="O87" s="549">
        <v>0</v>
      </c>
      <c r="P87" s="393">
        <f t="shared" si="7"/>
        <v>100</v>
      </c>
    </row>
    <row r="88" spans="1:16" s="9" customFormat="1" ht="13.2" customHeight="1">
      <c r="A88" s="55" t="s">
        <v>87</v>
      </c>
      <c r="B88" s="56"/>
      <c r="C88" s="56"/>
      <c r="D88" s="56"/>
      <c r="E88" s="56"/>
      <c r="F88" s="56"/>
      <c r="G88" s="56"/>
      <c r="H88" s="57"/>
      <c r="I88" s="294" t="s">
        <v>415</v>
      </c>
      <c r="J88" s="536" t="s">
        <v>417</v>
      </c>
      <c r="K88" s="537"/>
      <c r="L88" s="386">
        <v>0</v>
      </c>
      <c r="M88" s="164">
        <v>23093</v>
      </c>
      <c r="N88" s="164">
        <v>23093</v>
      </c>
      <c r="O88" s="549">
        <v>0</v>
      </c>
      <c r="P88" s="393">
        <f t="shared" si="7"/>
        <v>100</v>
      </c>
    </row>
    <row r="89" spans="1:16" ht="13.2" customHeight="1">
      <c r="A89" s="55"/>
      <c r="B89" s="56"/>
      <c r="C89" s="56"/>
      <c r="D89" s="56"/>
      <c r="E89" s="56"/>
      <c r="F89" s="56"/>
      <c r="G89" s="56"/>
      <c r="H89" s="57"/>
      <c r="I89" s="294">
        <v>37</v>
      </c>
      <c r="J89" s="161" t="s">
        <v>51</v>
      </c>
      <c r="K89" s="162"/>
      <c r="L89" s="386">
        <f>SUM(L90)</f>
        <v>580293</v>
      </c>
      <c r="M89" s="164">
        <f>SUM(M90)</f>
        <v>618350</v>
      </c>
      <c r="N89" s="165">
        <f>SUM(N90)</f>
        <v>618155</v>
      </c>
      <c r="O89" s="392">
        <f t="shared" si="6"/>
        <v>106.5246349688864</v>
      </c>
      <c r="P89" s="393">
        <f t="shared" si="7"/>
        <v>99.968464461874333</v>
      </c>
    </row>
    <row r="90" spans="1:16" ht="13.2" customHeight="1">
      <c r="A90" s="55" t="s">
        <v>87</v>
      </c>
      <c r="B90" s="56"/>
      <c r="C90" s="56" t="s">
        <v>96</v>
      </c>
      <c r="D90" s="56" t="s">
        <v>11</v>
      </c>
      <c r="E90" s="56"/>
      <c r="F90" s="56"/>
      <c r="G90" s="56"/>
      <c r="H90" s="57"/>
      <c r="I90" s="294">
        <v>372</v>
      </c>
      <c r="J90" s="161" t="s">
        <v>52</v>
      </c>
      <c r="K90" s="162"/>
      <c r="L90" s="386">
        <v>580293</v>
      </c>
      <c r="M90" s="164">
        <v>618350</v>
      </c>
      <c r="N90" s="210">
        <v>618155</v>
      </c>
      <c r="O90" s="392">
        <f t="shared" si="6"/>
        <v>106.5246349688864</v>
      </c>
      <c r="P90" s="393">
        <f t="shared" si="7"/>
        <v>99.968464461874333</v>
      </c>
    </row>
    <row r="91" spans="1:16" ht="13.2" customHeight="1">
      <c r="A91" s="55"/>
      <c r="B91" s="56"/>
      <c r="C91" s="56"/>
      <c r="D91" s="56"/>
      <c r="E91" s="56"/>
      <c r="F91" s="56"/>
      <c r="G91" s="56"/>
      <c r="H91" s="57"/>
      <c r="I91" s="294">
        <v>38</v>
      </c>
      <c r="J91" s="161" t="s">
        <v>53</v>
      </c>
      <c r="K91" s="162"/>
      <c r="L91" s="386">
        <f>SUM(L92:L94)</f>
        <v>819833</v>
      </c>
      <c r="M91" s="164">
        <f>SUM(M92:M94)</f>
        <v>747187</v>
      </c>
      <c r="N91" s="165">
        <f>SUM(N92:N94)</f>
        <v>748379</v>
      </c>
      <c r="O91" s="392">
        <f t="shared" si="6"/>
        <v>91.284322538858518</v>
      </c>
      <c r="P91" s="393">
        <f t="shared" si="7"/>
        <v>100.15953168350092</v>
      </c>
    </row>
    <row r="92" spans="1:16" ht="13.2" customHeight="1">
      <c r="A92" s="55" t="s">
        <v>87</v>
      </c>
      <c r="B92" s="56"/>
      <c r="C92" s="56"/>
      <c r="D92" s="56" t="s">
        <v>11</v>
      </c>
      <c r="E92" s="56"/>
      <c r="F92" s="56"/>
      <c r="G92" s="56"/>
      <c r="H92" s="57"/>
      <c r="I92" s="294">
        <v>381</v>
      </c>
      <c r="J92" s="161" t="s">
        <v>54</v>
      </c>
      <c r="K92" s="162"/>
      <c r="L92" s="386">
        <v>571838</v>
      </c>
      <c r="M92" s="164">
        <v>680400</v>
      </c>
      <c r="N92" s="210">
        <v>681592</v>
      </c>
      <c r="O92" s="392">
        <f t="shared" si="6"/>
        <v>119.19319807358029</v>
      </c>
      <c r="P92" s="393">
        <f t="shared" si="7"/>
        <v>100.17519106407995</v>
      </c>
    </row>
    <row r="93" spans="1:16" s="9" customFormat="1" ht="13.2" customHeight="1">
      <c r="A93" s="55" t="s">
        <v>87</v>
      </c>
      <c r="B93" s="56"/>
      <c r="C93" s="56"/>
      <c r="D93" s="56"/>
      <c r="E93" s="56"/>
      <c r="F93" s="56"/>
      <c r="G93" s="56"/>
      <c r="H93" s="57"/>
      <c r="I93" s="294" t="s">
        <v>125</v>
      </c>
      <c r="J93" s="610" t="s">
        <v>126</v>
      </c>
      <c r="K93" s="611"/>
      <c r="L93" s="386">
        <v>122508</v>
      </c>
      <c r="M93" s="164">
        <v>0</v>
      </c>
      <c r="N93" s="210">
        <v>0</v>
      </c>
      <c r="O93" s="549">
        <f t="shared" si="6"/>
        <v>0</v>
      </c>
      <c r="P93" s="550">
        <v>0</v>
      </c>
    </row>
    <row r="94" spans="1:16" ht="13.2" customHeight="1">
      <c r="A94" s="55"/>
      <c r="B94" s="56"/>
      <c r="C94" s="56"/>
      <c r="D94" s="56" t="s">
        <v>11</v>
      </c>
      <c r="E94" s="56"/>
      <c r="F94" s="56"/>
      <c r="G94" s="56" t="s">
        <v>188</v>
      </c>
      <c r="H94" s="57"/>
      <c r="I94" s="294">
        <v>386</v>
      </c>
      <c r="J94" s="161" t="s">
        <v>55</v>
      </c>
      <c r="K94" s="162"/>
      <c r="L94" s="386">
        <v>125487</v>
      </c>
      <c r="M94" s="164">
        <v>66787</v>
      </c>
      <c r="N94" s="210">
        <v>66787</v>
      </c>
      <c r="O94" s="392">
        <f t="shared" si="6"/>
        <v>53.2222461290811</v>
      </c>
      <c r="P94" s="393">
        <f t="shared" si="7"/>
        <v>100</v>
      </c>
    </row>
    <row r="95" spans="1:16" ht="14.4" customHeight="1">
      <c r="A95" s="412"/>
      <c r="B95" s="413"/>
      <c r="C95" s="413"/>
      <c r="D95" s="413"/>
      <c r="E95" s="413"/>
      <c r="F95" s="413" t="s">
        <v>187</v>
      </c>
      <c r="G95" s="413" t="s">
        <v>188</v>
      </c>
      <c r="H95" s="414"/>
      <c r="I95" s="415">
        <v>4</v>
      </c>
      <c r="J95" s="416" t="s">
        <v>12</v>
      </c>
      <c r="K95" s="417"/>
      <c r="L95" s="421">
        <f>L96</f>
        <v>4813994</v>
      </c>
      <c r="M95" s="419">
        <f>M96</f>
        <v>12034950</v>
      </c>
      <c r="N95" s="420">
        <f>N96</f>
        <v>3379883</v>
      </c>
      <c r="O95" s="406">
        <f>N95/L95*100</f>
        <v>70.209539106197468</v>
      </c>
      <c r="P95" s="407">
        <f>N95/M95*100</f>
        <v>28.083897315734589</v>
      </c>
    </row>
    <row r="96" spans="1:16" ht="13.2" customHeight="1">
      <c r="A96" s="80"/>
      <c r="B96" s="81"/>
      <c r="C96" s="81"/>
      <c r="D96" s="81"/>
      <c r="E96" s="81"/>
      <c r="F96" s="81"/>
      <c r="G96" s="81"/>
      <c r="H96" s="82"/>
      <c r="I96" s="293">
        <v>42</v>
      </c>
      <c r="J96" s="211" t="s">
        <v>57</v>
      </c>
      <c r="K96" s="220"/>
      <c r="L96" s="212">
        <f>SUM(L97:L99)</f>
        <v>4813994</v>
      </c>
      <c r="M96" s="263">
        <f>SUM(M97:M99)</f>
        <v>12034950</v>
      </c>
      <c r="N96" s="196">
        <f>N97+N98+N99</f>
        <v>3379883</v>
      </c>
      <c r="O96" s="547">
        <f t="shared" ref="O96:O99" si="8">N96/L96*100</f>
        <v>70.209539106197468</v>
      </c>
      <c r="P96" s="456">
        <f t="shared" ref="P96:P99" si="9">N96/M96*100</f>
        <v>28.083897315734589</v>
      </c>
    </row>
    <row r="97" spans="1:16" ht="13.2" customHeight="1">
      <c r="A97" s="55"/>
      <c r="B97" s="56"/>
      <c r="C97" s="56"/>
      <c r="D97" s="56"/>
      <c r="E97" s="56"/>
      <c r="F97" s="56" t="s">
        <v>187</v>
      </c>
      <c r="G97" s="56" t="s">
        <v>188</v>
      </c>
      <c r="H97" s="57"/>
      <c r="I97" s="294">
        <v>421</v>
      </c>
      <c r="J97" s="161" t="s">
        <v>58</v>
      </c>
      <c r="K97" s="162"/>
      <c r="L97" s="163">
        <v>4290642</v>
      </c>
      <c r="M97" s="164">
        <v>11515500</v>
      </c>
      <c r="N97" s="168">
        <v>2975357</v>
      </c>
      <c r="O97" s="392">
        <f t="shared" si="8"/>
        <v>69.34526348271423</v>
      </c>
      <c r="P97" s="391">
        <f t="shared" si="9"/>
        <v>25.837844644175238</v>
      </c>
    </row>
    <row r="98" spans="1:16" ht="13.2" customHeight="1">
      <c r="A98" s="55"/>
      <c r="B98" s="56"/>
      <c r="C98" s="56"/>
      <c r="D98" s="56"/>
      <c r="E98" s="56"/>
      <c r="F98" s="56"/>
      <c r="G98" s="56" t="s">
        <v>188</v>
      </c>
      <c r="H98" s="57"/>
      <c r="I98" s="294" t="s">
        <v>59</v>
      </c>
      <c r="J98" s="161" t="s">
        <v>60</v>
      </c>
      <c r="K98" s="162"/>
      <c r="L98" s="163">
        <v>25665</v>
      </c>
      <c r="M98" s="164">
        <v>145800</v>
      </c>
      <c r="N98" s="168">
        <v>146032</v>
      </c>
      <c r="O98" s="392">
        <f t="shared" si="8"/>
        <v>568.99279173972332</v>
      </c>
      <c r="P98" s="391">
        <f t="shared" si="9"/>
        <v>100.159122085048</v>
      </c>
    </row>
    <row r="99" spans="1:16">
      <c r="A99" s="61"/>
      <c r="B99" s="62"/>
      <c r="C99" s="62"/>
      <c r="D99" s="62"/>
      <c r="E99" s="62"/>
      <c r="F99" s="62"/>
      <c r="G99" s="62" t="s">
        <v>188</v>
      </c>
      <c r="H99" s="63"/>
      <c r="I99" s="295" t="s">
        <v>123</v>
      </c>
      <c r="J99" s="626" t="s">
        <v>124</v>
      </c>
      <c r="K99" s="627"/>
      <c r="L99" s="202">
        <v>497687</v>
      </c>
      <c r="M99" s="292">
        <v>373650</v>
      </c>
      <c r="N99" s="387">
        <v>258494</v>
      </c>
      <c r="O99" s="394">
        <f t="shared" si="8"/>
        <v>51.939070138460522</v>
      </c>
      <c r="P99" s="395">
        <f t="shared" si="9"/>
        <v>69.180784156295999</v>
      </c>
    </row>
    <row r="100" spans="1:16" s="9" customFormat="1" ht="7.2" customHeight="1">
      <c r="A100" s="56"/>
      <c r="B100" s="56"/>
      <c r="C100" s="56"/>
      <c r="D100" s="56"/>
      <c r="E100" s="56"/>
      <c r="F100" s="56"/>
      <c r="G100" s="56"/>
      <c r="H100" s="56"/>
      <c r="I100" s="161"/>
      <c r="J100" s="536"/>
      <c r="K100" s="536"/>
      <c r="L100" s="164"/>
      <c r="M100" s="164"/>
      <c r="N100" s="545"/>
      <c r="O100" s="546"/>
      <c r="P100" s="543"/>
    </row>
    <row r="101" spans="1:16">
      <c r="A101" s="338"/>
      <c r="B101" s="339"/>
      <c r="C101" s="339"/>
      <c r="D101" s="339"/>
      <c r="E101" s="339"/>
      <c r="F101" s="339"/>
      <c r="G101" s="339"/>
      <c r="H101" s="384" t="s">
        <v>190</v>
      </c>
      <c r="I101" s="358" t="s">
        <v>378</v>
      </c>
      <c r="J101" s="340"/>
      <c r="K101" s="396"/>
      <c r="L101" s="423"/>
      <c r="M101" s="340"/>
      <c r="N101" s="424"/>
      <c r="O101" s="427"/>
      <c r="P101" s="422"/>
    </row>
    <row r="102" spans="1:16">
      <c r="A102" s="408"/>
      <c r="B102" s="409"/>
      <c r="C102" s="409"/>
      <c r="D102" s="409"/>
      <c r="E102" s="409"/>
      <c r="F102" s="409"/>
      <c r="G102" s="409"/>
      <c r="H102" s="410" t="s">
        <v>190</v>
      </c>
      <c r="I102" s="400">
        <v>8</v>
      </c>
      <c r="J102" s="401" t="s">
        <v>13</v>
      </c>
      <c r="K102" s="402"/>
      <c r="L102" s="403">
        <f t="shared" ref="L102:N103" si="10">L103</f>
        <v>0</v>
      </c>
      <c r="M102" s="404">
        <f t="shared" si="10"/>
        <v>0</v>
      </c>
      <c r="N102" s="405">
        <f t="shared" si="10"/>
        <v>0</v>
      </c>
      <c r="O102" s="411">
        <v>0</v>
      </c>
      <c r="P102" s="431">
        <v>0</v>
      </c>
    </row>
    <row r="103" spans="1:16">
      <c r="A103" s="80"/>
      <c r="B103" s="81"/>
      <c r="C103" s="81"/>
      <c r="D103" s="81"/>
      <c r="E103" s="81"/>
      <c r="F103" s="81"/>
      <c r="G103" s="81"/>
      <c r="H103" s="82"/>
      <c r="I103" s="297" t="s">
        <v>61</v>
      </c>
      <c r="J103" s="211" t="s">
        <v>62</v>
      </c>
      <c r="K103" s="220"/>
      <c r="L103" s="212">
        <f t="shared" si="10"/>
        <v>0</v>
      </c>
      <c r="M103" s="263">
        <f t="shared" si="10"/>
        <v>0</v>
      </c>
      <c r="N103" s="263">
        <f t="shared" si="10"/>
        <v>0</v>
      </c>
      <c r="O103" s="473">
        <v>0</v>
      </c>
      <c r="P103" s="462">
        <v>0</v>
      </c>
    </row>
    <row r="104" spans="1:16">
      <c r="A104" s="61"/>
      <c r="B104" s="62"/>
      <c r="C104" s="62"/>
      <c r="D104" s="62"/>
      <c r="E104" s="62"/>
      <c r="F104" s="62"/>
      <c r="G104" s="62"/>
      <c r="H104" s="63" t="s">
        <v>190</v>
      </c>
      <c r="I104" s="430" t="s">
        <v>63</v>
      </c>
      <c r="J104" s="200" t="s">
        <v>192</v>
      </c>
      <c r="K104" s="201"/>
      <c r="L104" s="202">
        <v>0</v>
      </c>
      <c r="M104" s="292">
        <v>0</v>
      </c>
      <c r="N104" s="292">
        <v>0</v>
      </c>
      <c r="O104" s="474">
        <v>0</v>
      </c>
      <c r="P104" s="458">
        <v>0</v>
      </c>
    </row>
    <row r="105" spans="1:16" s="9" customFormat="1" ht="12" customHeight="1">
      <c r="A105" s="56"/>
      <c r="B105" s="56"/>
      <c r="C105" s="56"/>
      <c r="D105" s="56"/>
      <c r="E105" s="56"/>
      <c r="F105" s="56"/>
      <c r="G105" s="56"/>
      <c r="H105" s="56"/>
      <c r="I105" s="303"/>
      <c r="J105" s="161"/>
      <c r="K105" s="161"/>
      <c r="L105" s="164"/>
      <c r="M105" s="164"/>
      <c r="N105" s="164"/>
      <c r="O105" s="459"/>
      <c r="P105" s="460"/>
    </row>
    <row r="106" spans="1:16">
      <c r="A106" s="408"/>
      <c r="B106" s="409"/>
      <c r="C106" s="409"/>
      <c r="D106" s="409"/>
      <c r="E106" s="409"/>
      <c r="F106" s="409"/>
      <c r="G106" s="409"/>
      <c r="H106" s="410" t="s">
        <v>190</v>
      </c>
      <c r="I106" s="400">
        <v>5</v>
      </c>
      <c r="J106" s="401" t="s">
        <v>14</v>
      </c>
      <c r="K106" s="402"/>
      <c r="L106" s="432">
        <f t="shared" ref="L106:N107" si="11">L107</f>
        <v>0</v>
      </c>
      <c r="M106" s="404">
        <f t="shared" si="11"/>
        <v>0</v>
      </c>
      <c r="N106" s="405">
        <f t="shared" si="11"/>
        <v>0</v>
      </c>
      <c r="O106" s="411">
        <v>0</v>
      </c>
      <c r="P106" s="431">
        <v>0</v>
      </c>
    </row>
    <row r="107" spans="1:16">
      <c r="A107" s="55"/>
      <c r="B107" s="56"/>
      <c r="C107" s="56"/>
      <c r="D107" s="56"/>
      <c r="E107" s="56"/>
      <c r="F107" s="56"/>
      <c r="G107" s="56"/>
      <c r="H107" s="57"/>
      <c r="I107" s="296" t="s">
        <v>64</v>
      </c>
      <c r="J107" s="161" t="s">
        <v>65</v>
      </c>
      <c r="K107" s="162"/>
      <c r="L107" s="355">
        <f t="shared" si="11"/>
        <v>0</v>
      </c>
      <c r="M107" s="164">
        <f t="shared" si="11"/>
        <v>0</v>
      </c>
      <c r="N107" s="165">
        <f t="shared" si="11"/>
        <v>0</v>
      </c>
      <c r="O107" s="461">
        <v>0</v>
      </c>
      <c r="P107" s="472">
        <v>0</v>
      </c>
    </row>
    <row r="108" spans="1:16">
      <c r="A108" s="61"/>
      <c r="B108" s="62"/>
      <c r="C108" s="62"/>
      <c r="D108" s="62"/>
      <c r="E108" s="62"/>
      <c r="F108" s="62"/>
      <c r="G108" s="62"/>
      <c r="H108" s="63" t="s">
        <v>190</v>
      </c>
      <c r="I108" s="430" t="s">
        <v>66</v>
      </c>
      <c r="J108" s="200" t="s">
        <v>67</v>
      </c>
      <c r="K108" s="201"/>
      <c r="L108" s="425">
        <v>0</v>
      </c>
      <c r="M108" s="292">
        <v>0</v>
      </c>
      <c r="N108" s="426">
        <v>0</v>
      </c>
      <c r="O108" s="428">
        <v>0</v>
      </c>
      <c r="P108" s="429">
        <v>0</v>
      </c>
    </row>
    <row r="109" spans="1:16">
      <c r="A109" s="38"/>
      <c r="B109" s="38"/>
      <c r="C109" s="38"/>
      <c r="D109" s="38"/>
      <c r="E109" s="38"/>
      <c r="F109" s="38"/>
      <c r="G109" s="38"/>
      <c r="H109" s="38"/>
      <c r="I109" s="33"/>
      <c r="J109" s="33"/>
      <c r="K109" s="33"/>
      <c r="L109" s="49"/>
      <c r="M109" s="33"/>
      <c r="N109" s="40"/>
      <c r="O109" s="22"/>
      <c r="P109" s="22"/>
    </row>
    <row r="110" spans="1:16">
      <c r="A110" s="433"/>
      <c r="B110" s="434"/>
      <c r="C110" s="434"/>
      <c r="D110" s="434"/>
      <c r="E110" s="434"/>
      <c r="F110" s="434"/>
      <c r="G110" s="434"/>
      <c r="H110" s="435"/>
      <c r="I110" s="436" t="s">
        <v>379</v>
      </c>
      <c r="J110" s="437"/>
      <c r="K110" s="437"/>
      <c r="L110" s="440"/>
      <c r="M110" s="437"/>
      <c r="N110" s="441"/>
      <c r="O110" s="444"/>
      <c r="P110" s="438"/>
    </row>
    <row r="111" spans="1:16">
      <c r="A111" s="408"/>
      <c r="B111" s="409"/>
      <c r="C111" s="409"/>
      <c r="D111" s="409"/>
      <c r="E111" s="409"/>
      <c r="F111" s="409"/>
      <c r="G111" s="409"/>
      <c r="H111" s="410"/>
      <c r="I111" s="400">
        <v>9</v>
      </c>
      <c r="J111" s="401" t="s">
        <v>15</v>
      </c>
      <c r="K111" s="402"/>
      <c r="L111" s="403">
        <f t="shared" ref="L111:N112" si="12">L112</f>
        <v>5357871</v>
      </c>
      <c r="M111" s="404">
        <f t="shared" si="12"/>
        <v>7175950</v>
      </c>
      <c r="N111" s="442">
        <f t="shared" si="12"/>
        <v>7175950</v>
      </c>
      <c r="O111" s="445">
        <f>N111/L111*100</f>
        <v>133.93286251199405</v>
      </c>
      <c r="P111" s="439">
        <f>N111/M111*100</f>
        <v>100</v>
      </c>
    </row>
    <row r="112" spans="1:16">
      <c r="A112" s="55"/>
      <c r="B112" s="56"/>
      <c r="C112" s="56"/>
      <c r="D112" s="56"/>
      <c r="E112" s="56"/>
      <c r="F112" s="56"/>
      <c r="G112" s="56"/>
      <c r="H112" s="57"/>
      <c r="I112" s="294">
        <v>92</v>
      </c>
      <c r="J112" s="161" t="s">
        <v>68</v>
      </c>
      <c r="K112" s="162"/>
      <c r="L112" s="163">
        <f t="shared" si="12"/>
        <v>5357871</v>
      </c>
      <c r="M112" s="90">
        <f t="shared" si="12"/>
        <v>7175950</v>
      </c>
      <c r="N112" s="443">
        <f t="shared" si="12"/>
        <v>7175950</v>
      </c>
      <c r="O112" s="446">
        <f>N112/L112*100</f>
        <v>133.93286251199405</v>
      </c>
      <c r="P112" s="443">
        <f>N112/M112*100</f>
        <v>100</v>
      </c>
    </row>
    <row r="113" spans="1:17">
      <c r="A113" s="61"/>
      <c r="B113" s="62"/>
      <c r="C113" s="62"/>
      <c r="D113" s="62"/>
      <c r="E113" s="62"/>
      <c r="F113" s="62"/>
      <c r="G113" s="62"/>
      <c r="H113" s="63"/>
      <c r="I113" s="295">
        <v>922</v>
      </c>
      <c r="J113" s="200" t="s">
        <v>69</v>
      </c>
      <c r="K113" s="201"/>
      <c r="L113" s="202">
        <v>5357871</v>
      </c>
      <c r="M113" s="189">
        <v>7175950</v>
      </c>
      <c r="N113" s="387">
        <v>7175950</v>
      </c>
      <c r="O113" s="447">
        <f>N113/L113*100</f>
        <v>133.93286251199405</v>
      </c>
      <c r="P113" s="387">
        <f>N113/M113*100</f>
        <v>100</v>
      </c>
    </row>
    <row r="114" spans="1:17">
      <c r="A114" s="38"/>
      <c r="B114" s="38"/>
      <c r="C114" s="38"/>
      <c r="D114" s="38"/>
      <c r="E114" s="38"/>
      <c r="F114" s="38"/>
      <c r="G114" s="38"/>
      <c r="H114" s="38"/>
      <c r="I114" s="33"/>
      <c r="J114" s="33"/>
      <c r="K114" s="33"/>
      <c r="L114" s="33"/>
      <c r="M114" s="42"/>
      <c r="N114" s="40"/>
      <c r="O114" s="22"/>
      <c r="P114" s="22"/>
    </row>
    <row r="115" spans="1:17">
      <c r="A115" s="622" t="s">
        <v>143</v>
      </c>
      <c r="B115" s="622"/>
      <c r="C115" s="622"/>
      <c r="D115" s="622"/>
      <c r="E115" s="622"/>
      <c r="F115" s="622"/>
      <c r="G115" s="622"/>
      <c r="H115" s="622"/>
      <c r="I115" s="622"/>
      <c r="J115" s="622"/>
      <c r="K115" s="622"/>
      <c r="L115" s="622"/>
      <c r="M115" s="622"/>
      <c r="N115" s="622"/>
      <c r="O115" s="622"/>
      <c r="P115" s="622"/>
    </row>
    <row r="116" spans="1:17">
      <c r="A116" s="623" t="s">
        <v>520</v>
      </c>
      <c r="B116" s="623"/>
      <c r="C116" s="623"/>
      <c r="D116" s="623"/>
      <c r="E116" s="623"/>
      <c r="F116" s="623"/>
      <c r="G116" s="623"/>
      <c r="H116" s="623"/>
      <c r="I116" s="623"/>
      <c r="J116" s="623"/>
      <c r="K116" s="623"/>
      <c r="L116" s="623"/>
      <c r="M116" s="623"/>
      <c r="N116" s="623"/>
      <c r="O116" s="623"/>
      <c r="P116" s="623"/>
    </row>
    <row r="117" spans="1:17">
      <c r="A117" s="3"/>
      <c r="B117" s="3"/>
      <c r="C117" s="3"/>
      <c r="D117" s="3"/>
      <c r="E117" s="3"/>
      <c r="F117" s="3"/>
      <c r="G117" s="3"/>
      <c r="H117" s="10"/>
      <c r="I117" s="3"/>
      <c r="J117" s="3"/>
      <c r="K117" s="3"/>
      <c r="L117" s="10"/>
      <c r="M117" s="4"/>
      <c r="N117" s="1"/>
    </row>
    <row r="118" spans="1:17">
      <c r="A118" s="1"/>
      <c r="B118" s="1"/>
      <c r="C118" s="1"/>
      <c r="D118" s="1"/>
      <c r="E118" s="1"/>
      <c r="F118" s="1"/>
      <c r="G118" s="1"/>
      <c r="H118" s="6"/>
      <c r="I118" s="3"/>
      <c r="J118" s="3"/>
      <c r="K118" s="3"/>
      <c r="L118" s="10"/>
      <c r="M118" s="3"/>
      <c r="N118" s="1"/>
    </row>
    <row r="119" spans="1:17">
      <c r="A119" s="1"/>
      <c r="B119" s="1"/>
      <c r="C119" s="1"/>
      <c r="D119" s="1"/>
      <c r="E119" s="1"/>
      <c r="F119" s="1"/>
      <c r="G119" s="1"/>
      <c r="H119" s="6"/>
      <c r="I119" s="453"/>
      <c r="J119" s="449" t="s">
        <v>184</v>
      </c>
      <c r="K119" s="448"/>
      <c r="L119" s="37"/>
      <c r="M119" s="37"/>
      <c r="N119" s="37"/>
      <c r="O119" s="37"/>
      <c r="P119" s="36"/>
      <c r="Q119" s="36"/>
    </row>
    <row r="120" spans="1:17">
      <c r="A120" s="1"/>
      <c r="B120" s="1"/>
      <c r="C120" s="1"/>
      <c r="D120" s="1"/>
      <c r="E120" s="1"/>
      <c r="F120" s="1"/>
      <c r="G120" s="1"/>
      <c r="H120" s="6"/>
      <c r="I120" s="451">
        <v>1</v>
      </c>
      <c r="J120" s="612" t="s">
        <v>70</v>
      </c>
      <c r="K120" s="613"/>
      <c r="L120" s="34"/>
      <c r="M120" s="34"/>
      <c r="N120" s="34"/>
      <c r="O120" s="34"/>
      <c r="P120" s="34"/>
      <c r="Q120" s="35"/>
    </row>
    <row r="121" spans="1:17">
      <c r="A121" s="1"/>
      <c r="B121" s="1"/>
      <c r="C121" s="1"/>
      <c r="D121" s="1"/>
      <c r="E121" s="1"/>
      <c r="F121" s="1"/>
      <c r="G121" s="1"/>
      <c r="H121" s="6"/>
      <c r="I121" s="451" t="s">
        <v>128</v>
      </c>
      <c r="J121" s="612" t="s">
        <v>185</v>
      </c>
      <c r="K121" s="613"/>
      <c r="L121" s="34"/>
      <c r="M121" s="34"/>
      <c r="N121" s="34"/>
      <c r="O121" s="34"/>
      <c r="P121" s="35"/>
      <c r="Q121" s="35"/>
    </row>
    <row r="122" spans="1:17">
      <c r="A122" s="1"/>
      <c r="B122" s="1"/>
      <c r="C122" s="1"/>
      <c r="D122" s="1"/>
      <c r="E122" s="1"/>
      <c r="F122" s="1"/>
      <c r="G122" s="1"/>
      <c r="H122" s="6"/>
      <c r="I122" s="451" t="s">
        <v>96</v>
      </c>
      <c r="J122" s="612" t="s">
        <v>71</v>
      </c>
      <c r="K122" s="613"/>
      <c r="L122" s="34"/>
      <c r="M122" s="34"/>
      <c r="N122" s="34"/>
      <c r="O122" s="34"/>
      <c r="P122" s="35"/>
      <c r="Q122" s="35"/>
    </row>
    <row r="123" spans="1:17">
      <c r="A123" s="1"/>
      <c r="B123" s="1"/>
      <c r="C123" s="1"/>
      <c r="D123" s="1"/>
      <c r="E123" s="1"/>
      <c r="F123" s="1"/>
      <c r="G123" s="1"/>
      <c r="H123" s="6"/>
      <c r="I123" s="451" t="s">
        <v>11</v>
      </c>
      <c r="J123" s="612" t="s">
        <v>72</v>
      </c>
      <c r="K123" s="613"/>
      <c r="L123" s="34"/>
      <c r="M123" s="34"/>
      <c r="N123" s="34"/>
      <c r="O123" s="34"/>
      <c r="P123" s="35"/>
      <c r="Q123" s="35"/>
    </row>
    <row r="124" spans="1:17">
      <c r="A124" s="1"/>
      <c r="B124" s="1"/>
      <c r="C124" s="1"/>
      <c r="D124" s="1"/>
      <c r="E124" s="1"/>
      <c r="F124" s="1"/>
      <c r="G124" s="1"/>
      <c r="H124" s="6"/>
      <c r="I124" s="451" t="s">
        <v>186</v>
      </c>
      <c r="J124" s="612" t="s">
        <v>73</v>
      </c>
      <c r="K124" s="613"/>
      <c r="L124" s="34"/>
      <c r="M124" s="34"/>
      <c r="N124" s="34"/>
      <c r="O124" s="34"/>
      <c r="P124" s="35"/>
      <c r="Q124" s="35"/>
    </row>
    <row r="125" spans="1:17">
      <c r="A125" s="1"/>
      <c r="B125" s="1"/>
      <c r="C125" s="1"/>
      <c r="D125" s="1"/>
      <c r="E125" s="1"/>
      <c r="F125" s="1"/>
      <c r="G125" s="1"/>
      <c r="H125" s="6"/>
      <c r="I125" s="451" t="s">
        <v>187</v>
      </c>
      <c r="J125" s="612" t="s">
        <v>74</v>
      </c>
      <c r="K125" s="613"/>
      <c r="L125" s="34"/>
      <c r="M125" s="34"/>
      <c r="N125" s="34"/>
      <c r="O125" s="34"/>
      <c r="P125" s="35"/>
      <c r="Q125" s="35"/>
    </row>
    <row r="126" spans="1:17" ht="23.4" customHeight="1">
      <c r="A126" s="1"/>
      <c r="B126" s="1"/>
      <c r="C126" s="1"/>
      <c r="D126" s="1"/>
      <c r="E126" s="1"/>
      <c r="F126" s="1"/>
      <c r="G126" s="1"/>
      <c r="H126" s="6"/>
      <c r="I126" s="451" t="s">
        <v>188</v>
      </c>
      <c r="J126" s="614" t="s">
        <v>189</v>
      </c>
      <c r="K126" s="615"/>
      <c r="L126" s="34"/>
      <c r="M126" s="34"/>
      <c r="N126" s="34"/>
      <c r="O126" s="34"/>
      <c r="P126" s="35"/>
      <c r="Q126" s="35"/>
    </row>
    <row r="127" spans="1:17">
      <c r="A127" s="1"/>
      <c r="B127" s="1"/>
      <c r="C127" s="1"/>
      <c r="D127" s="1"/>
      <c r="E127" s="1"/>
      <c r="F127" s="1"/>
      <c r="G127" s="1"/>
      <c r="H127" s="6"/>
      <c r="I127" s="451" t="s">
        <v>190</v>
      </c>
      <c r="J127" s="452" t="s">
        <v>191</v>
      </c>
      <c r="K127" s="450"/>
      <c r="L127" s="6"/>
      <c r="M127" s="6"/>
      <c r="N127" s="6"/>
      <c r="O127" s="6"/>
      <c r="P127" s="10"/>
      <c r="Q127" s="10"/>
    </row>
  </sheetData>
  <mergeCells count="34">
    <mergeCell ref="A1:P1"/>
    <mergeCell ref="A7:P7"/>
    <mergeCell ref="J122:K122"/>
    <mergeCell ref="J121:K121"/>
    <mergeCell ref="J120:K120"/>
    <mergeCell ref="A42:P42"/>
    <mergeCell ref="A115:P115"/>
    <mergeCell ref="A116:P116"/>
    <mergeCell ref="A41:P41"/>
    <mergeCell ref="A17:P17"/>
    <mergeCell ref="J99:K99"/>
    <mergeCell ref="J93:K93"/>
    <mergeCell ref="A2:P2"/>
    <mergeCell ref="J55:K55"/>
    <mergeCell ref="J58:K58"/>
    <mergeCell ref="A3:K3"/>
    <mergeCell ref="A18:N18"/>
    <mergeCell ref="A5:P5"/>
    <mergeCell ref="A4:P4"/>
    <mergeCell ref="A10:N10"/>
    <mergeCell ref="A12:N12"/>
    <mergeCell ref="A13:N13"/>
    <mergeCell ref="A14:N14"/>
    <mergeCell ref="A11:N11"/>
    <mergeCell ref="A15:N15"/>
    <mergeCell ref="A9:K9"/>
    <mergeCell ref="J75:K75"/>
    <mergeCell ref="J123:K123"/>
    <mergeCell ref="J64:K64"/>
    <mergeCell ref="J66:K66"/>
    <mergeCell ref="J126:K126"/>
    <mergeCell ref="J67:K67"/>
    <mergeCell ref="J124:K124"/>
    <mergeCell ref="J125:K12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322"/>
  <sheetViews>
    <sheetView topLeftCell="A292" workbookViewId="0">
      <selection activeCell="A131" sqref="A131"/>
    </sheetView>
  </sheetViews>
  <sheetFormatPr defaultRowHeight="14.4"/>
  <cols>
    <col min="1" max="1" width="9.33203125" customWidth="1"/>
    <col min="2" max="8" width="2.21875" customWidth="1"/>
    <col min="9" max="9" width="2.21875" style="9" customWidth="1"/>
    <col min="10" max="10" width="5.109375" customWidth="1"/>
    <col min="11" max="11" width="7.33203125" customWidth="1"/>
    <col min="13" max="13" width="36" customWidth="1"/>
    <col min="14" max="14" width="10.88671875" style="9" customWidth="1"/>
    <col min="15" max="15" width="11.5546875" customWidth="1"/>
    <col min="16" max="16" width="10.6640625" customWidth="1"/>
    <col min="17" max="17" width="7.109375" customWidth="1"/>
    <col min="18" max="18" width="6.44140625" customWidth="1"/>
    <col min="19" max="19" width="15.33203125" bestFit="1" customWidth="1"/>
    <col min="23" max="23" width="15.88671875" bestFit="1" customWidth="1"/>
    <col min="24" max="24" width="17.109375" customWidth="1"/>
  </cols>
  <sheetData>
    <row r="1" spans="1:28" ht="15.6">
      <c r="A1" s="631" t="s">
        <v>168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</row>
    <row r="2" spans="1:28" ht="15.6">
      <c r="A2" s="309"/>
      <c r="B2" s="309"/>
      <c r="C2" s="33"/>
      <c r="D2" s="33"/>
      <c r="E2" s="33"/>
      <c r="F2" s="33"/>
      <c r="G2" s="33"/>
      <c r="H2" s="33"/>
      <c r="I2" s="33"/>
      <c r="J2" s="33"/>
      <c r="K2" s="33"/>
      <c r="L2" s="33"/>
      <c r="M2" s="310"/>
      <c r="N2" s="310"/>
      <c r="O2" s="40"/>
      <c r="P2" s="40"/>
      <c r="Q2" s="22"/>
      <c r="R2" s="22"/>
    </row>
    <row r="3" spans="1:28" ht="17.399999999999999" customHeight="1">
      <c r="A3" s="632" t="s">
        <v>167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  <c r="N3" s="632"/>
      <c r="O3" s="632"/>
      <c r="P3" s="632"/>
      <c r="Q3" s="632"/>
      <c r="R3" s="632"/>
    </row>
    <row r="4" spans="1:28">
      <c r="A4" s="637" t="s">
        <v>406</v>
      </c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  <c r="P4" s="637"/>
      <c r="Q4" s="637"/>
      <c r="R4" s="637"/>
      <c r="S4" s="14"/>
    </row>
    <row r="5" spans="1:28">
      <c r="A5" s="619" t="s">
        <v>171</v>
      </c>
      <c r="B5" s="619"/>
      <c r="C5" s="619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14"/>
    </row>
    <row r="6" spans="1:28" ht="16.8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40"/>
      <c r="P6" s="40"/>
      <c r="Q6" s="22"/>
      <c r="R6" s="22"/>
    </row>
    <row r="7" spans="1:28" ht="14.4" customHeight="1">
      <c r="A7" s="105" t="s">
        <v>75</v>
      </c>
      <c r="B7" s="100"/>
      <c r="C7" s="100" t="s">
        <v>76</v>
      </c>
      <c r="D7" s="100"/>
      <c r="E7" s="100"/>
      <c r="F7" s="100"/>
      <c r="G7" s="100"/>
      <c r="H7" s="100"/>
      <c r="I7" s="100"/>
      <c r="J7" s="504" t="s">
        <v>77</v>
      </c>
      <c r="K7" s="100"/>
      <c r="L7" s="100"/>
      <c r="M7" s="100"/>
      <c r="N7" s="266" t="s">
        <v>118</v>
      </c>
      <c r="O7" s="83" t="s">
        <v>1</v>
      </c>
      <c r="P7" s="84" t="s">
        <v>118</v>
      </c>
      <c r="Q7" s="83" t="s">
        <v>2</v>
      </c>
      <c r="R7" s="84" t="s">
        <v>2</v>
      </c>
    </row>
    <row r="8" spans="1:28">
      <c r="A8" s="106" t="s">
        <v>78</v>
      </c>
      <c r="B8" s="101"/>
      <c r="C8" s="101"/>
      <c r="D8" s="101"/>
      <c r="E8" s="101"/>
      <c r="F8" s="101"/>
      <c r="G8" s="101"/>
      <c r="H8" s="101"/>
      <c r="I8" s="101"/>
      <c r="J8" s="505"/>
      <c r="K8" s="101"/>
      <c r="L8" s="101"/>
      <c r="M8" s="101"/>
      <c r="N8" s="267" t="s">
        <v>119</v>
      </c>
      <c r="O8" s="50" t="s">
        <v>380</v>
      </c>
      <c r="P8" s="85" t="s">
        <v>119</v>
      </c>
      <c r="Q8" s="50" t="s">
        <v>132</v>
      </c>
      <c r="R8" s="85" t="s">
        <v>133</v>
      </c>
      <c r="T8" s="11"/>
      <c r="U8" s="11"/>
      <c r="V8" s="11"/>
      <c r="W8" s="17"/>
      <c r="X8" s="11"/>
      <c r="Y8" s="11"/>
      <c r="Z8" s="11"/>
      <c r="AA8" s="11"/>
      <c r="AB8" s="11"/>
    </row>
    <row r="9" spans="1:28">
      <c r="A9" s="635" t="s">
        <v>365</v>
      </c>
      <c r="B9" s="101"/>
      <c r="C9" s="101"/>
      <c r="D9" s="101"/>
      <c r="E9" s="101"/>
      <c r="F9" s="101"/>
      <c r="G9" s="101"/>
      <c r="H9" s="101"/>
      <c r="I9" s="101"/>
      <c r="J9" s="505" t="s">
        <v>79</v>
      </c>
      <c r="K9" s="101"/>
      <c r="L9" s="101" t="s">
        <v>80</v>
      </c>
      <c r="M9" s="101"/>
      <c r="N9" s="267" t="s">
        <v>401</v>
      </c>
      <c r="O9" s="102"/>
      <c r="P9" s="268" t="s">
        <v>402</v>
      </c>
      <c r="Q9" s="51"/>
      <c r="R9" s="86"/>
      <c r="T9" s="11"/>
      <c r="U9" s="11"/>
      <c r="V9" s="11"/>
      <c r="W9" s="17"/>
      <c r="X9" s="11"/>
      <c r="Y9" s="11"/>
      <c r="Z9" s="11"/>
      <c r="AA9" s="11"/>
      <c r="AB9" s="11"/>
    </row>
    <row r="10" spans="1:28" ht="17.399999999999999" customHeight="1">
      <c r="A10" s="636"/>
      <c r="B10" s="103"/>
      <c r="C10" s="103" t="s">
        <v>364</v>
      </c>
      <c r="D10" s="103"/>
      <c r="E10" s="103"/>
      <c r="F10" s="103"/>
      <c r="G10" s="103"/>
      <c r="H10" s="103"/>
      <c r="I10" s="103"/>
      <c r="J10" s="506" t="s">
        <v>81</v>
      </c>
      <c r="K10" s="103" t="s">
        <v>82</v>
      </c>
      <c r="L10" s="103" t="s">
        <v>83</v>
      </c>
      <c r="M10" s="103"/>
      <c r="N10" s="269" t="s">
        <v>129</v>
      </c>
      <c r="O10" s="104" t="s">
        <v>130</v>
      </c>
      <c r="P10" s="270" t="s">
        <v>131</v>
      </c>
      <c r="Q10" s="87"/>
      <c r="R10" s="88"/>
      <c r="T10" s="11"/>
      <c r="U10" s="11"/>
      <c r="V10" s="11"/>
      <c r="W10" s="17"/>
      <c r="X10" s="11"/>
      <c r="Y10" s="11"/>
      <c r="Z10" s="11"/>
      <c r="AA10" s="11"/>
      <c r="AB10" s="11"/>
    </row>
    <row r="11" spans="1:28" s="22" customFormat="1" ht="18" customHeight="1">
      <c r="A11" s="94"/>
      <c r="B11" s="481">
        <v>1</v>
      </c>
      <c r="C11" s="482">
        <v>2</v>
      </c>
      <c r="D11" s="482">
        <v>3</v>
      </c>
      <c r="E11" s="482">
        <v>4</v>
      </c>
      <c r="F11" s="482">
        <v>5</v>
      </c>
      <c r="G11" s="482">
        <v>6</v>
      </c>
      <c r="H11" s="482">
        <v>7</v>
      </c>
      <c r="I11" s="483" t="s">
        <v>190</v>
      </c>
      <c r="J11" s="507"/>
      <c r="K11" s="524" t="s">
        <v>84</v>
      </c>
      <c r="L11" s="524"/>
      <c r="M11" s="525"/>
      <c r="N11" s="95">
        <f>N12+N46</f>
        <v>11230894</v>
      </c>
      <c r="O11" s="96">
        <f>O12+O46</f>
        <v>18374480</v>
      </c>
      <c r="P11" s="97">
        <f>P12+P46</f>
        <v>9804233</v>
      </c>
      <c r="Q11" s="98">
        <f>P11/N11*100</f>
        <v>87.296995234751577</v>
      </c>
      <c r="R11" s="99">
        <f>P11/O11*100</f>
        <v>53.357880059735017</v>
      </c>
      <c r="T11" s="89"/>
      <c r="U11" s="89"/>
      <c r="V11" s="89"/>
      <c r="W11" s="90"/>
      <c r="X11" s="89"/>
      <c r="Y11" s="89"/>
      <c r="Z11" s="89"/>
      <c r="AA11" s="89"/>
      <c r="AB11" s="89"/>
    </row>
    <row r="12" spans="1:28" ht="19.2" customHeight="1">
      <c r="A12" s="271"/>
      <c r="B12" s="484"/>
      <c r="C12" s="485"/>
      <c r="D12" s="485"/>
      <c r="E12" s="485"/>
      <c r="F12" s="485"/>
      <c r="G12" s="485"/>
      <c r="H12" s="485"/>
      <c r="I12" s="486"/>
      <c r="J12" s="508"/>
      <c r="K12" s="526" t="s">
        <v>213</v>
      </c>
      <c r="L12" s="526"/>
      <c r="M12" s="527"/>
      <c r="N12" s="272">
        <f>SUM(N13)</f>
        <v>679048</v>
      </c>
      <c r="O12" s="273">
        <f>SUM(O13)</f>
        <v>704300</v>
      </c>
      <c r="P12" s="274">
        <f>SUM(P13)</f>
        <v>716665</v>
      </c>
      <c r="Q12" s="275">
        <f t="shared" ref="Q12:Q72" si="0">P12/N12*100</f>
        <v>105.53966729892437</v>
      </c>
      <c r="R12" s="276">
        <f t="shared" ref="R12:R76" si="1">P12/O12*100</f>
        <v>101.75564390174641</v>
      </c>
      <c r="T12" s="11"/>
      <c r="U12" s="11"/>
      <c r="V12" s="11"/>
      <c r="W12" s="7"/>
      <c r="X12" s="11"/>
      <c r="Y12" s="11"/>
      <c r="Z12" s="11"/>
      <c r="AA12" s="11"/>
      <c r="AB12" s="11"/>
    </row>
    <row r="13" spans="1:28" ht="18" customHeight="1">
      <c r="A13" s="277"/>
      <c r="B13" s="286"/>
      <c r="C13" s="287"/>
      <c r="D13" s="287"/>
      <c r="E13" s="287"/>
      <c r="F13" s="287"/>
      <c r="G13" s="287"/>
      <c r="H13" s="287"/>
      <c r="I13" s="288"/>
      <c r="J13" s="509"/>
      <c r="K13" s="279" t="s">
        <v>214</v>
      </c>
      <c r="L13" s="279"/>
      <c r="M13" s="280"/>
      <c r="N13" s="281">
        <f>SUM(N14)</f>
        <v>679048</v>
      </c>
      <c r="O13" s="282">
        <f>SUM(O14)</f>
        <v>704300</v>
      </c>
      <c r="P13" s="283">
        <f t="shared" ref="P13" si="2">SUM(P14)</f>
        <v>716665</v>
      </c>
      <c r="Q13" s="284">
        <f t="shared" si="0"/>
        <v>105.53966729892437</v>
      </c>
      <c r="R13" s="285">
        <f t="shared" si="1"/>
        <v>101.75564390174641</v>
      </c>
      <c r="T13" s="11"/>
      <c r="U13" s="11"/>
      <c r="V13" s="11"/>
      <c r="W13" s="7"/>
      <c r="X13" s="11"/>
      <c r="Y13" s="11"/>
      <c r="Z13" s="11"/>
      <c r="AA13" s="11"/>
      <c r="AB13" s="11"/>
    </row>
    <row r="14" spans="1:28" s="14" customFormat="1" ht="14.4" customHeight="1">
      <c r="A14" s="128"/>
      <c r="B14" s="91"/>
      <c r="C14" s="92"/>
      <c r="D14" s="92"/>
      <c r="E14" s="92"/>
      <c r="F14" s="92"/>
      <c r="G14" s="92"/>
      <c r="H14" s="92"/>
      <c r="I14" s="93"/>
      <c r="J14" s="510" t="s">
        <v>5</v>
      </c>
      <c r="K14" s="130" t="s">
        <v>215</v>
      </c>
      <c r="L14" s="130"/>
      <c r="M14" s="131"/>
      <c r="N14" s="132">
        <f>N16+N26+N31+N41</f>
        <v>679048</v>
      </c>
      <c r="O14" s="133">
        <f>O16+O26+O31+O41</f>
        <v>704300</v>
      </c>
      <c r="P14" s="134">
        <f>P16+P26+P31+P41</f>
        <v>716665</v>
      </c>
      <c r="Q14" s="135">
        <f t="shared" si="0"/>
        <v>105.53966729892437</v>
      </c>
      <c r="R14" s="136">
        <f t="shared" si="1"/>
        <v>101.75564390174641</v>
      </c>
      <c r="T14" s="74"/>
      <c r="U14" s="74"/>
      <c r="V14" s="74"/>
      <c r="W14" s="77"/>
      <c r="X14" s="74"/>
      <c r="Y14" s="74"/>
      <c r="Z14" s="74"/>
      <c r="AA14" s="74"/>
      <c r="AB14" s="74"/>
    </row>
    <row r="15" spans="1:28">
      <c r="A15" s="633" t="s">
        <v>278</v>
      </c>
      <c r="B15" s="487"/>
      <c r="C15" s="488"/>
      <c r="D15" s="488"/>
      <c r="E15" s="488"/>
      <c r="F15" s="488"/>
      <c r="G15" s="488"/>
      <c r="H15" s="488"/>
      <c r="I15" s="489"/>
      <c r="J15" s="511"/>
      <c r="K15" s="137" t="s">
        <v>207</v>
      </c>
      <c r="L15" s="137"/>
      <c r="M15" s="138"/>
      <c r="N15" s="139"/>
      <c r="O15" s="140"/>
      <c r="P15" s="141"/>
      <c r="Q15" s="142"/>
      <c r="R15" s="143"/>
      <c r="T15" s="11"/>
      <c r="U15" s="11"/>
      <c r="V15" s="11"/>
      <c r="W15" s="77"/>
      <c r="X15" s="11"/>
      <c r="Y15" s="11"/>
      <c r="Z15" s="11"/>
      <c r="AA15" s="11"/>
      <c r="AB15" s="11"/>
    </row>
    <row r="16" spans="1:28">
      <c r="A16" s="634"/>
      <c r="B16" s="107" t="s">
        <v>87</v>
      </c>
      <c r="C16" s="108"/>
      <c r="D16" s="108" t="s">
        <v>96</v>
      </c>
      <c r="E16" s="108" t="s">
        <v>11</v>
      </c>
      <c r="F16" s="108"/>
      <c r="G16" s="108" t="s">
        <v>187</v>
      </c>
      <c r="H16" s="108" t="s">
        <v>188</v>
      </c>
      <c r="I16" s="109"/>
      <c r="J16" s="512"/>
      <c r="K16" s="145" t="s">
        <v>86</v>
      </c>
      <c r="L16" s="145"/>
      <c r="M16" s="146"/>
      <c r="N16" s="147">
        <f>N17+N21</f>
        <v>452992</v>
      </c>
      <c r="O16" s="148">
        <f>O17+O21</f>
        <v>432000</v>
      </c>
      <c r="P16" s="149">
        <f>P17+P21</f>
        <v>438532</v>
      </c>
      <c r="Q16" s="150">
        <f t="shared" si="0"/>
        <v>96.807890647075439</v>
      </c>
      <c r="R16" s="151">
        <f>P16/O16*100</f>
        <v>101.51203703703703</v>
      </c>
      <c r="T16" s="11"/>
      <c r="U16" s="11"/>
      <c r="V16" s="11"/>
      <c r="W16" s="77"/>
      <c r="X16" s="11"/>
      <c r="Y16" s="11"/>
      <c r="Z16" s="11"/>
      <c r="AA16" s="11"/>
      <c r="AB16" s="11"/>
    </row>
    <row r="17" spans="1:28">
      <c r="A17" s="152" t="s">
        <v>279</v>
      </c>
      <c r="B17" s="116" t="s">
        <v>87</v>
      </c>
      <c r="C17" s="117"/>
      <c r="D17" s="117" t="s">
        <v>96</v>
      </c>
      <c r="E17" s="117" t="s">
        <v>11</v>
      </c>
      <c r="F17" s="117"/>
      <c r="G17" s="117"/>
      <c r="H17" s="117"/>
      <c r="I17" s="118"/>
      <c r="J17" s="513" t="s">
        <v>85</v>
      </c>
      <c r="K17" s="153" t="s">
        <v>204</v>
      </c>
      <c r="L17" s="153"/>
      <c r="M17" s="154"/>
      <c r="N17" s="207">
        <f>SUM(N18)</f>
        <v>281887</v>
      </c>
      <c r="O17" s="208">
        <f>SUM(O18)</f>
        <v>237000</v>
      </c>
      <c r="P17" s="209">
        <f t="shared" ref="P17" si="3">SUM(P18)</f>
        <v>231356</v>
      </c>
      <c r="Q17" s="475">
        <f t="shared" si="0"/>
        <v>82.074022569327425</v>
      </c>
      <c r="R17" s="187">
        <f t="shared" si="1"/>
        <v>97.618565400843877</v>
      </c>
      <c r="T17" s="11"/>
      <c r="U17" s="11"/>
      <c r="V17" s="11"/>
      <c r="W17" s="17"/>
      <c r="X17" s="11"/>
      <c r="Y17" s="11"/>
      <c r="Z17" s="11"/>
      <c r="AA17" s="11"/>
      <c r="AB17" s="11"/>
    </row>
    <row r="18" spans="1:28">
      <c r="A18" s="160" t="s">
        <v>279</v>
      </c>
      <c r="B18" s="55"/>
      <c r="C18" s="56"/>
      <c r="D18" s="56"/>
      <c r="E18" s="56"/>
      <c r="F18" s="56"/>
      <c r="G18" s="56"/>
      <c r="H18" s="56"/>
      <c r="I18" s="57"/>
      <c r="J18" s="514" t="s">
        <v>85</v>
      </c>
      <c r="K18" s="161">
        <v>3</v>
      </c>
      <c r="L18" s="161" t="s">
        <v>10</v>
      </c>
      <c r="M18" s="162"/>
      <c r="N18" s="163">
        <f t="shared" ref="N18:P19" si="4">N19</f>
        <v>281887</v>
      </c>
      <c r="O18" s="164">
        <f t="shared" si="4"/>
        <v>237000</v>
      </c>
      <c r="P18" s="165">
        <f t="shared" si="4"/>
        <v>231356</v>
      </c>
      <c r="Q18" s="261">
        <f t="shared" si="0"/>
        <v>82.074022569327425</v>
      </c>
      <c r="R18" s="167">
        <f t="shared" si="1"/>
        <v>97.618565400843877</v>
      </c>
      <c r="T18" s="11"/>
      <c r="U18" s="11"/>
      <c r="V18" s="11"/>
      <c r="W18" s="17"/>
      <c r="X18" s="11"/>
      <c r="Y18" s="11"/>
      <c r="Z18" s="11"/>
      <c r="AA18" s="11"/>
      <c r="AB18" s="11"/>
    </row>
    <row r="19" spans="1:28">
      <c r="A19" s="160" t="s">
        <v>279</v>
      </c>
      <c r="B19" s="55"/>
      <c r="C19" s="56"/>
      <c r="D19" s="56"/>
      <c r="E19" s="56"/>
      <c r="F19" s="56"/>
      <c r="G19" s="56"/>
      <c r="H19" s="56"/>
      <c r="I19" s="57"/>
      <c r="J19" s="514" t="s">
        <v>85</v>
      </c>
      <c r="K19" s="161">
        <v>32</v>
      </c>
      <c r="L19" s="161" t="s">
        <v>44</v>
      </c>
      <c r="M19" s="162"/>
      <c r="N19" s="163">
        <f t="shared" si="4"/>
        <v>281887</v>
      </c>
      <c r="O19" s="90">
        <f t="shared" si="4"/>
        <v>237000</v>
      </c>
      <c r="P19" s="168">
        <f t="shared" si="4"/>
        <v>231356</v>
      </c>
      <c r="Q19" s="261">
        <f t="shared" si="0"/>
        <v>82.074022569327425</v>
      </c>
      <c r="R19" s="167">
        <f t="shared" si="1"/>
        <v>97.618565400843877</v>
      </c>
      <c r="T19" s="11"/>
      <c r="U19" s="11"/>
      <c r="V19" s="11"/>
      <c r="W19" s="7"/>
      <c r="X19" s="11"/>
      <c r="Y19" s="11"/>
      <c r="Z19" s="11"/>
      <c r="AA19" s="11"/>
      <c r="AB19" s="11"/>
    </row>
    <row r="20" spans="1:28">
      <c r="A20" s="160" t="s">
        <v>279</v>
      </c>
      <c r="B20" s="55" t="s">
        <v>87</v>
      </c>
      <c r="C20" s="56"/>
      <c r="D20" s="56" t="s">
        <v>96</v>
      </c>
      <c r="E20" s="56" t="s">
        <v>11</v>
      </c>
      <c r="F20" s="56"/>
      <c r="G20" s="56"/>
      <c r="H20" s="56"/>
      <c r="I20" s="57"/>
      <c r="J20" s="514" t="s">
        <v>85</v>
      </c>
      <c r="K20" s="161">
        <v>329</v>
      </c>
      <c r="L20" s="161" t="s">
        <v>48</v>
      </c>
      <c r="M20" s="162"/>
      <c r="N20" s="163">
        <v>281887</v>
      </c>
      <c r="O20" s="164">
        <v>237000</v>
      </c>
      <c r="P20" s="165">
        <v>231356</v>
      </c>
      <c r="Q20" s="261">
        <f t="shared" si="0"/>
        <v>82.074022569327425</v>
      </c>
      <c r="R20" s="167">
        <f t="shared" si="1"/>
        <v>97.618565400843877</v>
      </c>
      <c r="T20" s="11"/>
      <c r="U20" s="11"/>
      <c r="V20" s="11"/>
      <c r="W20" s="78"/>
      <c r="X20" s="11"/>
      <c r="Y20" s="11"/>
      <c r="Z20" s="11"/>
      <c r="AA20" s="11"/>
      <c r="AB20" s="11"/>
    </row>
    <row r="21" spans="1:28">
      <c r="A21" s="152" t="s">
        <v>280</v>
      </c>
      <c r="B21" s="116" t="s">
        <v>87</v>
      </c>
      <c r="C21" s="117"/>
      <c r="D21" s="117" t="s">
        <v>96</v>
      </c>
      <c r="E21" s="117"/>
      <c r="F21" s="117"/>
      <c r="G21" s="117" t="s">
        <v>187</v>
      </c>
      <c r="H21" s="117" t="s">
        <v>188</v>
      </c>
      <c r="I21" s="118"/>
      <c r="J21" s="513" t="s">
        <v>85</v>
      </c>
      <c r="K21" s="153" t="s">
        <v>205</v>
      </c>
      <c r="L21" s="153"/>
      <c r="M21" s="154"/>
      <c r="N21" s="155">
        <f>SUM(N22)</f>
        <v>171105</v>
      </c>
      <c r="O21" s="156">
        <f>SUM(O22)</f>
        <v>195000</v>
      </c>
      <c r="P21" s="157">
        <f t="shared" ref="P21" si="5">SUM(P22)</f>
        <v>207176</v>
      </c>
      <c r="Q21" s="265">
        <f t="shared" si="0"/>
        <v>121.08120744572047</v>
      </c>
      <c r="R21" s="159">
        <f t="shared" si="1"/>
        <v>106.24410256410258</v>
      </c>
      <c r="T21" s="11"/>
      <c r="U21" s="11"/>
      <c r="V21" s="11"/>
      <c r="W21" s="78"/>
      <c r="X21" s="11"/>
      <c r="Y21" s="11"/>
      <c r="Z21" s="11"/>
      <c r="AA21" s="11"/>
      <c r="AB21" s="11"/>
    </row>
    <row r="22" spans="1:28">
      <c r="A22" s="160" t="s">
        <v>280</v>
      </c>
      <c r="B22" s="55"/>
      <c r="C22" s="56"/>
      <c r="D22" s="56"/>
      <c r="E22" s="56"/>
      <c r="F22" s="56"/>
      <c r="G22" s="56"/>
      <c r="H22" s="56"/>
      <c r="I22" s="57"/>
      <c r="J22" s="514" t="s">
        <v>85</v>
      </c>
      <c r="K22" s="161">
        <v>3</v>
      </c>
      <c r="L22" s="161" t="s">
        <v>10</v>
      </c>
      <c r="M22" s="162"/>
      <c r="N22" s="163">
        <f>SUM(N23)</f>
        <v>171105</v>
      </c>
      <c r="O22" s="164">
        <f>SUM(O23)</f>
        <v>195000</v>
      </c>
      <c r="P22" s="165">
        <f>P23</f>
        <v>207176</v>
      </c>
      <c r="Q22" s="261">
        <f t="shared" si="0"/>
        <v>121.08120744572047</v>
      </c>
      <c r="R22" s="167">
        <f t="shared" si="1"/>
        <v>106.24410256410258</v>
      </c>
      <c r="T22" s="11"/>
      <c r="U22" s="11"/>
      <c r="V22" s="11"/>
      <c r="W22" s="7"/>
      <c r="X22" s="11"/>
      <c r="Y22" s="11"/>
      <c r="Z22" s="11"/>
      <c r="AA22" s="11"/>
      <c r="AB22" s="11"/>
    </row>
    <row r="23" spans="1:28">
      <c r="A23" s="160" t="s">
        <v>280</v>
      </c>
      <c r="B23" s="55"/>
      <c r="C23" s="56"/>
      <c r="D23" s="56"/>
      <c r="E23" s="56"/>
      <c r="F23" s="56"/>
      <c r="G23" s="56"/>
      <c r="H23" s="56"/>
      <c r="I23" s="57"/>
      <c r="J23" s="514" t="s">
        <v>85</v>
      </c>
      <c r="K23" s="161">
        <v>32</v>
      </c>
      <c r="L23" s="161" t="s">
        <v>44</v>
      </c>
      <c r="M23" s="162"/>
      <c r="N23" s="163">
        <f>SUM(N24:N25)</f>
        <v>171105</v>
      </c>
      <c r="O23" s="164">
        <f>SUM(O24:O25)</f>
        <v>195000</v>
      </c>
      <c r="P23" s="165">
        <f>SUM(P24:P25)</f>
        <v>207176</v>
      </c>
      <c r="Q23" s="261">
        <f t="shared" si="0"/>
        <v>121.08120744572047</v>
      </c>
      <c r="R23" s="167">
        <f t="shared" si="1"/>
        <v>106.24410256410258</v>
      </c>
      <c r="T23" s="11"/>
      <c r="U23" s="11"/>
      <c r="V23" s="11"/>
      <c r="W23" s="7"/>
      <c r="X23" s="11"/>
      <c r="Y23" s="11"/>
      <c r="Z23" s="11"/>
      <c r="AA23" s="11"/>
      <c r="AB23" s="11"/>
    </row>
    <row r="24" spans="1:28">
      <c r="A24" s="160" t="s">
        <v>280</v>
      </c>
      <c r="B24" s="55" t="s">
        <v>87</v>
      </c>
      <c r="C24" s="56"/>
      <c r="D24" s="56" t="s">
        <v>96</v>
      </c>
      <c r="E24" s="56"/>
      <c r="F24" s="56"/>
      <c r="G24" s="56"/>
      <c r="H24" s="56"/>
      <c r="I24" s="57"/>
      <c r="J24" s="514" t="s">
        <v>85</v>
      </c>
      <c r="K24" s="169" t="s">
        <v>88</v>
      </c>
      <c r="L24" s="161" t="s">
        <v>89</v>
      </c>
      <c r="M24" s="162"/>
      <c r="N24" s="163">
        <v>20256</v>
      </c>
      <c r="O24" s="164">
        <v>45000</v>
      </c>
      <c r="P24" s="165">
        <v>32001</v>
      </c>
      <c r="Q24" s="261">
        <f t="shared" si="0"/>
        <v>157.98281990521329</v>
      </c>
      <c r="R24" s="167">
        <f t="shared" si="1"/>
        <v>71.11333333333333</v>
      </c>
      <c r="T24" s="11"/>
      <c r="U24" s="11"/>
      <c r="V24" s="11"/>
      <c r="W24" s="7"/>
      <c r="X24" s="11"/>
      <c r="Y24" s="11"/>
      <c r="Z24" s="11"/>
      <c r="AA24" s="11"/>
      <c r="AB24" s="11"/>
    </row>
    <row r="25" spans="1:28">
      <c r="A25" s="160" t="s">
        <v>280</v>
      </c>
      <c r="B25" s="55" t="s">
        <v>87</v>
      </c>
      <c r="C25" s="56"/>
      <c r="D25" s="56" t="s">
        <v>96</v>
      </c>
      <c r="E25" s="56"/>
      <c r="F25" s="56"/>
      <c r="G25" s="56" t="s">
        <v>187</v>
      </c>
      <c r="H25" s="56" t="s">
        <v>188</v>
      </c>
      <c r="I25" s="57"/>
      <c r="J25" s="514" t="s">
        <v>85</v>
      </c>
      <c r="K25" s="169" t="s">
        <v>90</v>
      </c>
      <c r="L25" s="161" t="s">
        <v>47</v>
      </c>
      <c r="M25" s="162"/>
      <c r="N25" s="163">
        <v>150849</v>
      </c>
      <c r="O25" s="164">
        <v>150000</v>
      </c>
      <c r="P25" s="165">
        <v>175175</v>
      </c>
      <c r="Q25" s="261">
        <f>P25/N25*100</f>
        <v>116.12605983466911</v>
      </c>
      <c r="R25" s="167">
        <f t="shared" si="1"/>
        <v>116.78333333333333</v>
      </c>
      <c r="T25" s="11"/>
      <c r="U25" s="11"/>
      <c r="V25" s="11"/>
      <c r="W25" s="7"/>
      <c r="X25" s="11"/>
      <c r="Y25" s="11"/>
      <c r="Z25" s="11"/>
      <c r="AA25" s="11"/>
      <c r="AB25" s="11"/>
    </row>
    <row r="26" spans="1:28">
      <c r="A26" s="170" t="s">
        <v>281</v>
      </c>
      <c r="B26" s="110" t="s">
        <v>87</v>
      </c>
      <c r="C26" s="111"/>
      <c r="D26" s="111"/>
      <c r="E26" s="111"/>
      <c r="F26" s="111"/>
      <c r="G26" s="111"/>
      <c r="H26" s="111"/>
      <c r="I26" s="112"/>
      <c r="J26" s="515"/>
      <c r="K26" s="171" t="s">
        <v>206</v>
      </c>
      <c r="L26" s="171"/>
      <c r="M26" s="172"/>
      <c r="N26" s="173">
        <f t="shared" ref="N26:P29" si="6">N27</f>
        <v>15000</v>
      </c>
      <c r="O26" s="174">
        <f t="shared" si="6"/>
        <v>14000</v>
      </c>
      <c r="P26" s="175">
        <f t="shared" si="6"/>
        <v>13988</v>
      </c>
      <c r="Q26" s="176">
        <f>P26/N26*100</f>
        <v>93.25333333333333</v>
      </c>
      <c r="R26" s="177">
        <f t="shared" si="1"/>
        <v>99.914285714285711</v>
      </c>
      <c r="T26" s="11"/>
      <c r="U26" s="11"/>
      <c r="V26" s="11"/>
      <c r="W26" s="77"/>
      <c r="X26" s="11"/>
      <c r="Y26" s="11"/>
      <c r="Z26" s="11"/>
      <c r="AA26" s="11"/>
      <c r="AB26" s="11"/>
    </row>
    <row r="27" spans="1:28">
      <c r="A27" s="152" t="s">
        <v>284</v>
      </c>
      <c r="B27" s="116" t="s">
        <v>87</v>
      </c>
      <c r="C27" s="117"/>
      <c r="D27" s="117"/>
      <c r="E27" s="117"/>
      <c r="F27" s="117"/>
      <c r="G27" s="117"/>
      <c r="H27" s="117"/>
      <c r="I27" s="118"/>
      <c r="J27" s="513" t="s">
        <v>85</v>
      </c>
      <c r="K27" s="153" t="s">
        <v>218</v>
      </c>
      <c r="L27" s="153"/>
      <c r="M27" s="154"/>
      <c r="N27" s="178">
        <f t="shared" si="6"/>
        <v>15000</v>
      </c>
      <c r="O27" s="179">
        <f t="shared" si="6"/>
        <v>14000</v>
      </c>
      <c r="P27" s="180">
        <f t="shared" si="6"/>
        <v>13988</v>
      </c>
      <c r="Q27" s="158">
        <f>P27/N27*100</f>
        <v>93.25333333333333</v>
      </c>
      <c r="R27" s="159">
        <f t="shared" si="1"/>
        <v>99.914285714285711</v>
      </c>
      <c r="T27" s="11"/>
      <c r="U27" s="11"/>
      <c r="V27" s="11"/>
      <c r="W27" s="7"/>
      <c r="X27" s="11"/>
      <c r="Y27" s="11"/>
      <c r="Z27" s="11"/>
      <c r="AA27" s="11"/>
      <c r="AB27" s="11"/>
    </row>
    <row r="28" spans="1:28">
      <c r="A28" s="160" t="s">
        <v>284</v>
      </c>
      <c r="B28" s="55"/>
      <c r="C28" s="56"/>
      <c r="D28" s="56"/>
      <c r="E28" s="56"/>
      <c r="F28" s="56"/>
      <c r="G28" s="56"/>
      <c r="H28" s="56"/>
      <c r="I28" s="57"/>
      <c r="J28" s="514" t="s">
        <v>85</v>
      </c>
      <c r="K28" s="161">
        <v>3</v>
      </c>
      <c r="L28" s="161" t="s">
        <v>10</v>
      </c>
      <c r="M28" s="162"/>
      <c r="N28" s="181">
        <f t="shared" si="6"/>
        <v>15000</v>
      </c>
      <c r="O28" s="90">
        <f t="shared" si="6"/>
        <v>14000</v>
      </c>
      <c r="P28" s="168">
        <f t="shared" si="6"/>
        <v>13988</v>
      </c>
      <c r="Q28" s="166">
        <f>P28/N28*100</f>
        <v>93.25333333333333</v>
      </c>
      <c r="R28" s="167">
        <f t="shared" si="1"/>
        <v>99.914285714285711</v>
      </c>
      <c r="T28" s="11"/>
      <c r="U28" s="11"/>
      <c r="V28" s="11"/>
      <c r="W28" s="7"/>
      <c r="X28" s="11"/>
      <c r="Y28" s="11"/>
      <c r="Z28" s="11"/>
      <c r="AA28" s="11"/>
      <c r="AB28" s="11"/>
    </row>
    <row r="29" spans="1:28">
      <c r="A29" s="160" t="s">
        <v>284</v>
      </c>
      <c r="B29" s="55"/>
      <c r="C29" s="56"/>
      <c r="D29" s="56"/>
      <c r="E29" s="56"/>
      <c r="F29" s="56"/>
      <c r="G29" s="56"/>
      <c r="H29" s="56"/>
      <c r="I29" s="57"/>
      <c r="J29" s="514" t="s">
        <v>85</v>
      </c>
      <c r="K29" s="161">
        <v>38</v>
      </c>
      <c r="L29" s="161" t="s">
        <v>53</v>
      </c>
      <c r="M29" s="162"/>
      <c r="N29" s="163">
        <f t="shared" si="6"/>
        <v>15000</v>
      </c>
      <c r="O29" s="90">
        <f t="shared" si="6"/>
        <v>14000</v>
      </c>
      <c r="P29" s="168">
        <f t="shared" si="6"/>
        <v>13988</v>
      </c>
      <c r="Q29" s="166">
        <f t="shared" ref="Q29:Q30" si="7">P29/N29*100</f>
        <v>93.25333333333333</v>
      </c>
      <c r="R29" s="167">
        <f t="shared" si="1"/>
        <v>99.914285714285711</v>
      </c>
      <c r="W29" s="77"/>
    </row>
    <row r="30" spans="1:28">
      <c r="A30" s="264" t="s">
        <v>284</v>
      </c>
      <c r="B30" s="55" t="s">
        <v>87</v>
      </c>
      <c r="C30" s="56"/>
      <c r="D30" s="56"/>
      <c r="E30" s="56"/>
      <c r="F30" s="56"/>
      <c r="G30" s="56"/>
      <c r="H30" s="56"/>
      <c r="I30" s="56"/>
      <c r="J30" s="55" t="s">
        <v>85</v>
      </c>
      <c r="K30" s="294">
        <v>381</v>
      </c>
      <c r="L30" s="161" t="s">
        <v>54</v>
      </c>
      <c r="M30" s="161"/>
      <c r="N30" s="163">
        <v>15000</v>
      </c>
      <c r="O30" s="90">
        <v>14000</v>
      </c>
      <c r="P30" s="90">
        <v>13988</v>
      </c>
      <c r="Q30" s="261">
        <f t="shared" si="7"/>
        <v>93.25333333333333</v>
      </c>
      <c r="R30" s="167">
        <f t="shared" si="1"/>
        <v>99.914285714285711</v>
      </c>
      <c r="W30" s="77"/>
    </row>
    <row r="31" spans="1:28">
      <c r="A31" s="170" t="s">
        <v>282</v>
      </c>
      <c r="B31" s="110" t="s">
        <v>87</v>
      </c>
      <c r="C31" s="111"/>
      <c r="D31" s="111"/>
      <c r="E31" s="111"/>
      <c r="F31" s="111"/>
      <c r="G31" s="111"/>
      <c r="H31" s="111"/>
      <c r="I31" s="112"/>
      <c r="J31" s="515"/>
      <c r="K31" s="171" t="s">
        <v>208</v>
      </c>
      <c r="L31" s="171"/>
      <c r="M31" s="172"/>
      <c r="N31" s="173">
        <f t="shared" ref="N31:P32" si="8">N32</f>
        <v>50433</v>
      </c>
      <c r="O31" s="174">
        <f t="shared" si="8"/>
        <v>93300</v>
      </c>
      <c r="P31" s="175">
        <f t="shared" si="8"/>
        <v>98936</v>
      </c>
      <c r="Q31" s="176">
        <f t="shared" si="0"/>
        <v>196.17314060238334</v>
      </c>
      <c r="R31" s="177">
        <f t="shared" si="1"/>
        <v>106.04072883172562</v>
      </c>
      <c r="W31" s="77"/>
    </row>
    <row r="32" spans="1:28">
      <c r="A32" s="248" t="s">
        <v>285</v>
      </c>
      <c r="B32" s="249" t="s">
        <v>87</v>
      </c>
      <c r="C32" s="250"/>
      <c r="D32" s="250"/>
      <c r="E32" s="250"/>
      <c r="F32" s="250"/>
      <c r="G32" s="250"/>
      <c r="H32" s="250"/>
      <c r="I32" s="251"/>
      <c r="J32" s="516" t="s">
        <v>85</v>
      </c>
      <c r="K32" s="252" t="s">
        <v>211</v>
      </c>
      <c r="L32" s="252"/>
      <c r="M32" s="253"/>
      <c r="N32" s="254">
        <f t="shared" si="8"/>
        <v>50433</v>
      </c>
      <c r="O32" s="255">
        <f t="shared" si="8"/>
        <v>93300</v>
      </c>
      <c r="P32" s="256">
        <f t="shared" si="8"/>
        <v>98936</v>
      </c>
      <c r="Q32" s="257">
        <f t="shared" si="0"/>
        <v>196.17314060238334</v>
      </c>
      <c r="R32" s="258">
        <f t="shared" si="1"/>
        <v>106.04072883172562</v>
      </c>
      <c r="W32" s="77"/>
    </row>
    <row r="33" spans="1:23">
      <c r="A33" s="193" t="s">
        <v>285</v>
      </c>
      <c r="B33" s="79"/>
      <c r="C33" s="79"/>
      <c r="D33" s="79"/>
      <c r="E33" s="79"/>
      <c r="F33" s="79"/>
      <c r="G33" s="79"/>
      <c r="H33" s="79"/>
      <c r="I33" s="79"/>
      <c r="J33" s="517" t="s">
        <v>85</v>
      </c>
      <c r="K33" s="194">
        <v>3</v>
      </c>
      <c r="L33" s="194" t="s">
        <v>10</v>
      </c>
      <c r="M33" s="194"/>
      <c r="N33" s="259">
        <f>N34+N37+N39</f>
        <v>50433</v>
      </c>
      <c r="O33" s="195">
        <f>O34+O39+O37</f>
        <v>93300</v>
      </c>
      <c r="P33" s="195">
        <f>P34+P39+P37</f>
        <v>98936</v>
      </c>
      <c r="Q33" s="260">
        <f t="shared" si="0"/>
        <v>196.17314060238334</v>
      </c>
      <c r="R33" s="197">
        <f t="shared" si="1"/>
        <v>106.04072883172562</v>
      </c>
      <c r="W33" s="77"/>
    </row>
    <row r="34" spans="1:23">
      <c r="A34" s="160" t="s">
        <v>285</v>
      </c>
      <c r="B34" s="59"/>
      <c r="C34" s="59"/>
      <c r="D34" s="59"/>
      <c r="E34" s="59"/>
      <c r="F34" s="59"/>
      <c r="G34" s="59"/>
      <c r="H34" s="59"/>
      <c r="I34" s="59"/>
      <c r="J34" s="518" t="s">
        <v>85</v>
      </c>
      <c r="K34" s="46" t="s">
        <v>91</v>
      </c>
      <c r="L34" s="46" t="s">
        <v>44</v>
      </c>
      <c r="M34" s="46"/>
      <c r="N34" s="199">
        <f>N36+N35</f>
        <v>44792</v>
      </c>
      <c r="O34" s="90">
        <f>O35+O36</f>
        <v>79000</v>
      </c>
      <c r="P34" s="168">
        <f>P35+P36</f>
        <v>84744</v>
      </c>
      <c r="Q34" s="261">
        <f t="shared" si="0"/>
        <v>189.19449901768172</v>
      </c>
      <c r="R34" s="167">
        <f t="shared" si="1"/>
        <v>107.27088607594936</v>
      </c>
      <c r="W34" s="77"/>
    </row>
    <row r="35" spans="1:23" s="9" customFormat="1">
      <c r="A35" s="160" t="s">
        <v>285</v>
      </c>
      <c r="B35" s="59" t="s">
        <v>87</v>
      </c>
      <c r="C35" s="59"/>
      <c r="D35" s="59"/>
      <c r="E35" s="59"/>
      <c r="F35" s="59"/>
      <c r="G35" s="59"/>
      <c r="H35" s="59"/>
      <c r="I35" s="59"/>
      <c r="J35" s="518" t="s">
        <v>85</v>
      </c>
      <c r="K35" s="46" t="s">
        <v>90</v>
      </c>
      <c r="L35" s="46" t="s">
        <v>47</v>
      </c>
      <c r="M35" s="46"/>
      <c r="N35" s="199">
        <v>15953</v>
      </c>
      <c r="O35" s="90">
        <v>22000</v>
      </c>
      <c r="P35" s="168">
        <v>28282</v>
      </c>
      <c r="Q35" s="261">
        <f t="shared" si="0"/>
        <v>177.2832696044631</v>
      </c>
      <c r="R35" s="167">
        <f t="shared" si="1"/>
        <v>128.55454545454546</v>
      </c>
      <c r="W35" s="75"/>
    </row>
    <row r="36" spans="1:23">
      <c r="A36" s="160" t="s">
        <v>285</v>
      </c>
      <c r="B36" s="59" t="s">
        <v>87</v>
      </c>
      <c r="C36" s="59"/>
      <c r="D36" s="59"/>
      <c r="E36" s="59"/>
      <c r="F36" s="59"/>
      <c r="G36" s="59"/>
      <c r="H36" s="59"/>
      <c r="I36" s="59"/>
      <c r="J36" s="518" t="s">
        <v>85</v>
      </c>
      <c r="K36" s="46" t="s">
        <v>92</v>
      </c>
      <c r="L36" s="46" t="s">
        <v>48</v>
      </c>
      <c r="M36" s="46"/>
      <c r="N36" s="199">
        <v>28839</v>
      </c>
      <c r="O36" s="90">
        <v>57000</v>
      </c>
      <c r="P36" s="168">
        <v>56462</v>
      </c>
      <c r="Q36" s="261">
        <f t="shared" si="0"/>
        <v>195.78348763826762</v>
      </c>
      <c r="R36" s="167">
        <f t="shared" si="1"/>
        <v>99.0561403508772</v>
      </c>
      <c r="W36" s="75"/>
    </row>
    <row r="37" spans="1:23" s="9" customFormat="1">
      <c r="A37" s="160" t="s">
        <v>285</v>
      </c>
      <c r="B37" s="59"/>
      <c r="C37" s="59"/>
      <c r="D37" s="59"/>
      <c r="E37" s="59"/>
      <c r="F37" s="59"/>
      <c r="G37" s="59"/>
      <c r="H37" s="59"/>
      <c r="I37" s="59"/>
      <c r="J37" s="518" t="s">
        <v>85</v>
      </c>
      <c r="K37" s="46" t="s">
        <v>172</v>
      </c>
      <c r="L37" s="46" t="s">
        <v>49</v>
      </c>
      <c r="M37" s="46"/>
      <c r="N37" s="199">
        <f>N38</f>
        <v>961</v>
      </c>
      <c r="O37" s="90">
        <f>O38</f>
        <v>1600</v>
      </c>
      <c r="P37" s="168">
        <f>P38</f>
        <v>1526</v>
      </c>
      <c r="Q37" s="261">
        <f t="shared" si="0"/>
        <v>158.79292403746098</v>
      </c>
      <c r="R37" s="167">
        <f t="shared" si="1"/>
        <v>95.375</v>
      </c>
      <c r="W37" s="75"/>
    </row>
    <row r="38" spans="1:23" s="9" customFormat="1">
      <c r="A38" s="160" t="s">
        <v>285</v>
      </c>
      <c r="B38" s="59" t="s">
        <v>87</v>
      </c>
      <c r="C38" s="59"/>
      <c r="D38" s="59"/>
      <c r="E38" s="59"/>
      <c r="F38" s="59"/>
      <c r="G38" s="59"/>
      <c r="H38" s="59"/>
      <c r="I38" s="59"/>
      <c r="J38" s="518" t="s">
        <v>85</v>
      </c>
      <c r="K38" s="46" t="s">
        <v>173</v>
      </c>
      <c r="L38" s="46" t="s">
        <v>50</v>
      </c>
      <c r="M38" s="46"/>
      <c r="N38" s="199">
        <v>961</v>
      </c>
      <c r="O38" s="90">
        <v>1600</v>
      </c>
      <c r="P38" s="168">
        <v>1526</v>
      </c>
      <c r="Q38" s="261">
        <f t="shared" si="0"/>
        <v>158.79292403746098</v>
      </c>
      <c r="R38" s="167">
        <f t="shared" si="1"/>
        <v>95.375</v>
      </c>
      <c r="W38" s="76"/>
    </row>
    <row r="39" spans="1:23">
      <c r="A39" s="160" t="s">
        <v>285</v>
      </c>
      <c r="B39" s="56"/>
      <c r="C39" s="56"/>
      <c r="D39" s="56"/>
      <c r="E39" s="56"/>
      <c r="F39" s="56"/>
      <c r="G39" s="56"/>
      <c r="H39" s="56"/>
      <c r="I39" s="56"/>
      <c r="J39" s="514" t="s">
        <v>85</v>
      </c>
      <c r="K39" s="161">
        <v>38</v>
      </c>
      <c r="L39" s="161" t="s">
        <v>93</v>
      </c>
      <c r="M39" s="161"/>
      <c r="N39" s="163">
        <f>N40</f>
        <v>4680</v>
      </c>
      <c r="O39" s="90">
        <f>O40</f>
        <v>12700</v>
      </c>
      <c r="P39" s="168">
        <f>P40</f>
        <v>12666</v>
      </c>
      <c r="Q39" s="261">
        <f t="shared" si="0"/>
        <v>270.64102564102564</v>
      </c>
      <c r="R39" s="167">
        <f t="shared" si="1"/>
        <v>99.732283464566933</v>
      </c>
      <c r="W39" s="75"/>
    </row>
    <row r="40" spans="1:23">
      <c r="A40" s="188" t="s">
        <v>285</v>
      </c>
      <c r="B40" s="62" t="s">
        <v>87</v>
      </c>
      <c r="C40" s="62"/>
      <c r="D40" s="62"/>
      <c r="E40" s="62"/>
      <c r="F40" s="62"/>
      <c r="G40" s="62"/>
      <c r="H40" s="62"/>
      <c r="I40" s="62"/>
      <c r="J40" s="519" t="s">
        <v>85</v>
      </c>
      <c r="K40" s="200">
        <v>381</v>
      </c>
      <c r="L40" s="200" t="s">
        <v>54</v>
      </c>
      <c r="M40" s="200"/>
      <c r="N40" s="202">
        <v>4680</v>
      </c>
      <c r="O40" s="189">
        <v>12700</v>
      </c>
      <c r="P40" s="190">
        <v>12666</v>
      </c>
      <c r="Q40" s="262">
        <f t="shared" si="0"/>
        <v>270.64102564102564</v>
      </c>
      <c r="R40" s="192">
        <f t="shared" si="1"/>
        <v>99.732283464566933</v>
      </c>
      <c r="W40" s="75"/>
    </row>
    <row r="41" spans="1:23">
      <c r="A41" s="170" t="s">
        <v>283</v>
      </c>
      <c r="B41" s="110" t="s">
        <v>87</v>
      </c>
      <c r="C41" s="111"/>
      <c r="D41" s="111"/>
      <c r="E41" s="111"/>
      <c r="F41" s="111"/>
      <c r="G41" s="111"/>
      <c r="H41" s="111"/>
      <c r="I41" s="112"/>
      <c r="J41" s="515"/>
      <c r="K41" s="171" t="s">
        <v>209</v>
      </c>
      <c r="L41" s="171"/>
      <c r="M41" s="172"/>
      <c r="N41" s="173">
        <f t="shared" ref="N41:P44" si="9">N42</f>
        <v>160623</v>
      </c>
      <c r="O41" s="174">
        <f t="shared" si="9"/>
        <v>165000</v>
      </c>
      <c r="P41" s="175">
        <f t="shared" si="9"/>
        <v>165209</v>
      </c>
      <c r="Q41" s="176">
        <f t="shared" si="0"/>
        <v>102.8551328265566</v>
      </c>
      <c r="R41" s="177">
        <f t="shared" si="1"/>
        <v>100.12666666666668</v>
      </c>
      <c r="W41" s="75"/>
    </row>
    <row r="42" spans="1:23">
      <c r="A42" s="152" t="s">
        <v>286</v>
      </c>
      <c r="B42" s="116" t="s">
        <v>87</v>
      </c>
      <c r="C42" s="117"/>
      <c r="D42" s="117"/>
      <c r="E42" s="117"/>
      <c r="F42" s="117"/>
      <c r="G42" s="117"/>
      <c r="H42" s="117"/>
      <c r="I42" s="118"/>
      <c r="J42" s="513" t="s">
        <v>85</v>
      </c>
      <c r="K42" s="153" t="s">
        <v>210</v>
      </c>
      <c r="L42" s="153"/>
      <c r="M42" s="154"/>
      <c r="N42" s="178">
        <f t="shared" si="9"/>
        <v>160623</v>
      </c>
      <c r="O42" s="179">
        <f t="shared" si="9"/>
        <v>165000</v>
      </c>
      <c r="P42" s="180">
        <f t="shared" si="9"/>
        <v>165209</v>
      </c>
      <c r="Q42" s="158">
        <f t="shared" si="0"/>
        <v>102.8551328265566</v>
      </c>
      <c r="R42" s="159">
        <f t="shared" si="1"/>
        <v>100.12666666666668</v>
      </c>
      <c r="W42" s="75"/>
    </row>
    <row r="43" spans="1:23">
      <c r="A43" s="160" t="s">
        <v>286</v>
      </c>
      <c r="B43" s="58"/>
      <c r="C43" s="59"/>
      <c r="D43" s="59"/>
      <c r="E43" s="59"/>
      <c r="F43" s="59"/>
      <c r="G43" s="59"/>
      <c r="H43" s="59"/>
      <c r="I43" s="60"/>
      <c r="J43" s="518" t="s">
        <v>85</v>
      </c>
      <c r="K43" s="46">
        <v>3</v>
      </c>
      <c r="L43" s="46" t="s">
        <v>10</v>
      </c>
      <c r="M43" s="198"/>
      <c r="N43" s="181">
        <f t="shared" si="9"/>
        <v>160623</v>
      </c>
      <c r="O43" s="90">
        <f t="shared" si="9"/>
        <v>165000</v>
      </c>
      <c r="P43" s="168">
        <f t="shared" si="9"/>
        <v>165209</v>
      </c>
      <c r="Q43" s="166">
        <f t="shared" si="0"/>
        <v>102.8551328265566</v>
      </c>
      <c r="R43" s="167">
        <f t="shared" si="1"/>
        <v>100.12666666666668</v>
      </c>
      <c r="W43" s="75"/>
    </row>
    <row r="44" spans="1:23">
      <c r="A44" s="160" t="s">
        <v>286</v>
      </c>
      <c r="B44" s="55"/>
      <c r="C44" s="56"/>
      <c r="D44" s="56"/>
      <c r="E44" s="56"/>
      <c r="F44" s="56"/>
      <c r="G44" s="56"/>
      <c r="H44" s="56"/>
      <c r="I44" s="57"/>
      <c r="J44" s="514" t="s">
        <v>85</v>
      </c>
      <c r="K44" s="161">
        <v>38</v>
      </c>
      <c r="L44" s="161" t="s">
        <v>93</v>
      </c>
      <c r="M44" s="162"/>
      <c r="N44" s="163">
        <f t="shared" si="9"/>
        <v>160623</v>
      </c>
      <c r="O44" s="90">
        <f t="shared" si="9"/>
        <v>165000</v>
      </c>
      <c r="P44" s="168">
        <f t="shared" si="9"/>
        <v>165209</v>
      </c>
      <c r="Q44" s="166">
        <f t="shared" si="0"/>
        <v>102.8551328265566</v>
      </c>
      <c r="R44" s="167">
        <f t="shared" si="1"/>
        <v>100.12666666666668</v>
      </c>
      <c r="W44" s="75"/>
    </row>
    <row r="45" spans="1:23">
      <c r="A45" s="160" t="s">
        <v>286</v>
      </c>
      <c r="B45" s="61" t="s">
        <v>87</v>
      </c>
      <c r="C45" s="62"/>
      <c r="D45" s="62"/>
      <c r="E45" s="62"/>
      <c r="F45" s="62"/>
      <c r="G45" s="62"/>
      <c r="H45" s="62"/>
      <c r="I45" s="63"/>
      <c r="J45" s="519" t="s">
        <v>85</v>
      </c>
      <c r="K45" s="200">
        <v>381</v>
      </c>
      <c r="L45" s="200" t="s">
        <v>54</v>
      </c>
      <c r="M45" s="201"/>
      <c r="N45" s="202">
        <v>160623</v>
      </c>
      <c r="O45" s="189">
        <v>165000</v>
      </c>
      <c r="P45" s="190">
        <v>165209</v>
      </c>
      <c r="Q45" s="191">
        <f t="shared" si="0"/>
        <v>102.8551328265566</v>
      </c>
      <c r="R45" s="192">
        <f t="shared" si="1"/>
        <v>100.12666666666668</v>
      </c>
      <c r="W45" s="75"/>
    </row>
    <row r="46" spans="1:23" ht="19.2" customHeight="1">
      <c r="A46" s="123"/>
      <c r="B46" s="113"/>
      <c r="C46" s="114"/>
      <c r="D46" s="114"/>
      <c r="E46" s="114"/>
      <c r="F46" s="114"/>
      <c r="G46" s="114"/>
      <c r="H46" s="114"/>
      <c r="I46" s="115"/>
      <c r="J46" s="520"/>
      <c r="K46" s="528" t="s">
        <v>212</v>
      </c>
      <c r="L46" s="528"/>
      <c r="M46" s="529"/>
      <c r="N46" s="203">
        <f>N47+N114+N131+N180+N214+N242+N255</f>
        <v>10551846</v>
      </c>
      <c r="O46" s="124">
        <f>O47+O114+O131+O180+O214+O242+O255</f>
        <v>17670180</v>
      </c>
      <c r="P46" s="125">
        <f>P47+P114+P131+P180+P214+P242+P255</f>
        <v>9087568</v>
      </c>
      <c r="Q46" s="126">
        <f t="shared" si="0"/>
        <v>86.123015821117932</v>
      </c>
      <c r="R46" s="127">
        <f t="shared" si="1"/>
        <v>51.428836604946873</v>
      </c>
      <c r="W46" s="75"/>
    </row>
    <row r="47" spans="1:23" ht="18" customHeight="1">
      <c r="A47" s="277"/>
      <c r="B47" s="286"/>
      <c r="C47" s="287"/>
      <c r="D47" s="287"/>
      <c r="E47" s="287"/>
      <c r="F47" s="287"/>
      <c r="G47" s="287"/>
      <c r="H47" s="287"/>
      <c r="I47" s="288"/>
      <c r="J47" s="509"/>
      <c r="K47" s="279" t="s">
        <v>216</v>
      </c>
      <c r="L47" s="279"/>
      <c r="M47" s="280"/>
      <c r="N47" s="281">
        <f>N48+N104</f>
        <v>2574429</v>
      </c>
      <c r="O47" s="289">
        <f>O48+O104</f>
        <v>2239350</v>
      </c>
      <c r="P47" s="290">
        <f>P48+P104</f>
        <v>2217656</v>
      </c>
      <c r="Q47" s="284">
        <f t="shared" si="0"/>
        <v>86.141664811886443</v>
      </c>
      <c r="R47" s="285">
        <f t="shared" si="1"/>
        <v>99.031236742804822</v>
      </c>
      <c r="W47" s="75"/>
    </row>
    <row r="48" spans="1:23" s="14" customFormat="1">
      <c r="A48" s="128"/>
      <c r="B48" s="91"/>
      <c r="C48" s="92"/>
      <c r="D48" s="92"/>
      <c r="E48" s="92"/>
      <c r="F48" s="92"/>
      <c r="G48" s="92"/>
      <c r="H48" s="92"/>
      <c r="I48" s="93"/>
      <c r="J48" s="510" t="s">
        <v>5</v>
      </c>
      <c r="K48" s="130" t="s">
        <v>215</v>
      </c>
      <c r="L48" s="130"/>
      <c r="M48" s="131"/>
      <c r="N48" s="245">
        <f>SUM(N49)</f>
        <v>2574429</v>
      </c>
      <c r="O48" s="246">
        <f>SUM(O49)</f>
        <v>2114550</v>
      </c>
      <c r="P48" s="247">
        <f>SUM(P49)</f>
        <v>2092876</v>
      </c>
      <c r="Q48" s="135">
        <f t="shared" si="0"/>
        <v>81.294764780850443</v>
      </c>
      <c r="R48" s="136">
        <f t="shared" si="1"/>
        <v>98.975006502565549</v>
      </c>
      <c r="W48" s="75"/>
    </row>
    <row r="49" spans="1:23">
      <c r="A49" s="170" t="s">
        <v>287</v>
      </c>
      <c r="B49" s="110" t="s">
        <v>87</v>
      </c>
      <c r="C49" s="111"/>
      <c r="D49" s="111" t="s">
        <v>96</v>
      </c>
      <c r="E49" s="111" t="s">
        <v>11</v>
      </c>
      <c r="F49" s="111" t="s">
        <v>186</v>
      </c>
      <c r="G49" s="111"/>
      <c r="H49" s="111" t="s">
        <v>188</v>
      </c>
      <c r="I49" s="112"/>
      <c r="J49" s="110"/>
      <c r="K49" s="495" t="s">
        <v>95</v>
      </c>
      <c r="L49" s="171"/>
      <c r="M49" s="172"/>
      <c r="N49" s="204">
        <f>N50+N68+N72+N76+N80+N84+N88+N100+N92+N96</f>
        <v>2574429</v>
      </c>
      <c r="O49" s="205">
        <f>O50+O68+O72+O76+O80+O84+O88+O100+O92+O96</f>
        <v>2114550</v>
      </c>
      <c r="P49" s="206">
        <f>P50+P68+P72+P76+P80+P84+P88+P100+P92+P96</f>
        <v>2092876</v>
      </c>
      <c r="Q49" s="498">
        <f t="shared" si="0"/>
        <v>81.294764780850443</v>
      </c>
      <c r="R49" s="177">
        <f t="shared" si="1"/>
        <v>98.975006502565549</v>
      </c>
      <c r="W49" s="75"/>
    </row>
    <row r="50" spans="1:23">
      <c r="A50" s="182" t="s">
        <v>288</v>
      </c>
      <c r="B50" s="120" t="s">
        <v>87</v>
      </c>
      <c r="C50" s="120"/>
      <c r="D50" s="120" t="s">
        <v>96</v>
      </c>
      <c r="E50" s="120" t="s">
        <v>11</v>
      </c>
      <c r="F50" s="120" t="s">
        <v>186</v>
      </c>
      <c r="G50" s="120"/>
      <c r="H50" s="120"/>
      <c r="I50" s="120"/>
      <c r="J50" s="523" t="s">
        <v>94</v>
      </c>
      <c r="K50" s="496" t="s">
        <v>217</v>
      </c>
      <c r="L50" s="183"/>
      <c r="M50" s="184"/>
      <c r="N50" s="156">
        <f>SUM(N51)</f>
        <v>1896211</v>
      </c>
      <c r="O50" s="156">
        <f>SUM(O51)</f>
        <v>1550300</v>
      </c>
      <c r="P50" s="156">
        <f>SUM(P51)</f>
        <v>1552002</v>
      </c>
      <c r="Q50" s="475">
        <f t="shared" si="0"/>
        <v>81.847537009330722</v>
      </c>
      <c r="R50" s="187">
        <f t="shared" si="1"/>
        <v>100.10978520286396</v>
      </c>
      <c r="W50" s="75"/>
    </row>
    <row r="51" spans="1:23">
      <c r="A51" s="160" t="s">
        <v>288</v>
      </c>
      <c r="B51" s="56"/>
      <c r="C51" s="56"/>
      <c r="D51" s="56"/>
      <c r="E51" s="56"/>
      <c r="F51" s="56"/>
      <c r="G51" s="56"/>
      <c r="H51" s="56"/>
      <c r="I51" s="56"/>
      <c r="J51" s="514" t="s">
        <v>94</v>
      </c>
      <c r="K51" s="294">
        <v>3</v>
      </c>
      <c r="L51" s="161" t="s">
        <v>10</v>
      </c>
      <c r="M51" s="162"/>
      <c r="N51" s="164">
        <f>N52+N58+N63+N65</f>
        <v>1896211</v>
      </c>
      <c r="O51" s="164">
        <f>O52+O58+O63+O65</f>
        <v>1550300</v>
      </c>
      <c r="P51" s="164">
        <f>P52+P58+P63+P65</f>
        <v>1552002</v>
      </c>
      <c r="Q51" s="261">
        <f t="shared" si="0"/>
        <v>81.847537009330722</v>
      </c>
      <c r="R51" s="167">
        <f t="shared" si="1"/>
        <v>100.10978520286396</v>
      </c>
      <c r="W51" s="75"/>
    </row>
    <row r="52" spans="1:23">
      <c r="A52" s="160" t="s">
        <v>288</v>
      </c>
      <c r="B52" s="56"/>
      <c r="C52" s="56"/>
      <c r="D52" s="56"/>
      <c r="E52" s="56"/>
      <c r="F52" s="56"/>
      <c r="G52" s="56"/>
      <c r="H52" s="56"/>
      <c r="I52" s="56"/>
      <c r="J52" s="514" t="s">
        <v>94</v>
      </c>
      <c r="K52" s="294">
        <v>31</v>
      </c>
      <c r="L52" s="161" t="s">
        <v>36</v>
      </c>
      <c r="M52" s="162"/>
      <c r="N52" s="164">
        <f>SUM(N53:N57)</f>
        <v>787589</v>
      </c>
      <c r="O52" s="164">
        <f>SUM(O53:O57)</f>
        <v>709400</v>
      </c>
      <c r="P52" s="164">
        <f>SUM(P53:P57)</f>
        <v>707406</v>
      </c>
      <c r="Q52" s="261">
        <f t="shared" si="0"/>
        <v>89.819182340027609</v>
      </c>
      <c r="R52" s="167">
        <f t="shared" si="1"/>
        <v>99.718917394981673</v>
      </c>
      <c r="S52" s="11"/>
      <c r="W52" s="75"/>
    </row>
    <row r="53" spans="1:23">
      <c r="A53" s="160" t="s">
        <v>288</v>
      </c>
      <c r="B53" s="56" t="s">
        <v>87</v>
      </c>
      <c r="C53" s="56"/>
      <c r="D53" s="56"/>
      <c r="E53" s="56"/>
      <c r="F53" s="56"/>
      <c r="G53" s="56"/>
      <c r="H53" s="56"/>
      <c r="I53" s="56"/>
      <c r="J53" s="514" t="s">
        <v>94</v>
      </c>
      <c r="K53" s="294">
        <v>311</v>
      </c>
      <c r="L53" s="610" t="s">
        <v>37</v>
      </c>
      <c r="M53" s="611"/>
      <c r="N53" s="164">
        <v>527795</v>
      </c>
      <c r="O53" s="164">
        <v>512000</v>
      </c>
      <c r="P53" s="164">
        <v>511299</v>
      </c>
      <c r="Q53" s="261">
        <f t="shared" si="0"/>
        <v>96.874544093824312</v>
      </c>
      <c r="R53" s="167">
        <f t="shared" si="1"/>
        <v>99.863085937499989</v>
      </c>
      <c r="S53" s="11"/>
      <c r="W53" s="75"/>
    </row>
    <row r="54" spans="1:23">
      <c r="A54" s="160" t="s">
        <v>288</v>
      </c>
      <c r="B54" s="56" t="s">
        <v>87</v>
      </c>
      <c r="C54" s="56"/>
      <c r="D54" s="56"/>
      <c r="E54" s="56"/>
      <c r="F54" s="56" t="s">
        <v>186</v>
      </c>
      <c r="G54" s="56"/>
      <c r="H54" s="56"/>
      <c r="I54" s="56"/>
      <c r="J54" s="514" t="s">
        <v>94</v>
      </c>
      <c r="K54" s="294" t="s">
        <v>38</v>
      </c>
      <c r="L54" s="161" t="s">
        <v>39</v>
      </c>
      <c r="M54" s="162"/>
      <c r="N54" s="164">
        <v>113275</v>
      </c>
      <c r="O54" s="164">
        <v>78000</v>
      </c>
      <c r="P54" s="164">
        <v>77359</v>
      </c>
      <c r="Q54" s="261">
        <f t="shared" si="0"/>
        <v>68.293092032663878</v>
      </c>
      <c r="R54" s="167">
        <f t="shared" si="1"/>
        <v>99.178205128205136</v>
      </c>
      <c r="S54" s="11"/>
      <c r="W54" s="11"/>
    </row>
    <row r="55" spans="1:23">
      <c r="A55" s="160" t="s">
        <v>288</v>
      </c>
      <c r="B55" s="56" t="s">
        <v>87</v>
      </c>
      <c r="C55" s="56"/>
      <c r="D55" s="56"/>
      <c r="E55" s="56"/>
      <c r="F55" s="56"/>
      <c r="G55" s="56"/>
      <c r="H55" s="56"/>
      <c r="I55" s="56"/>
      <c r="J55" s="514" t="s">
        <v>94</v>
      </c>
      <c r="K55" s="294">
        <v>312</v>
      </c>
      <c r="L55" s="161" t="s">
        <v>40</v>
      </c>
      <c r="M55" s="162"/>
      <c r="N55" s="164">
        <v>21824</v>
      </c>
      <c r="O55" s="90">
        <v>21600</v>
      </c>
      <c r="P55" s="90">
        <v>21619</v>
      </c>
      <c r="Q55" s="261">
        <f>P55/N55*100</f>
        <v>99.060667155425222</v>
      </c>
      <c r="R55" s="167">
        <f t="shared" si="1"/>
        <v>100.08796296296296</v>
      </c>
      <c r="S55" s="11"/>
      <c r="W55" s="11"/>
    </row>
    <row r="56" spans="1:23">
      <c r="A56" s="160" t="s">
        <v>288</v>
      </c>
      <c r="B56" s="56" t="s">
        <v>87</v>
      </c>
      <c r="C56" s="56"/>
      <c r="D56" s="56"/>
      <c r="E56" s="56"/>
      <c r="F56" s="56"/>
      <c r="G56" s="56"/>
      <c r="H56" s="56"/>
      <c r="I56" s="56"/>
      <c r="J56" s="514" t="s">
        <v>94</v>
      </c>
      <c r="K56" s="294">
        <v>313</v>
      </c>
      <c r="L56" s="161" t="s">
        <v>41</v>
      </c>
      <c r="M56" s="162"/>
      <c r="N56" s="164">
        <v>89483</v>
      </c>
      <c r="O56" s="90">
        <v>85000</v>
      </c>
      <c r="P56" s="563">
        <v>84365</v>
      </c>
      <c r="Q56" s="261">
        <f t="shared" si="0"/>
        <v>94.280477856129096</v>
      </c>
      <c r="R56" s="167">
        <f t="shared" si="1"/>
        <v>99.252941176470586</v>
      </c>
      <c r="S56" s="11"/>
      <c r="W56" s="11"/>
    </row>
    <row r="57" spans="1:23">
      <c r="A57" s="160" t="s">
        <v>288</v>
      </c>
      <c r="B57" s="56" t="s">
        <v>87</v>
      </c>
      <c r="C57" s="56"/>
      <c r="D57" s="56"/>
      <c r="E57" s="56"/>
      <c r="F57" s="56" t="s">
        <v>186</v>
      </c>
      <c r="G57" s="56"/>
      <c r="H57" s="56"/>
      <c r="I57" s="56"/>
      <c r="J57" s="514" t="s">
        <v>94</v>
      </c>
      <c r="K57" s="294" t="s">
        <v>42</v>
      </c>
      <c r="L57" s="161" t="s">
        <v>43</v>
      </c>
      <c r="M57" s="162"/>
      <c r="N57" s="164">
        <v>35212</v>
      </c>
      <c r="O57" s="90">
        <v>12800</v>
      </c>
      <c r="P57" s="563">
        <v>12764</v>
      </c>
      <c r="Q57" s="261">
        <f t="shared" si="0"/>
        <v>36.24900602067477</v>
      </c>
      <c r="R57" s="167">
        <f t="shared" si="1"/>
        <v>99.71875</v>
      </c>
      <c r="S57" s="11"/>
      <c r="W57" s="11"/>
    </row>
    <row r="58" spans="1:23">
      <c r="A58" s="160" t="s">
        <v>288</v>
      </c>
      <c r="B58" s="56"/>
      <c r="C58" s="56"/>
      <c r="D58" s="56"/>
      <c r="E58" s="56"/>
      <c r="F58" s="56"/>
      <c r="G58" s="56"/>
      <c r="H58" s="56"/>
      <c r="I58" s="56"/>
      <c r="J58" s="514" t="s">
        <v>94</v>
      </c>
      <c r="K58" s="294">
        <v>32</v>
      </c>
      <c r="L58" s="161" t="s">
        <v>44</v>
      </c>
      <c r="M58" s="162"/>
      <c r="N58" s="164">
        <f>SUM(N59:N62)</f>
        <v>942946</v>
      </c>
      <c r="O58" s="164">
        <f>SUM(O59:O62)</f>
        <v>784000</v>
      </c>
      <c r="P58" s="164">
        <f>P59+P60+P61+P62</f>
        <v>786877</v>
      </c>
      <c r="Q58" s="261">
        <f t="shared" si="0"/>
        <v>83.448787099155197</v>
      </c>
      <c r="R58" s="167">
        <f t="shared" si="1"/>
        <v>100.36696428571427</v>
      </c>
      <c r="S58" s="11"/>
      <c r="W58" s="11"/>
    </row>
    <row r="59" spans="1:23">
      <c r="A59" s="160" t="s">
        <v>288</v>
      </c>
      <c r="B59" s="56" t="s">
        <v>87</v>
      </c>
      <c r="C59" s="56"/>
      <c r="D59" s="56"/>
      <c r="E59" s="56"/>
      <c r="F59" s="56"/>
      <c r="G59" s="56"/>
      <c r="H59" s="56"/>
      <c r="I59" s="56"/>
      <c r="J59" s="514" t="s">
        <v>94</v>
      </c>
      <c r="K59" s="294">
        <v>321</v>
      </c>
      <c r="L59" s="161" t="s">
        <v>45</v>
      </c>
      <c r="M59" s="162"/>
      <c r="N59" s="164">
        <v>27639</v>
      </c>
      <c r="O59" s="90">
        <v>24000</v>
      </c>
      <c r="P59" s="90">
        <v>23592</v>
      </c>
      <c r="Q59" s="261">
        <f t="shared" si="0"/>
        <v>85.35764680342993</v>
      </c>
      <c r="R59" s="167">
        <f t="shared" si="1"/>
        <v>98.3</v>
      </c>
      <c r="S59" s="11"/>
      <c r="W59" s="11"/>
    </row>
    <row r="60" spans="1:23">
      <c r="A60" s="160" t="s">
        <v>288</v>
      </c>
      <c r="B60" s="56" t="s">
        <v>87</v>
      </c>
      <c r="C60" s="56"/>
      <c r="D60" s="56" t="s">
        <v>96</v>
      </c>
      <c r="E60" s="56"/>
      <c r="F60" s="56"/>
      <c r="G60" s="56"/>
      <c r="H60" s="56"/>
      <c r="I60" s="56"/>
      <c r="J60" s="514" t="s">
        <v>94</v>
      </c>
      <c r="K60" s="294">
        <v>322</v>
      </c>
      <c r="L60" s="161" t="s">
        <v>89</v>
      </c>
      <c r="M60" s="162"/>
      <c r="N60" s="164">
        <v>222754</v>
      </c>
      <c r="O60" s="90">
        <v>140000</v>
      </c>
      <c r="P60" s="90">
        <v>144208</v>
      </c>
      <c r="Q60" s="261">
        <f t="shared" si="0"/>
        <v>64.73868033795128</v>
      </c>
      <c r="R60" s="167">
        <f t="shared" si="1"/>
        <v>103.00571428571428</v>
      </c>
      <c r="S60" s="11"/>
      <c r="W60" s="11"/>
    </row>
    <row r="61" spans="1:23">
      <c r="A61" s="160" t="s">
        <v>288</v>
      </c>
      <c r="B61" s="56" t="s">
        <v>87</v>
      </c>
      <c r="C61" s="56"/>
      <c r="D61" s="56" t="s">
        <v>96</v>
      </c>
      <c r="E61" s="56" t="s">
        <v>11</v>
      </c>
      <c r="F61" s="56"/>
      <c r="G61" s="56"/>
      <c r="H61" s="56"/>
      <c r="I61" s="56"/>
      <c r="J61" s="514" t="s">
        <v>94</v>
      </c>
      <c r="K61" s="294">
        <v>323</v>
      </c>
      <c r="L61" s="161" t="s">
        <v>47</v>
      </c>
      <c r="M61" s="162"/>
      <c r="N61" s="164">
        <v>531084</v>
      </c>
      <c r="O61" s="90">
        <v>400000</v>
      </c>
      <c r="P61" s="493">
        <v>397486</v>
      </c>
      <c r="Q61" s="261">
        <f t="shared" si="0"/>
        <v>74.844280754080344</v>
      </c>
      <c r="R61" s="167">
        <f t="shared" si="1"/>
        <v>99.371499999999997</v>
      </c>
      <c r="S61" s="11"/>
      <c r="W61" s="11"/>
    </row>
    <row r="62" spans="1:23">
      <c r="A62" s="160" t="s">
        <v>288</v>
      </c>
      <c r="B62" s="56" t="s">
        <v>87</v>
      </c>
      <c r="C62" s="56"/>
      <c r="D62" s="56" t="s">
        <v>96</v>
      </c>
      <c r="E62" s="56" t="s">
        <v>11</v>
      </c>
      <c r="F62" s="56"/>
      <c r="G62" s="56"/>
      <c r="H62" s="56"/>
      <c r="I62" s="56"/>
      <c r="J62" s="514" t="s">
        <v>94</v>
      </c>
      <c r="K62" s="294">
        <v>329</v>
      </c>
      <c r="L62" s="161" t="s">
        <v>48</v>
      </c>
      <c r="M62" s="162"/>
      <c r="N62" s="164">
        <v>161469</v>
      </c>
      <c r="O62" s="90">
        <v>220000</v>
      </c>
      <c r="P62" s="90">
        <v>221591</v>
      </c>
      <c r="Q62" s="261">
        <f t="shared" si="0"/>
        <v>137.23439174082952</v>
      </c>
      <c r="R62" s="167">
        <f t="shared" si="1"/>
        <v>100.72318181818183</v>
      </c>
      <c r="S62" s="11"/>
      <c r="W62" s="11"/>
    </row>
    <row r="63" spans="1:23">
      <c r="A63" s="160" t="s">
        <v>288</v>
      </c>
      <c r="B63" s="56"/>
      <c r="C63" s="56"/>
      <c r="D63" s="56"/>
      <c r="E63" s="56"/>
      <c r="F63" s="56"/>
      <c r="G63" s="56"/>
      <c r="H63" s="56"/>
      <c r="I63" s="56"/>
      <c r="J63" s="514" t="s">
        <v>94</v>
      </c>
      <c r="K63" s="294">
        <v>34</v>
      </c>
      <c r="L63" s="161" t="s">
        <v>49</v>
      </c>
      <c r="M63" s="162"/>
      <c r="N63" s="164">
        <f>N64</f>
        <v>15426</v>
      </c>
      <c r="O63" s="164">
        <f>O64</f>
        <v>8900</v>
      </c>
      <c r="P63" s="164">
        <f>P64</f>
        <v>8620</v>
      </c>
      <c r="Q63" s="261">
        <f t="shared" si="0"/>
        <v>55.879683650978862</v>
      </c>
      <c r="R63" s="167">
        <f t="shared" si="1"/>
        <v>96.853932584269671</v>
      </c>
      <c r="S63" s="11"/>
      <c r="W63" s="11"/>
    </row>
    <row r="64" spans="1:23">
      <c r="A64" s="160" t="s">
        <v>288</v>
      </c>
      <c r="B64" s="56" t="s">
        <v>87</v>
      </c>
      <c r="C64" s="56"/>
      <c r="D64" s="56"/>
      <c r="E64" s="56"/>
      <c r="F64" s="56"/>
      <c r="G64" s="56"/>
      <c r="H64" s="56"/>
      <c r="I64" s="56"/>
      <c r="J64" s="514" t="s">
        <v>94</v>
      </c>
      <c r="K64" s="294">
        <v>343</v>
      </c>
      <c r="L64" s="161" t="s">
        <v>50</v>
      </c>
      <c r="M64" s="162"/>
      <c r="N64" s="164">
        <v>15426</v>
      </c>
      <c r="O64" s="90">
        <v>8900</v>
      </c>
      <c r="P64" s="90">
        <v>8620</v>
      </c>
      <c r="Q64" s="261">
        <f t="shared" si="0"/>
        <v>55.879683650978862</v>
      </c>
      <c r="R64" s="167">
        <f t="shared" si="1"/>
        <v>96.853932584269671</v>
      </c>
      <c r="S64" s="11"/>
    </row>
    <row r="65" spans="1:19" s="9" customFormat="1">
      <c r="A65" s="160" t="s">
        <v>288</v>
      </c>
      <c r="B65" s="56"/>
      <c r="C65" s="56"/>
      <c r="D65" s="56"/>
      <c r="E65" s="56"/>
      <c r="F65" s="56"/>
      <c r="G65" s="56"/>
      <c r="H65" s="56"/>
      <c r="I65" s="56"/>
      <c r="J65" s="514" t="s">
        <v>94</v>
      </c>
      <c r="K65" s="294" t="s">
        <v>127</v>
      </c>
      <c r="L65" s="610" t="s">
        <v>93</v>
      </c>
      <c r="M65" s="611"/>
      <c r="N65" s="164">
        <f>SUM(N66:N67)</f>
        <v>150250</v>
      </c>
      <c r="O65" s="90">
        <f>O66+O67</f>
        <v>48000</v>
      </c>
      <c r="P65" s="90">
        <f>SUM(P66:P67)</f>
        <v>49099</v>
      </c>
      <c r="Q65" s="261">
        <f t="shared" si="0"/>
        <v>32.67820299500832</v>
      </c>
      <c r="R65" s="167">
        <f t="shared" si="1"/>
        <v>102.28958333333334</v>
      </c>
      <c r="S65" s="11"/>
    </row>
    <row r="66" spans="1:19" s="9" customFormat="1">
      <c r="A66" s="160" t="s">
        <v>288</v>
      </c>
      <c r="B66" s="56" t="s">
        <v>87</v>
      </c>
      <c r="C66" s="56"/>
      <c r="D66" s="56"/>
      <c r="E66" s="56"/>
      <c r="F66" s="56"/>
      <c r="G66" s="56"/>
      <c r="H66" s="56"/>
      <c r="I66" s="56"/>
      <c r="J66" s="514" t="s">
        <v>94</v>
      </c>
      <c r="K66" s="294" t="s">
        <v>176</v>
      </c>
      <c r="L66" s="538" t="s">
        <v>54</v>
      </c>
      <c r="M66" s="539"/>
      <c r="N66" s="164">
        <v>27742</v>
      </c>
      <c r="O66" s="90">
        <v>48000</v>
      </c>
      <c r="P66" s="90">
        <v>49099</v>
      </c>
      <c r="Q66" s="261">
        <f t="shared" si="0"/>
        <v>176.98435585033522</v>
      </c>
      <c r="R66" s="167">
        <f t="shared" si="1"/>
        <v>102.28958333333334</v>
      </c>
      <c r="S66" s="11"/>
    </row>
    <row r="67" spans="1:19" s="9" customFormat="1">
      <c r="A67" s="160" t="s">
        <v>288</v>
      </c>
      <c r="B67" s="56" t="s">
        <v>87</v>
      </c>
      <c r="C67" s="56"/>
      <c r="D67" s="56"/>
      <c r="E67" s="56"/>
      <c r="F67" s="56"/>
      <c r="G67" s="56"/>
      <c r="H67" s="56"/>
      <c r="I67" s="56"/>
      <c r="J67" s="514" t="s">
        <v>94</v>
      </c>
      <c r="K67" s="294" t="s">
        <v>125</v>
      </c>
      <c r="L67" s="610" t="s">
        <v>126</v>
      </c>
      <c r="M67" s="611"/>
      <c r="N67" s="164">
        <v>122508</v>
      </c>
      <c r="O67" s="90">
        <v>0</v>
      </c>
      <c r="P67" s="90">
        <v>0</v>
      </c>
      <c r="Q67" s="261">
        <f t="shared" si="0"/>
        <v>0</v>
      </c>
      <c r="R67" s="167">
        <v>0</v>
      </c>
      <c r="S67" s="11"/>
    </row>
    <row r="68" spans="1:19">
      <c r="A68" s="152" t="s">
        <v>289</v>
      </c>
      <c r="B68" s="117" t="s">
        <v>87</v>
      </c>
      <c r="C68" s="117"/>
      <c r="D68" s="117" t="s">
        <v>96</v>
      </c>
      <c r="E68" s="117" t="s">
        <v>11</v>
      </c>
      <c r="F68" s="117"/>
      <c r="G68" s="117"/>
      <c r="H68" s="117" t="s">
        <v>188</v>
      </c>
      <c r="I68" s="117"/>
      <c r="J68" s="513" t="s">
        <v>94</v>
      </c>
      <c r="K68" s="291" t="s">
        <v>219</v>
      </c>
      <c r="L68" s="153"/>
      <c r="M68" s="154"/>
      <c r="N68" s="156">
        <f t="shared" ref="N68:P70" si="10">N69</f>
        <v>306116</v>
      </c>
      <c r="O68" s="179">
        <f t="shared" si="10"/>
        <v>350000</v>
      </c>
      <c r="P68" s="179">
        <f t="shared" si="10"/>
        <v>343903</v>
      </c>
      <c r="Q68" s="265">
        <f t="shared" si="0"/>
        <v>112.34401338054856</v>
      </c>
      <c r="R68" s="159">
        <f t="shared" si="1"/>
        <v>98.257999999999996</v>
      </c>
      <c r="S68" s="11"/>
    </row>
    <row r="69" spans="1:19">
      <c r="A69" s="160" t="s">
        <v>289</v>
      </c>
      <c r="B69" s="56"/>
      <c r="C69" s="56"/>
      <c r="D69" s="56"/>
      <c r="E69" s="56"/>
      <c r="F69" s="56"/>
      <c r="G69" s="56"/>
      <c r="H69" s="56"/>
      <c r="I69" s="56"/>
      <c r="J69" s="514" t="s">
        <v>94</v>
      </c>
      <c r="K69" s="296" t="s">
        <v>96</v>
      </c>
      <c r="L69" s="161" t="s">
        <v>10</v>
      </c>
      <c r="M69" s="162"/>
      <c r="N69" s="164">
        <f t="shared" si="10"/>
        <v>306116</v>
      </c>
      <c r="O69" s="90">
        <f t="shared" si="10"/>
        <v>350000</v>
      </c>
      <c r="P69" s="90">
        <f t="shared" si="10"/>
        <v>343903</v>
      </c>
      <c r="Q69" s="261">
        <f t="shared" si="0"/>
        <v>112.34401338054856</v>
      </c>
      <c r="R69" s="167">
        <f t="shared" si="1"/>
        <v>98.257999999999996</v>
      </c>
    </row>
    <row r="70" spans="1:19">
      <c r="A70" s="160" t="s">
        <v>289</v>
      </c>
      <c r="B70" s="56"/>
      <c r="C70" s="56"/>
      <c r="D70" s="56"/>
      <c r="E70" s="56"/>
      <c r="F70" s="56"/>
      <c r="G70" s="56"/>
      <c r="H70" s="56"/>
      <c r="I70" s="56"/>
      <c r="J70" s="514" t="s">
        <v>94</v>
      </c>
      <c r="K70" s="296" t="s">
        <v>91</v>
      </c>
      <c r="L70" s="161" t="s">
        <v>44</v>
      </c>
      <c r="M70" s="162"/>
      <c r="N70" s="164">
        <f t="shared" si="10"/>
        <v>306116</v>
      </c>
      <c r="O70" s="90">
        <f t="shared" si="10"/>
        <v>350000</v>
      </c>
      <c r="P70" s="90">
        <f t="shared" si="10"/>
        <v>343903</v>
      </c>
      <c r="Q70" s="261">
        <f t="shared" si="0"/>
        <v>112.34401338054856</v>
      </c>
      <c r="R70" s="167">
        <f t="shared" si="1"/>
        <v>98.257999999999996</v>
      </c>
    </row>
    <row r="71" spans="1:19">
      <c r="A71" s="160" t="s">
        <v>289</v>
      </c>
      <c r="B71" s="56" t="s">
        <v>87</v>
      </c>
      <c r="C71" s="56"/>
      <c r="D71" s="56" t="s">
        <v>96</v>
      </c>
      <c r="E71" s="56" t="s">
        <v>11</v>
      </c>
      <c r="F71" s="56"/>
      <c r="G71" s="56"/>
      <c r="H71" s="56" t="s">
        <v>188</v>
      </c>
      <c r="I71" s="56"/>
      <c r="J71" s="514" t="s">
        <v>94</v>
      </c>
      <c r="K71" s="296" t="s">
        <v>90</v>
      </c>
      <c r="L71" s="161" t="s">
        <v>47</v>
      </c>
      <c r="M71" s="162"/>
      <c r="N71" s="164">
        <v>306116</v>
      </c>
      <c r="O71" s="90">
        <v>350000</v>
      </c>
      <c r="P71" s="493">
        <v>343903</v>
      </c>
      <c r="Q71" s="261">
        <f t="shared" si="0"/>
        <v>112.34401338054856</v>
      </c>
      <c r="R71" s="167">
        <f t="shared" si="1"/>
        <v>98.257999999999996</v>
      </c>
    </row>
    <row r="72" spans="1:19">
      <c r="A72" s="152" t="s">
        <v>290</v>
      </c>
      <c r="B72" s="117" t="s">
        <v>87</v>
      </c>
      <c r="C72" s="117"/>
      <c r="D72" s="117"/>
      <c r="E72" s="117"/>
      <c r="F72" s="117"/>
      <c r="G72" s="117"/>
      <c r="H72" s="117" t="s">
        <v>188</v>
      </c>
      <c r="I72" s="117"/>
      <c r="J72" s="513" t="s">
        <v>94</v>
      </c>
      <c r="K72" s="291" t="s">
        <v>220</v>
      </c>
      <c r="L72" s="153"/>
      <c r="M72" s="154"/>
      <c r="N72" s="156">
        <f t="shared" ref="N72:P74" si="11">N73</f>
        <v>25665</v>
      </c>
      <c r="O72" s="179">
        <f t="shared" si="11"/>
        <v>21000</v>
      </c>
      <c r="P72" s="179">
        <f t="shared" si="11"/>
        <v>21252</v>
      </c>
      <c r="Q72" s="265">
        <f t="shared" si="0"/>
        <v>82.805376972530681</v>
      </c>
      <c r="R72" s="159">
        <f t="shared" si="1"/>
        <v>101.2</v>
      </c>
    </row>
    <row r="73" spans="1:19">
      <c r="A73" s="160" t="s">
        <v>290</v>
      </c>
      <c r="B73" s="56"/>
      <c r="C73" s="56"/>
      <c r="D73" s="56"/>
      <c r="E73" s="56"/>
      <c r="F73" s="56"/>
      <c r="G73" s="56"/>
      <c r="H73" s="56"/>
      <c r="I73" s="56"/>
      <c r="J73" s="514" t="s">
        <v>94</v>
      </c>
      <c r="K73" s="296" t="s">
        <v>11</v>
      </c>
      <c r="L73" s="161" t="s">
        <v>12</v>
      </c>
      <c r="M73" s="162"/>
      <c r="N73" s="164">
        <f t="shared" si="11"/>
        <v>25665</v>
      </c>
      <c r="O73" s="90">
        <f t="shared" si="11"/>
        <v>21000</v>
      </c>
      <c r="P73" s="90">
        <f t="shared" si="11"/>
        <v>21252</v>
      </c>
      <c r="Q73" s="261">
        <f t="shared" ref="Q73:Q95" si="12">P73/N73*100</f>
        <v>82.805376972530681</v>
      </c>
      <c r="R73" s="167">
        <f t="shared" si="1"/>
        <v>101.2</v>
      </c>
    </row>
    <row r="74" spans="1:19">
      <c r="A74" s="160" t="s">
        <v>290</v>
      </c>
      <c r="B74" s="56"/>
      <c r="C74" s="56"/>
      <c r="D74" s="56"/>
      <c r="E74" s="56"/>
      <c r="F74" s="56"/>
      <c r="G74" s="56"/>
      <c r="H74" s="56"/>
      <c r="I74" s="56"/>
      <c r="J74" s="514" t="s">
        <v>94</v>
      </c>
      <c r="K74" s="296" t="s">
        <v>97</v>
      </c>
      <c r="L74" s="161" t="s">
        <v>57</v>
      </c>
      <c r="M74" s="162"/>
      <c r="N74" s="164">
        <f t="shared" si="11"/>
        <v>25665</v>
      </c>
      <c r="O74" s="90">
        <f t="shared" si="11"/>
        <v>21000</v>
      </c>
      <c r="P74" s="90">
        <f t="shared" si="11"/>
        <v>21252</v>
      </c>
      <c r="Q74" s="261">
        <f t="shared" si="12"/>
        <v>82.805376972530681</v>
      </c>
      <c r="R74" s="167">
        <f t="shared" si="1"/>
        <v>101.2</v>
      </c>
    </row>
    <row r="75" spans="1:19">
      <c r="A75" s="160" t="s">
        <v>290</v>
      </c>
      <c r="B75" s="56" t="s">
        <v>87</v>
      </c>
      <c r="C75" s="56"/>
      <c r="D75" s="56"/>
      <c r="E75" s="56"/>
      <c r="F75" s="56"/>
      <c r="G75" s="56"/>
      <c r="H75" s="56" t="s">
        <v>188</v>
      </c>
      <c r="I75" s="56"/>
      <c r="J75" s="514" t="s">
        <v>94</v>
      </c>
      <c r="K75" s="296" t="s">
        <v>59</v>
      </c>
      <c r="L75" s="161" t="s">
        <v>60</v>
      </c>
      <c r="M75" s="162"/>
      <c r="N75" s="164">
        <v>25665</v>
      </c>
      <c r="O75" s="90">
        <v>21000</v>
      </c>
      <c r="P75" s="90">
        <v>21252</v>
      </c>
      <c r="Q75" s="261">
        <f t="shared" si="12"/>
        <v>82.805376972530681</v>
      </c>
      <c r="R75" s="167">
        <f t="shared" si="1"/>
        <v>101.2</v>
      </c>
    </row>
    <row r="76" spans="1:19">
      <c r="A76" s="152" t="s">
        <v>291</v>
      </c>
      <c r="B76" s="117" t="s">
        <v>87</v>
      </c>
      <c r="C76" s="117"/>
      <c r="D76" s="117"/>
      <c r="E76" s="117"/>
      <c r="F76" s="117"/>
      <c r="G76" s="117"/>
      <c r="H76" s="117" t="s">
        <v>188</v>
      </c>
      <c r="I76" s="117"/>
      <c r="J76" s="513" t="s">
        <v>94</v>
      </c>
      <c r="K76" s="291" t="s">
        <v>387</v>
      </c>
      <c r="L76" s="153"/>
      <c r="M76" s="154"/>
      <c r="N76" s="156">
        <f>N77</f>
        <v>0</v>
      </c>
      <c r="O76" s="179">
        <f t="shared" ref="O76:P78" si="13">O77</f>
        <v>151000</v>
      </c>
      <c r="P76" s="179">
        <f t="shared" si="13"/>
        <v>151344</v>
      </c>
      <c r="Q76" s="265">
        <v>0</v>
      </c>
      <c r="R76" s="157">
        <f t="shared" si="1"/>
        <v>100.22781456953642</v>
      </c>
    </row>
    <row r="77" spans="1:19">
      <c r="A77" s="160" t="s">
        <v>291</v>
      </c>
      <c r="B77" s="56"/>
      <c r="C77" s="56"/>
      <c r="D77" s="56"/>
      <c r="E77" s="56"/>
      <c r="F77" s="56"/>
      <c r="G77" s="56"/>
      <c r="H77" s="56"/>
      <c r="I77" s="56"/>
      <c r="J77" s="514" t="s">
        <v>94</v>
      </c>
      <c r="K77" s="296" t="s">
        <v>11</v>
      </c>
      <c r="L77" s="161" t="s">
        <v>12</v>
      </c>
      <c r="M77" s="162"/>
      <c r="N77" s="164">
        <f>N78</f>
        <v>0</v>
      </c>
      <c r="O77" s="90">
        <f t="shared" si="13"/>
        <v>151000</v>
      </c>
      <c r="P77" s="90">
        <f t="shared" si="13"/>
        <v>151344</v>
      </c>
      <c r="Q77" s="261">
        <v>0</v>
      </c>
      <c r="R77" s="213">
        <f t="shared" ref="R77:R79" si="14">P77/O77*100</f>
        <v>100.22781456953642</v>
      </c>
    </row>
    <row r="78" spans="1:19">
      <c r="A78" s="160" t="s">
        <v>291</v>
      </c>
      <c r="B78" s="56"/>
      <c r="C78" s="56"/>
      <c r="D78" s="56"/>
      <c r="E78" s="56"/>
      <c r="F78" s="56"/>
      <c r="G78" s="56"/>
      <c r="H78" s="56"/>
      <c r="I78" s="56"/>
      <c r="J78" s="514" t="s">
        <v>94</v>
      </c>
      <c r="K78" s="296" t="s">
        <v>97</v>
      </c>
      <c r="L78" s="161" t="s">
        <v>56</v>
      </c>
      <c r="M78" s="162"/>
      <c r="N78" s="164">
        <f>N79</f>
        <v>0</v>
      </c>
      <c r="O78" s="90">
        <f t="shared" si="13"/>
        <v>151000</v>
      </c>
      <c r="P78" s="90">
        <f t="shared" si="13"/>
        <v>151344</v>
      </c>
      <c r="Q78" s="261">
        <v>0</v>
      </c>
      <c r="R78" s="213">
        <f t="shared" si="14"/>
        <v>100.22781456953642</v>
      </c>
    </row>
    <row r="79" spans="1:19">
      <c r="A79" s="160" t="s">
        <v>291</v>
      </c>
      <c r="B79" s="56" t="s">
        <v>87</v>
      </c>
      <c r="C79" s="56"/>
      <c r="D79" s="56"/>
      <c r="E79" s="56"/>
      <c r="F79" s="56"/>
      <c r="G79" s="56"/>
      <c r="H79" s="56" t="s">
        <v>188</v>
      </c>
      <c r="I79" s="56"/>
      <c r="J79" s="514" t="s">
        <v>94</v>
      </c>
      <c r="K79" s="296" t="s">
        <v>123</v>
      </c>
      <c r="L79" s="161" t="s">
        <v>124</v>
      </c>
      <c r="M79" s="162"/>
      <c r="N79" s="164">
        <v>0</v>
      </c>
      <c r="O79" s="90">
        <v>151000</v>
      </c>
      <c r="P79" s="90">
        <v>151344</v>
      </c>
      <c r="Q79" s="261">
        <v>0</v>
      </c>
      <c r="R79" s="213">
        <f t="shared" si="14"/>
        <v>100.22781456953642</v>
      </c>
    </row>
    <row r="80" spans="1:19">
      <c r="A80" s="152" t="s">
        <v>292</v>
      </c>
      <c r="B80" s="117" t="s">
        <v>87</v>
      </c>
      <c r="C80" s="117"/>
      <c r="D80" s="117"/>
      <c r="E80" s="117"/>
      <c r="F80" s="117"/>
      <c r="G80" s="117"/>
      <c r="H80" s="117" t="s">
        <v>188</v>
      </c>
      <c r="I80" s="117"/>
      <c r="J80" s="513" t="s">
        <v>94</v>
      </c>
      <c r="K80" s="291" t="s">
        <v>221</v>
      </c>
      <c r="L80" s="153"/>
      <c r="M80" s="154"/>
      <c r="N80" s="156">
        <f t="shared" ref="N80:O82" si="15">N81</f>
        <v>6250</v>
      </c>
      <c r="O80" s="179">
        <f t="shared" si="15"/>
        <v>6250</v>
      </c>
      <c r="P80" s="179">
        <f>P81</f>
        <v>6250</v>
      </c>
      <c r="Q80" s="265">
        <f t="shared" si="12"/>
        <v>100</v>
      </c>
      <c r="R80" s="159">
        <f t="shared" ref="R80:R165" si="16">P80/O80*100</f>
        <v>100</v>
      </c>
    </row>
    <row r="81" spans="1:22">
      <c r="A81" s="160" t="s">
        <v>292</v>
      </c>
      <c r="B81" s="56"/>
      <c r="C81" s="56"/>
      <c r="D81" s="56"/>
      <c r="E81" s="56"/>
      <c r="F81" s="56"/>
      <c r="G81" s="56"/>
      <c r="H81" s="56"/>
      <c r="I81" s="56"/>
      <c r="J81" s="514" t="s">
        <v>94</v>
      </c>
      <c r="K81" s="296" t="s">
        <v>11</v>
      </c>
      <c r="L81" s="161" t="s">
        <v>12</v>
      </c>
      <c r="M81" s="162"/>
      <c r="N81" s="164">
        <f t="shared" si="15"/>
        <v>6250</v>
      </c>
      <c r="O81" s="90">
        <f t="shared" si="15"/>
        <v>6250</v>
      </c>
      <c r="P81" s="90">
        <f>P82</f>
        <v>6250</v>
      </c>
      <c r="Q81" s="261">
        <f t="shared" si="12"/>
        <v>100</v>
      </c>
      <c r="R81" s="167">
        <f t="shared" si="16"/>
        <v>100</v>
      </c>
    </row>
    <row r="82" spans="1:22">
      <c r="A82" s="160" t="s">
        <v>292</v>
      </c>
      <c r="B82" s="56"/>
      <c r="C82" s="56"/>
      <c r="D82" s="56"/>
      <c r="E82" s="56"/>
      <c r="F82" s="56"/>
      <c r="G82" s="56"/>
      <c r="H82" s="56"/>
      <c r="I82" s="56"/>
      <c r="J82" s="514" t="s">
        <v>94</v>
      </c>
      <c r="K82" s="296" t="s">
        <v>97</v>
      </c>
      <c r="L82" s="161" t="s">
        <v>57</v>
      </c>
      <c r="M82" s="162"/>
      <c r="N82" s="164">
        <f t="shared" si="15"/>
        <v>6250</v>
      </c>
      <c r="O82" s="90">
        <f t="shared" si="15"/>
        <v>6250</v>
      </c>
      <c r="P82" s="90">
        <f>P83</f>
        <v>6250</v>
      </c>
      <c r="Q82" s="261">
        <f t="shared" si="12"/>
        <v>100</v>
      </c>
      <c r="R82" s="167">
        <f t="shared" si="16"/>
        <v>100</v>
      </c>
    </row>
    <row r="83" spans="1:22">
      <c r="A83" s="160" t="s">
        <v>292</v>
      </c>
      <c r="B83" s="56" t="s">
        <v>87</v>
      </c>
      <c r="C83" s="56"/>
      <c r="D83" s="56"/>
      <c r="E83" s="56"/>
      <c r="F83" s="56"/>
      <c r="G83" s="56"/>
      <c r="H83" s="56" t="s">
        <v>188</v>
      </c>
      <c r="I83" s="56"/>
      <c r="J83" s="514" t="s">
        <v>94</v>
      </c>
      <c r="K83" s="296" t="s">
        <v>123</v>
      </c>
      <c r="L83" s="161" t="s">
        <v>124</v>
      </c>
      <c r="M83" s="162"/>
      <c r="N83" s="164">
        <v>6250</v>
      </c>
      <c r="O83" s="90">
        <v>6250</v>
      </c>
      <c r="P83" s="90">
        <v>6250</v>
      </c>
      <c r="Q83" s="261">
        <f t="shared" si="12"/>
        <v>100</v>
      </c>
      <c r="R83" s="167">
        <f t="shared" si="16"/>
        <v>100</v>
      </c>
    </row>
    <row r="84" spans="1:22" s="9" customFormat="1">
      <c r="A84" s="152" t="s">
        <v>397</v>
      </c>
      <c r="B84" s="117" t="s">
        <v>87</v>
      </c>
      <c r="C84" s="117"/>
      <c r="D84" s="117"/>
      <c r="E84" s="117"/>
      <c r="F84" s="117"/>
      <c r="G84" s="117"/>
      <c r="H84" s="117" t="s">
        <v>188</v>
      </c>
      <c r="I84" s="117"/>
      <c r="J84" s="513" t="s">
        <v>94</v>
      </c>
      <c r="K84" s="291" t="s">
        <v>395</v>
      </c>
      <c r="L84" s="153"/>
      <c r="M84" s="154"/>
      <c r="N84" s="156">
        <f t="shared" ref="N84:P86" si="17">N85</f>
        <v>10625</v>
      </c>
      <c r="O84" s="179">
        <f t="shared" si="17"/>
        <v>0</v>
      </c>
      <c r="P84" s="179">
        <f t="shared" si="17"/>
        <v>0</v>
      </c>
      <c r="Q84" s="265">
        <f t="shared" si="12"/>
        <v>0</v>
      </c>
      <c r="R84" s="159">
        <v>0</v>
      </c>
    </row>
    <row r="85" spans="1:22" s="9" customFormat="1">
      <c r="A85" s="160" t="s">
        <v>397</v>
      </c>
      <c r="B85" s="56"/>
      <c r="C85" s="56"/>
      <c r="D85" s="56"/>
      <c r="E85" s="56"/>
      <c r="F85" s="56"/>
      <c r="G85" s="56"/>
      <c r="H85" s="56"/>
      <c r="I85" s="56"/>
      <c r="J85" s="514" t="s">
        <v>94</v>
      </c>
      <c r="K85" s="296" t="s">
        <v>11</v>
      </c>
      <c r="L85" s="161" t="s">
        <v>12</v>
      </c>
      <c r="M85" s="162"/>
      <c r="N85" s="164">
        <f t="shared" si="17"/>
        <v>10625</v>
      </c>
      <c r="O85" s="90">
        <f t="shared" si="17"/>
        <v>0</v>
      </c>
      <c r="P85" s="90">
        <f t="shared" si="17"/>
        <v>0</v>
      </c>
      <c r="Q85" s="261">
        <f t="shared" si="12"/>
        <v>0</v>
      </c>
      <c r="R85" s="167">
        <v>0</v>
      </c>
    </row>
    <row r="86" spans="1:22" s="9" customFormat="1">
      <c r="A86" s="160" t="s">
        <v>397</v>
      </c>
      <c r="B86" s="56"/>
      <c r="C86" s="56"/>
      <c r="D86" s="56"/>
      <c r="E86" s="56"/>
      <c r="F86" s="56"/>
      <c r="G86" s="56"/>
      <c r="H86" s="56"/>
      <c r="I86" s="56"/>
      <c r="J86" s="514" t="s">
        <v>94</v>
      </c>
      <c r="K86" s="296" t="s">
        <v>97</v>
      </c>
      <c r="L86" s="161" t="s">
        <v>57</v>
      </c>
      <c r="M86" s="162"/>
      <c r="N86" s="164">
        <f t="shared" si="17"/>
        <v>10625</v>
      </c>
      <c r="O86" s="90">
        <f t="shared" si="17"/>
        <v>0</v>
      </c>
      <c r="P86" s="90">
        <f t="shared" si="17"/>
        <v>0</v>
      </c>
      <c r="Q86" s="261">
        <f t="shared" si="12"/>
        <v>0</v>
      </c>
      <c r="R86" s="167">
        <v>0</v>
      </c>
    </row>
    <row r="87" spans="1:22" s="9" customFormat="1">
      <c r="A87" s="160" t="s">
        <v>397</v>
      </c>
      <c r="B87" s="56" t="s">
        <v>87</v>
      </c>
      <c r="C87" s="56"/>
      <c r="D87" s="56"/>
      <c r="E87" s="56"/>
      <c r="F87" s="56"/>
      <c r="G87" s="56"/>
      <c r="H87" s="56" t="s">
        <v>188</v>
      </c>
      <c r="I87" s="56"/>
      <c r="J87" s="514" t="s">
        <v>94</v>
      </c>
      <c r="K87" s="296" t="s">
        <v>123</v>
      </c>
      <c r="L87" s="161" t="s">
        <v>124</v>
      </c>
      <c r="M87" s="162"/>
      <c r="N87" s="164">
        <v>10625</v>
      </c>
      <c r="O87" s="90">
        <v>0</v>
      </c>
      <c r="P87" s="90">
        <v>0</v>
      </c>
      <c r="Q87" s="261">
        <f t="shared" si="12"/>
        <v>0</v>
      </c>
      <c r="R87" s="167">
        <v>0</v>
      </c>
    </row>
    <row r="88" spans="1:22" s="9" customFormat="1">
      <c r="A88" s="152" t="s">
        <v>398</v>
      </c>
      <c r="B88" s="117" t="s">
        <v>87</v>
      </c>
      <c r="C88" s="117"/>
      <c r="D88" s="117"/>
      <c r="E88" s="117"/>
      <c r="F88" s="117"/>
      <c r="G88" s="117"/>
      <c r="H88" s="117" t="s">
        <v>188</v>
      </c>
      <c r="I88" s="117"/>
      <c r="J88" s="513" t="s">
        <v>94</v>
      </c>
      <c r="K88" s="291" t="s">
        <v>396</v>
      </c>
      <c r="L88" s="153"/>
      <c r="M88" s="154"/>
      <c r="N88" s="156">
        <f t="shared" ref="N88:P90" si="18">N89</f>
        <v>5750</v>
      </c>
      <c r="O88" s="179">
        <f t="shared" si="18"/>
        <v>0</v>
      </c>
      <c r="P88" s="179">
        <f t="shared" si="18"/>
        <v>0</v>
      </c>
      <c r="Q88" s="265">
        <f t="shared" si="12"/>
        <v>0</v>
      </c>
      <c r="R88" s="159">
        <v>0</v>
      </c>
      <c r="S88" s="53"/>
    </row>
    <row r="89" spans="1:22" s="9" customFormat="1">
      <c r="A89" s="160" t="s">
        <v>398</v>
      </c>
      <c r="B89" s="56"/>
      <c r="C89" s="56"/>
      <c r="D89" s="56"/>
      <c r="E89" s="56"/>
      <c r="F89" s="56"/>
      <c r="G89" s="56"/>
      <c r="H89" s="56"/>
      <c r="I89" s="56"/>
      <c r="J89" s="514" t="s">
        <v>94</v>
      </c>
      <c r="K89" s="296" t="s">
        <v>11</v>
      </c>
      <c r="L89" s="161" t="s">
        <v>12</v>
      </c>
      <c r="M89" s="162"/>
      <c r="N89" s="164">
        <f t="shared" si="18"/>
        <v>5750</v>
      </c>
      <c r="O89" s="90">
        <f t="shared" si="18"/>
        <v>0</v>
      </c>
      <c r="P89" s="90">
        <f t="shared" si="18"/>
        <v>0</v>
      </c>
      <c r="Q89" s="261">
        <f t="shared" si="12"/>
        <v>0</v>
      </c>
      <c r="R89" s="167">
        <v>0</v>
      </c>
      <c r="S89" s="53"/>
      <c r="T89" s="52"/>
      <c r="U89" s="52"/>
      <c r="V89" s="52"/>
    </row>
    <row r="90" spans="1:22" s="9" customFormat="1">
      <c r="A90" s="160" t="s">
        <v>398</v>
      </c>
      <c r="B90" s="56"/>
      <c r="C90" s="56"/>
      <c r="D90" s="56"/>
      <c r="E90" s="56"/>
      <c r="F90" s="56"/>
      <c r="G90" s="56"/>
      <c r="H90" s="56"/>
      <c r="I90" s="56"/>
      <c r="J90" s="514" t="s">
        <v>94</v>
      </c>
      <c r="K90" s="296" t="s">
        <v>97</v>
      </c>
      <c r="L90" s="161" t="s">
        <v>57</v>
      </c>
      <c r="M90" s="162"/>
      <c r="N90" s="164">
        <f t="shared" si="18"/>
        <v>5750</v>
      </c>
      <c r="O90" s="90">
        <f t="shared" si="18"/>
        <v>0</v>
      </c>
      <c r="P90" s="90">
        <f t="shared" si="18"/>
        <v>0</v>
      </c>
      <c r="Q90" s="261">
        <f t="shared" si="12"/>
        <v>0</v>
      </c>
      <c r="R90" s="167">
        <v>0</v>
      </c>
    </row>
    <row r="91" spans="1:22" s="9" customFormat="1">
      <c r="A91" s="160" t="s">
        <v>398</v>
      </c>
      <c r="B91" s="56" t="s">
        <v>87</v>
      </c>
      <c r="C91" s="56"/>
      <c r="D91" s="56"/>
      <c r="E91" s="56"/>
      <c r="F91" s="56"/>
      <c r="G91" s="56"/>
      <c r="H91" s="56" t="s">
        <v>188</v>
      </c>
      <c r="I91" s="56"/>
      <c r="J91" s="514" t="s">
        <v>94</v>
      </c>
      <c r="K91" s="296" t="s">
        <v>123</v>
      </c>
      <c r="L91" s="161" t="s">
        <v>124</v>
      </c>
      <c r="M91" s="162"/>
      <c r="N91" s="164">
        <v>5750</v>
      </c>
      <c r="O91" s="90">
        <v>0</v>
      </c>
      <c r="P91" s="90">
        <v>0</v>
      </c>
      <c r="Q91" s="261">
        <f t="shared" si="12"/>
        <v>0</v>
      </c>
      <c r="R91" s="167">
        <v>0</v>
      </c>
    </row>
    <row r="92" spans="1:22" s="9" customFormat="1">
      <c r="A92" s="152" t="s">
        <v>293</v>
      </c>
      <c r="B92" s="117" t="s">
        <v>87</v>
      </c>
      <c r="C92" s="117"/>
      <c r="D92" s="117"/>
      <c r="E92" s="117"/>
      <c r="F92" s="117"/>
      <c r="G92" s="117"/>
      <c r="H92" s="117" t="s">
        <v>188</v>
      </c>
      <c r="I92" s="117"/>
      <c r="J92" s="513" t="s">
        <v>94</v>
      </c>
      <c r="K92" s="497" t="s">
        <v>419</v>
      </c>
      <c r="L92" s="153"/>
      <c r="M92" s="154"/>
      <c r="N92" s="156">
        <f>N93</f>
        <v>322437</v>
      </c>
      <c r="O92" s="156">
        <f t="shared" ref="O92:P92" si="19">O93</f>
        <v>0</v>
      </c>
      <c r="P92" s="156">
        <f t="shared" si="19"/>
        <v>0</v>
      </c>
      <c r="Q92" s="265">
        <f t="shared" si="12"/>
        <v>0</v>
      </c>
      <c r="R92" s="159">
        <v>0</v>
      </c>
    </row>
    <row r="93" spans="1:22" s="9" customFormat="1">
      <c r="A93" s="160" t="s">
        <v>293</v>
      </c>
      <c r="B93" s="56"/>
      <c r="C93" s="56"/>
      <c r="D93" s="56"/>
      <c r="E93" s="56"/>
      <c r="F93" s="56"/>
      <c r="G93" s="56"/>
      <c r="H93" s="56"/>
      <c r="I93" s="56"/>
      <c r="J93" s="514" t="s">
        <v>94</v>
      </c>
      <c r="K93" s="296" t="s">
        <v>11</v>
      </c>
      <c r="L93" s="161" t="s">
        <v>12</v>
      </c>
      <c r="M93" s="162"/>
      <c r="N93" s="164">
        <f>N94</f>
        <v>322437</v>
      </c>
      <c r="O93" s="164">
        <f t="shared" ref="O93:P93" si="20">O94</f>
        <v>0</v>
      </c>
      <c r="P93" s="164">
        <f t="shared" si="20"/>
        <v>0</v>
      </c>
      <c r="Q93" s="261">
        <f t="shared" si="12"/>
        <v>0</v>
      </c>
      <c r="R93" s="167">
        <v>0</v>
      </c>
    </row>
    <row r="94" spans="1:22" s="9" customFormat="1">
      <c r="A94" s="160" t="s">
        <v>293</v>
      </c>
      <c r="B94" s="56"/>
      <c r="C94" s="56"/>
      <c r="D94" s="56"/>
      <c r="E94" s="56"/>
      <c r="F94" s="56"/>
      <c r="G94" s="56"/>
      <c r="H94" s="56"/>
      <c r="I94" s="56"/>
      <c r="J94" s="514" t="s">
        <v>94</v>
      </c>
      <c r="K94" s="296" t="s">
        <v>97</v>
      </c>
      <c r="L94" s="161" t="s">
        <v>177</v>
      </c>
      <c r="M94" s="162"/>
      <c r="N94" s="164">
        <f>N95</f>
        <v>322437</v>
      </c>
      <c r="O94" s="164">
        <f t="shared" ref="O94:P94" si="21">O95</f>
        <v>0</v>
      </c>
      <c r="P94" s="164">
        <f t="shared" si="21"/>
        <v>0</v>
      </c>
      <c r="Q94" s="261">
        <f t="shared" si="12"/>
        <v>0</v>
      </c>
      <c r="R94" s="167">
        <v>0</v>
      </c>
    </row>
    <row r="95" spans="1:22" s="9" customFormat="1">
      <c r="A95" s="160" t="s">
        <v>293</v>
      </c>
      <c r="B95" s="56" t="s">
        <v>87</v>
      </c>
      <c r="C95" s="56"/>
      <c r="D95" s="56"/>
      <c r="E95" s="56"/>
      <c r="F95" s="56"/>
      <c r="G95" s="56"/>
      <c r="H95" s="56" t="s">
        <v>188</v>
      </c>
      <c r="I95" s="56"/>
      <c r="J95" s="514" t="s">
        <v>94</v>
      </c>
      <c r="K95" s="296" t="s">
        <v>123</v>
      </c>
      <c r="L95" s="161" t="s">
        <v>124</v>
      </c>
      <c r="M95" s="162"/>
      <c r="N95" s="164">
        <v>322437</v>
      </c>
      <c r="O95" s="90">
        <v>0</v>
      </c>
      <c r="P95" s="90">
        <v>0</v>
      </c>
      <c r="Q95" s="261">
        <f t="shared" si="12"/>
        <v>0</v>
      </c>
      <c r="R95" s="167">
        <v>0</v>
      </c>
    </row>
    <row r="96" spans="1:22" s="9" customFormat="1">
      <c r="A96" s="152" t="s">
        <v>418</v>
      </c>
      <c r="B96" s="117" t="s">
        <v>87</v>
      </c>
      <c r="C96" s="117"/>
      <c r="D96" s="117"/>
      <c r="E96" s="117"/>
      <c r="F96" s="117"/>
      <c r="G96" s="117"/>
      <c r="H96" s="117" t="s">
        <v>188</v>
      </c>
      <c r="I96" s="117"/>
      <c r="J96" s="513" t="s">
        <v>94</v>
      </c>
      <c r="K96" s="497" t="s">
        <v>421</v>
      </c>
      <c r="L96" s="153"/>
      <c r="M96" s="154"/>
      <c r="N96" s="156">
        <f>N97</f>
        <v>0</v>
      </c>
      <c r="O96" s="156">
        <f t="shared" ref="O96:P98" si="22">O97</f>
        <v>36000</v>
      </c>
      <c r="P96" s="156">
        <f t="shared" si="22"/>
        <v>18125</v>
      </c>
      <c r="Q96" s="265">
        <v>0</v>
      </c>
      <c r="R96" s="159">
        <f t="shared" si="16"/>
        <v>50.347222222222221</v>
      </c>
    </row>
    <row r="97" spans="1:18" s="9" customFormat="1">
      <c r="A97" s="160" t="s">
        <v>418</v>
      </c>
      <c r="B97" s="56"/>
      <c r="C97" s="56"/>
      <c r="D97" s="56"/>
      <c r="E97" s="56"/>
      <c r="F97" s="56"/>
      <c r="G97" s="56"/>
      <c r="H97" s="56"/>
      <c r="I97" s="56"/>
      <c r="J97" s="514" t="s">
        <v>94</v>
      </c>
      <c r="K97" s="296" t="s">
        <v>11</v>
      </c>
      <c r="L97" s="161" t="s">
        <v>12</v>
      </c>
      <c r="M97" s="162"/>
      <c r="N97" s="164">
        <f>N98</f>
        <v>0</v>
      </c>
      <c r="O97" s="164">
        <f t="shared" si="22"/>
        <v>36000</v>
      </c>
      <c r="P97" s="164">
        <f t="shared" si="22"/>
        <v>18125</v>
      </c>
      <c r="Q97" s="261">
        <v>0</v>
      </c>
      <c r="R97" s="167">
        <f t="shared" si="16"/>
        <v>50.347222222222221</v>
      </c>
    </row>
    <row r="98" spans="1:18" s="9" customFormat="1">
      <c r="A98" s="160" t="s">
        <v>418</v>
      </c>
      <c r="B98" s="56"/>
      <c r="C98" s="56"/>
      <c r="D98" s="56"/>
      <c r="E98" s="56"/>
      <c r="F98" s="56"/>
      <c r="G98" s="56"/>
      <c r="H98" s="56"/>
      <c r="I98" s="56"/>
      <c r="J98" s="514" t="s">
        <v>94</v>
      </c>
      <c r="K98" s="296" t="s">
        <v>97</v>
      </c>
      <c r="L98" s="161" t="s">
        <v>177</v>
      </c>
      <c r="M98" s="162"/>
      <c r="N98" s="164">
        <f>N99</f>
        <v>0</v>
      </c>
      <c r="O98" s="164">
        <f t="shared" si="22"/>
        <v>36000</v>
      </c>
      <c r="P98" s="164">
        <f t="shared" si="22"/>
        <v>18125</v>
      </c>
      <c r="Q98" s="261">
        <v>0</v>
      </c>
      <c r="R98" s="167">
        <f t="shared" si="16"/>
        <v>50.347222222222221</v>
      </c>
    </row>
    <row r="99" spans="1:18" s="9" customFormat="1">
      <c r="A99" s="160" t="s">
        <v>418</v>
      </c>
      <c r="B99" s="56" t="s">
        <v>87</v>
      </c>
      <c r="C99" s="56"/>
      <c r="D99" s="56"/>
      <c r="E99" s="56"/>
      <c r="F99" s="56"/>
      <c r="G99" s="56"/>
      <c r="H99" s="56" t="s">
        <v>188</v>
      </c>
      <c r="I99" s="56"/>
      <c r="J99" s="514" t="s">
        <v>94</v>
      </c>
      <c r="K99" s="296" t="s">
        <v>123</v>
      </c>
      <c r="L99" s="161" t="s">
        <v>124</v>
      </c>
      <c r="M99" s="162"/>
      <c r="N99" s="164">
        <v>0</v>
      </c>
      <c r="O99" s="90">
        <v>36000</v>
      </c>
      <c r="P99" s="90">
        <v>18125</v>
      </c>
      <c r="Q99" s="261">
        <v>0</v>
      </c>
      <c r="R99" s="167">
        <f t="shared" si="16"/>
        <v>50.347222222222221</v>
      </c>
    </row>
    <row r="100" spans="1:18" s="9" customFormat="1">
      <c r="A100" s="152" t="s">
        <v>294</v>
      </c>
      <c r="B100" s="117" t="s">
        <v>87</v>
      </c>
      <c r="C100" s="117"/>
      <c r="D100" s="117"/>
      <c r="E100" s="117"/>
      <c r="F100" s="117"/>
      <c r="G100" s="117"/>
      <c r="H100" s="117" t="s">
        <v>188</v>
      </c>
      <c r="I100" s="117"/>
      <c r="J100" s="513" t="s">
        <v>94</v>
      </c>
      <c r="K100" s="497" t="s">
        <v>222</v>
      </c>
      <c r="L100" s="153"/>
      <c r="M100" s="154"/>
      <c r="N100" s="156">
        <f t="shared" ref="N100:O102" si="23">N101</f>
        <v>1375</v>
      </c>
      <c r="O100" s="179">
        <f t="shared" si="23"/>
        <v>0</v>
      </c>
      <c r="P100" s="179">
        <f>P101</f>
        <v>0</v>
      </c>
      <c r="Q100" s="265">
        <f t="shared" ref="Q100" si="24">P100/N100*100</f>
        <v>0</v>
      </c>
      <c r="R100" s="159">
        <v>0</v>
      </c>
    </row>
    <row r="101" spans="1:18" s="9" customFormat="1">
      <c r="A101" s="160" t="s">
        <v>294</v>
      </c>
      <c r="B101" s="56"/>
      <c r="C101" s="56"/>
      <c r="D101" s="56"/>
      <c r="E101" s="56"/>
      <c r="F101" s="56"/>
      <c r="G101" s="56"/>
      <c r="H101" s="56"/>
      <c r="I101" s="56"/>
      <c r="J101" s="514" t="s">
        <v>94</v>
      </c>
      <c r="K101" s="296" t="s">
        <v>11</v>
      </c>
      <c r="L101" s="161" t="s">
        <v>12</v>
      </c>
      <c r="M101" s="162"/>
      <c r="N101" s="164">
        <f t="shared" si="23"/>
        <v>1375</v>
      </c>
      <c r="O101" s="90">
        <f t="shared" si="23"/>
        <v>0</v>
      </c>
      <c r="P101" s="90">
        <f>P102</f>
        <v>0</v>
      </c>
      <c r="Q101" s="261">
        <f t="shared" ref="Q101:Q103" si="25">P101/N101*100</f>
        <v>0</v>
      </c>
      <c r="R101" s="167">
        <v>0</v>
      </c>
    </row>
    <row r="102" spans="1:18" s="9" customFormat="1">
      <c r="A102" s="160" t="s">
        <v>294</v>
      </c>
      <c r="B102" s="56"/>
      <c r="C102" s="56"/>
      <c r="D102" s="56"/>
      <c r="E102" s="56"/>
      <c r="F102" s="56"/>
      <c r="G102" s="56"/>
      <c r="H102" s="56"/>
      <c r="I102" s="56"/>
      <c r="J102" s="514" t="s">
        <v>94</v>
      </c>
      <c r="K102" s="296" t="s">
        <v>97</v>
      </c>
      <c r="L102" s="161" t="s">
        <v>177</v>
      </c>
      <c r="M102" s="162"/>
      <c r="N102" s="164">
        <f t="shared" si="23"/>
        <v>1375</v>
      </c>
      <c r="O102" s="90">
        <f t="shared" si="23"/>
        <v>0</v>
      </c>
      <c r="P102" s="90">
        <f>P103</f>
        <v>0</v>
      </c>
      <c r="Q102" s="261">
        <f t="shared" si="25"/>
        <v>0</v>
      </c>
      <c r="R102" s="167">
        <v>0</v>
      </c>
    </row>
    <row r="103" spans="1:18" s="9" customFormat="1">
      <c r="A103" s="160" t="s">
        <v>294</v>
      </c>
      <c r="B103" s="56" t="s">
        <v>87</v>
      </c>
      <c r="C103" s="56"/>
      <c r="D103" s="56"/>
      <c r="E103" s="56"/>
      <c r="F103" s="56"/>
      <c r="G103" s="56"/>
      <c r="H103" s="56" t="s">
        <v>188</v>
      </c>
      <c r="I103" s="56"/>
      <c r="J103" s="514" t="s">
        <v>94</v>
      </c>
      <c r="K103" s="296" t="s">
        <v>123</v>
      </c>
      <c r="L103" s="161" t="s">
        <v>124</v>
      </c>
      <c r="M103" s="162"/>
      <c r="N103" s="164">
        <v>1375</v>
      </c>
      <c r="O103" s="90">
        <v>0</v>
      </c>
      <c r="P103" s="90">
        <v>0</v>
      </c>
      <c r="Q103" s="261">
        <f t="shared" si="25"/>
        <v>0</v>
      </c>
      <c r="R103" s="167">
        <v>0</v>
      </c>
    </row>
    <row r="104" spans="1:18" s="9" customFormat="1">
      <c r="A104" s="575"/>
      <c r="B104" s="576"/>
      <c r="C104" s="576"/>
      <c r="D104" s="576"/>
      <c r="E104" s="576"/>
      <c r="F104" s="576"/>
      <c r="G104" s="576"/>
      <c r="H104" s="576"/>
      <c r="I104" s="576"/>
      <c r="J104" s="577" t="s">
        <v>6</v>
      </c>
      <c r="K104" s="578" t="s">
        <v>429</v>
      </c>
      <c r="L104" s="579"/>
      <c r="M104" s="580"/>
      <c r="N104" s="246">
        <f>N105</f>
        <v>0</v>
      </c>
      <c r="O104" s="246">
        <f t="shared" ref="O104:P104" si="26">O105</f>
        <v>124800</v>
      </c>
      <c r="P104" s="246">
        <f t="shared" si="26"/>
        <v>124780</v>
      </c>
      <c r="Q104" s="581">
        <v>0</v>
      </c>
      <c r="R104" s="582">
        <f t="shared" si="16"/>
        <v>99.983974358974365</v>
      </c>
    </row>
    <row r="105" spans="1:18" s="9" customFormat="1">
      <c r="A105" s="583" t="s">
        <v>426</v>
      </c>
      <c r="B105" s="533" t="s">
        <v>87</v>
      </c>
      <c r="C105" s="533"/>
      <c r="D105" s="533"/>
      <c r="E105" s="533"/>
      <c r="F105" s="533"/>
      <c r="G105" s="533" t="s">
        <v>187</v>
      </c>
      <c r="H105" s="533"/>
      <c r="I105" s="533"/>
      <c r="J105" s="584"/>
      <c r="K105" s="585" t="s">
        <v>422</v>
      </c>
      <c r="L105" s="534"/>
      <c r="M105" s="586"/>
      <c r="N105" s="571">
        <f>N106+N110</f>
        <v>0</v>
      </c>
      <c r="O105" s="571">
        <f t="shared" ref="O105:P105" si="27">O106+O110</f>
        <v>124800</v>
      </c>
      <c r="P105" s="571">
        <f t="shared" si="27"/>
        <v>124780</v>
      </c>
      <c r="Q105" s="587">
        <v>0</v>
      </c>
      <c r="R105" s="588">
        <f t="shared" si="16"/>
        <v>99.983974358974365</v>
      </c>
    </row>
    <row r="106" spans="1:18" s="9" customFormat="1">
      <c r="A106" s="152" t="s">
        <v>427</v>
      </c>
      <c r="B106" s="117"/>
      <c r="C106" s="117"/>
      <c r="D106" s="117"/>
      <c r="E106" s="117"/>
      <c r="F106" s="117"/>
      <c r="G106" s="117" t="s">
        <v>187</v>
      </c>
      <c r="H106" s="117"/>
      <c r="I106" s="117"/>
      <c r="J106" s="116" t="s">
        <v>425</v>
      </c>
      <c r="K106" s="497" t="s">
        <v>423</v>
      </c>
      <c r="L106" s="153"/>
      <c r="M106" s="154"/>
      <c r="N106" s="156">
        <f>N107</f>
        <v>0</v>
      </c>
      <c r="O106" s="156">
        <f t="shared" ref="O106:P106" si="28">O107</f>
        <v>107500</v>
      </c>
      <c r="P106" s="156">
        <f t="shared" si="28"/>
        <v>107471</v>
      </c>
      <c r="Q106" s="265">
        <v>0</v>
      </c>
      <c r="R106" s="159">
        <f t="shared" si="16"/>
        <v>99.973023255813956</v>
      </c>
    </row>
    <row r="107" spans="1:18" s="9" customFormat="1">
      <c r="A107" s="160" t="s">
        <v>427</v>
      </c>
      <c r="B107" s="56"/>
      <c r="C107" s="56"/>
      <c r="D107" s="56"/>
      <c r="E107" s="56"/>
      <c r="F107" s="56"/>
      <c r="G107" s="56"/>
      <c r="H107" s="56"/>
      <c r="I107" s="56"/>
      <c r="J107" s="55" t="s">
        <v>425</v>
      </c>
      <c r="K107" s="296" t="s">
        <v>11</v>
      </c>
      <c r="L107" s="161" t="s">
        <v>12</v>
      </c>
      <c r="M107" s="162"/>
      <c r="N107" s="164">
        <f>N108</f>
        <v>0</v>
      </c>
      <c r="O107" s="164">
        <f t="shared" ref="O107:P107" si="29">O108</f>
        <v>107500</v>
      </c>
      <c r="P107" s="164">
        <f t="shared" si="29"/>
        <v>107471</v>
      </c>
      <c r="Q107" s="261">
        <v>0</v>
      </c>
      <c r="R107" s="167">
        <f t="shared" si="16"/>
        <v>99.973023255813956</v>
      </c>
    </row>
    <row r="108" spans="1:18" s="9" customFormat="1">
      <c r="A108" s="160" t="s">
        <v>427</v>
      </c>
      <c r="B108" s="56"/>
      <c r="C108" s="56"/>
      <c r="D108" s="56"/>
      <c r="E108" s="56"/>
      <c r="F108" s="56"/>
      <c r="G108" s="56"/>
      <c r="H108" s="56"/>
      <c r="I108" s="56"/>
      <c r="J108" s="55" t="s">
        <v>425</v>
      </c>
      <c r="K108" s="296" t="s">
        <v>97</v>
      </c>
      <c r="L108" s="161" t="s">
        <v>57</v>
      </c>
      <c r="M108" s="162"/>
      <c r="N108" s="164">
        <f>N109</f>
        <v>0</v>
      </c>
      <c r="O108" s="164">
        <f t="shared" ref="O108:P108" si="30">O109</f>
        <v>107500</v>
      </c>
      <c r="P108" s="164">
        <f t="shared" si="30"/>
        <v>107471</v>
      </c>
      <c r="Q108" s="261">
        <v>0</v>
      </c>
      <c r="R108" s="167">
        <f t="shared" si="16"/>
        <v>99.973023255813956</v>
      </c>
    </row>
    <row r="109" spans="1:18" s="9" customFormat="1">
      <c r="A109" s="160" t="s">
        <v>427</v>
      </c>
      <c r="B109" s="56"/>
      <c r="C109" s="56"/>
      <c r="D109" s="56"/>
      <c r="E109" s="56"/>
      <c r="F109" s="56"/>
      <c r="G109" s="56" t="s">
        <v>187</v>
      </c>
      <c r="H109" s="56"/>
      <c r="I109" s="56"/>
      <c r="J109" s="55" t="s">
        <v>425</v>
      </c>
      <c r="K109" s="296" t="s">
        <v>59</v>
      </c>
      <c r="L109" s="161" t="s">
        <v>60</v>
      </c>
      <c r="M109" s="162"/>
      <c r="N109" s="164">
        <v>0</v>
      </c>
      <c r="O109" s="90">
        <v>107500</v>
      </c>
      <c r="P109" s="90">
        <v>107471</v>
      </c>
      <c r="Q109" s="261">
        <v>0</v>
      </c>
      <c r="R109" s="167">
        <f t="shared" si="16"/>
        <v>99.973023255813956</v>
      </c>
    </row>
    <row r="110" spans="1:18" s="9" customFormat="1">
      <c r="A110" s="152" t="s">
        <v>428</v>
      </c>
      <c r="B110" s="117" t="s">
        <v>87</v>
      </c>
      <c r="C110" s="117"/>
      <c r="D110" s="117"/>
      <c r="E110" s="117"/>
      <c r="F110" s="117"/>
      <c r="G110" s="117"/>
      <c r="H110" s="117"/>
      <c r="I110" s="117"/>
      <c r="J110" s="116" t="s">
        <v>425</v>
      </c>
      <c r="K110" s="497" t="s">
        <v>424</v>
      </c>
      <c r="L110" s="153"/>
      <c r="M110" s="154"/>
      <c r="N110" s="156">
        <f>N111</f>
        <v>0</v>
      </c>
      <c r="O110" s="156">
        <f t="shared" ref="O110:P110" si="31">O111</f>
        <v>17300</v>
      </c>
      <c r="P110" s="156">
        <f t="shared" si="31"/>
        <v>17309</v>
      </c>
      <c r="Q110" s="265">
        <v>0</v>
      </c>
      <c r="R110" s="159">
        <f t="shared" si="16"/>
        <v>100.05202312138728</v>
      </c>
    </row>
    <row r="111" spans="1:18" s="9" customFormat="1">
      <c r="A111" s="160" t="s">
        <v>428</v>
      </c>
      <c r="B111" s="56"/>
      <c r="C111" s="56"/>
      <c r="D111" s="56"/>
      <c r="E111" s="56"/>
      <c r="F111" s="56"/>
      <c r="G111" s="56"/>
      <c r="H111" s="56"/>
      <c r="I111" s="56"/>
      <c r="J111" s="55" t="s">
        <v>425</v>
      </c>
      <c r="K111" s="296" t="s">
        <v>11</v>
      </c>
      <c r="L111" s="161" t="s">
        <v>12</v>
      </c>
      <c r="M111" s="162"/>
      <c r="N111" s="164">
        <f>N112</f>
        <v>0</v>
      </c>
      <c r="O111" s="164">
        <f t="shared" ref="O111:P111" si="32">O112</f>
        <v>17300</v>
      </c>
      <c r="P111" s="164">
        <f t="shared" si="32"/>
        <v>17309</v>
      </c>
      <c r="Q111" s="261">
        <v>0</v>
      </c>
      <c r="R111" s="167">
        <f t="shared" si="16"/>
        <v>100.05202312138728</v>
      </c>
    </row>
    <row r="112" spans="1:18" s="9" customFormat="1">
      <c r="A112" s="160" t="s">
        <v>428</v>
      </c>
      <c r="B112" s="56"/>
      <c r="C112" s="56"/>
      <c r="D112" s="56"/>
      <c r="E112" s="56"/>
      <c r="F112" s="56"/>
      <c r="G112" s="56"/>
      <c r="H112" s="56"/>
      <c r="I112" s="56"/>
      <c r="J112" s="55" t="s">
        <v>425</v>
      </c>
      <c r="K112" s="296" t="s">
        <v>97</v>
      </c>
      <c r="L112" s="161" t="s">
        <v>57</v>
      </c>
      <c r="M112" s="162"/>
      <c r="N112" s="164">
        <f>N113</f>
        <v>0</v>
      </c>
      <c r="O112" s="164">
        <f t="shared" ref="O112:P112" si="33">O113</f>
        <v>17300</v>
      </c>
      <c r="P112" s="164">
        <f t="shared" si="33"/>
        <v>17309</v>
      </c>
      <c r="Q112" s="261">
        <v>0</v>
      </c>
      <c r="R112" s="167">
        <f t="shared" si="16"/>
        <v>100.05202312138728</v>
      </c>
    </row>
    <row r="113" spans="1:18" s="9" customFormat="1">
      <c r="A113" s="160" t="s">
        <v>428</v>
      </c>
      <c r="B113" s="56" t="s">
        <v>87</v>
      </c>
      <c r="C113" s="56"/>
      <c r="D113" s="56"/>
      <c r="E113" s="56"/>
      <c r="F113" s="56"/>
      <c r="G113" s="56"/>
      <c r="H113" s="56"/>
      <c r="I113" s="56"/>
      <c r="J113" s="55" t="s">
        <v>425</v>
      </c>
      <c r="K113" s="430" t="s">
        <v>59</v>
      </c>
      <c r="L113" s="161" t="s">
        <v>60</v>
      </c>
      <c r="M113" s="162"/>
      <c r="N113" s="164">
        <v>0</v>
      </c>
      <c r="O113" s="90">
        <v>17300</v>
      </c>
      <c r="P113" s="90">
        <v>17309</v>
      </c>
      <c r="Q113" s="261">
        <v>0</v>
      </c>
      <c r="R113" s="167">
        <f t="shared" si="16"/>
        <v>100.05202312138728</v>
      </c>
    </row>
    <row r="114" spans="1:18" ht="16.95" customHeight="1">
      <c r="A114" s="564"/>
      <c r="B114" s="565"/>
      <c r="C114" s="566"/>
      <c r="D114" s="566"/>
      <c r="E114" s="566"/>
      <c r="F114" s="566"/>
      <c r="G114" s="566"/>
      <c r="H114" s="566"/>
      <c r="I114" s="566"/>
      <c r="J114" s="565"/>
      <c r="K114" s="567" t="s">
        <v>223</v>
      </c>
      <c r="L114" s="568"/>
      <c r="M114" s="568"/>
      <c r="N114" s="572">
        <f>SUM(N115)</f>
        <v>275000</v>
      </c>
      <c r="O114" s="573">
        <f>SUM(O115)</f>
        <v>418500</v>
      </c>
      <c r="P114" s="574">
        <f t="shared" ref="P114" si="34">SUM(P115)</f>
        <v>345795</v>
      </c>
      <c r="Q114" s="569">
        <f t="shared" ref="Q114:Q143" si="35">P114/N114*100</f>
        <v>125.74363636363637</v>
      </c>
      <c r="R114" s="570">
        <f t="shared" si="16"/>
        <v>82.627240143369178</v>
      </c>
    </row>
    <row r="115" spans="1:18">
      <c r="A115" s="128"/>
      <c r="B115" s="91"/>
      <c r="C115" s="92"/>
      <c r="D115" s="92"/>
      <c r="E115" s="92"/>
      <c r="F115" s="92"/>
      <c r="G115" s="92"/>
      <c r="H115" s="92"/>
      <c r="I115" s="92"/>
      <c r="J115" s="91" t="s">
        <v>8</v>
      </c>
      <c r="K115" s="129" t="s">
        <v>366</v>
      </c>
      <c r="L115" s="130"/>
      <c r="M115" s="130"/>
      <c r="N115" s="555">
        <f>N116</f>
        <v>275000</v>
      </c>
      <c r="O115" s="227">
        <f>O116</f>
        <v>418500</v>
      </c>
      <c r="P115" s="228">
        <f t="shared" ref="P115" si="36">P116</f>
        <v>345795</v>
      </c>
      <c r="Q115" s="560">
        <f t="shared" si="35"/>
        <v>125.74363636363637</v>
      </c>
      <c r="R115" s="136">
        <f t="shared" si="16"/>
        <v>82.627240143369178</v>
      </c>
    </row>
    <row r="116" spans="1:18">
      <c r="A116" s="170" t="s">
        <v>295</v>
      </c>
      <c r="B116" s="110" t="s">
        <v>87</v>
      </c>
      <c r="C116" s="111"/>
      <c r="D116" s="111"/>
      <c r="E116" s="111"/>
      <c r="F116" s="111" t="s">
        <v>186</v>
      </c>
      <c r="G116" s="111"/>
      <c r="H116" s="111"/>
      <c r="I116" s="111"/>
      <c r="J116" s="110"/>
      <c r="K116" s="495" t="s">
        <v>224</v>
      </c>
      <c r="L116" s="171"/>
      <c r="M116" s="171"/>
      <c r="N116" s="556">
        <f>N117+N121+N127</f>
        <v>275000</v>
      </c>
      <c r="O116" s="214">
        <f>O117+O121+O127</f>
        <v>418500</v>
      </c>
      <c r="P116" s="215">
        <f>P117+P121+P127</f>
        <v>345795</v>
      </c>
      <c r="Q116" s="498">
        <f t="shared" si="35"/>
        <v>125.74363636363637</v>
      </c>
      <c r="R116" s="177">
        <f t="shared" si="16"/>
        <v>82.627240143369178</v>
      </c>
    </row>
    <row r="117" spans="1:18">
      <c r="A117" s="182" t="s">
        <v>296</v>
      </c>
      <c r="B117" s="120" t="s">
        <v>87</v>
      </c>
      <c r="C117" s="120"/>
      <c r="D117" s="120"/>
      <c r="E117" s="120"/>
      <c r="F117" s="120" t="s">
        <v>186</v>
      </c>
      <c r="G117" s="120"/>
      <c r="H117" s="120"/>
      <c r="I117" s="120"/>
      <c r="J117" s="523" t="s">
        <v>98</v>
      </c>
      <c r="K117" s="496" t="s">
        <v>225</v>
      </c>
      <c r="L117" s="183"/>
      <c r="M117" s="184"/>
      <c r="N117" s="216">
        <f t="shared" ref="N117:P119" si="37">N118</f>
        <v>270000</v>
      </c>
      <c r="O117" s="216">
        <f t="shared" si="37"/>
        <v>335000</v>
      </c>
      <c r="P117" s="217">
        <f t="shared" si="37"/>
        <v>335000</v>
      </c>
      <c r="Q117" s="475">
        <f t="shared" si="35"/>
        <v>124.07407407407408</v>
      </c>
      <c r="R117" s="187">
        <f t="shared" si="16"/>
        <v>100</v>
      </c>
    </row>
    <row r="118" spans="1:18">
      <c r="A118" s="160" t="s">
        <v>296</v>
      </c>
      <c r="B118" s="56"/>
      <c r="C118" s="56"/>
      <c r="D118" s="56"/>
      <c r="E118" s="56"/>
      <c r="F118" s="56"/>
      <c r="G118" s="56"/>
      <c r="H118" s="56"/>
      <c r="I118" s="56"/>
      <c r="J118" s="514" t="s">
        <v>98</v>
      </c>
      <c r="K118" s="294">
        <v>3</v>
      </c>
      <c r="L118" s="161" t="s">
        <v>10</v>
      </c>
      <c r="M118" s="162"/>
      <c r="N118" s="164">
        <f>N119</f>
        <v>270000</v>
      </c>
      <c r="O118" s="218">
        <f>O119</f>
        <v>335000</v>
      </c>
      <c r="P118" s="219">
        <f>P119</f>
        <v>335000</v>
      </c>
      <c r="Q118" s="261">
        <f t="shared" si="35"/>
        <v>124.07407407407408</v>
      </c>
      <c r="R118" s="167">
        <f t="shared" si="16"/>
        <v>100</v>
      </c>
    </row>
    <row r="119" spans="1:18">
      <c r="A119" s="160" t="s">
        <v>296</v>
      </c>
      <c r="B119" s="56"/>
      <c r="C119" s="56"/>
      <c r="D119" s="56"/>
      <c r="E119" s="56"/>
      <c r="F119" s="56"/>
      <c r="G119" s="56"/>
      <c r="H119" s="56"/>
      <c r="I119" s="56"/>
      <c r="J119" s="514" t="s">
        <v>98</v>
      </c>
      <c r="K119" s="294">
        <v>38</v>
      </c>
      <c r="L119" s="161" t="s">
        <v>93</v>
      </c>
      <c r="M119" s="162"/>
      <c r="N119" s="164">
        <f t="shared" si="37"/>
        <v>270000</v>
      </c>
      <c r="O119" s="218">
        <f t="shared" si="37"/>
        <v>335000</v>
      </c>
      <c r="P119" s="219">
        <f t="shared" si="37"/>
        <v>335000</v>
      </c>
      <c r="Q119" s="261">
        <f t="shared" si="35"/>
        <v>124.07407407407408</v>
      </c>
      <c r="R119" s="167">
        <f t="shared" si="16"/>
        <v>100</v>
      </c>
    </row>
    <row r="120" spans="1:18">
      <c r="A120" s="160" t="s">
        <v>296</v>
      </c>
      <c r="B120" s="56" t="s">
        <v>87</v>
      </c>
      <c r="C120" s="56"/>
      <c r="D120" s="56"/>
      <c r="E120" s="56"/>
      <c r="F120" s="56" t="s">
        <v>186</v>
      </c>
      <c r="G120" s="56"/>
      <c r="H120" s="56"/>
      <c r="I120" s="56"/>
      <c r="J120" s="514" t="s">
        <v>98</v>
      </c>
      <c r="K120" s="294">
        <v>381</v>
      </c>
      <c r="L120" s="161" t="s">
        <v>54</v>
      </c>
      <c r="M120" s="162"/>
      <c r="N120" s="164">
        <v>270000</v>
      </c>
      <c r="O120" s="218">
        <v>335000</v>
      </c>
      <c r="P120" s="219">
        <v>335000</v>
      </c>
      <c r="Q120" s="261">
        <f t="shared" si="35"/>
        <v>124.07407407407408</v>
      </c>
      <c r="R120" s="167">
        <f t="shared" si="16"/>
        <v>100</v>
      </c>
    </row>
    <row r="121" spans="1:18">
      <c r="A121" s="152" t="s">
        <v>297</v>
      </c>
      <c r="B121" s="117" t="s">
        <v>87</v>
      </c>
      <c r="C121" s="117"/>
      <c r="D121" s="117"/>
      <c r="E121" s="117"/>
      <c r="F121" s="117"/>
      <c r="G121" s="117"/>
      <c r="H121" s="117"/>
      <c r="I121" s="117"/>
      <c r="J121" s="513" t="s">
        <v>98</v>
      </c>
      <c r="K121" s="291" t="s">
        <v>226</v>
      </c>
      <c r="L121" s="153"/>
      <c r="M121" s="154"/>
      <c r="N121" s="156">
        <f t="shared" ref="N121:P121" si="38">N122</f>
        <v>5000</v>
      </c>
      <c r="O121" s="530">
        <f t="shared" si="38"/>
        <v>10000</v>
      </c>
      <c r="P121" s="531">
        <f t="shared" si="38"/>
        <v>10795</v>
      </c>
      <c r="Q121" s="265">
        <f t="shared" si="35"/>
        <v>215.89999999999998</v>
      </c>
      <c r="R121" s="159">
        <f t="shared" si="16"/>
        <v>107.94999999999999</v>
      </c>
    </row>
    <row r="122" spans="1:18">
      <c r="A122" s="160" t="s">
        <v>297</v>
      </c>
      <c r="B122" s="56"/>
      <c r="C122" s="56"/>
      <c r="D122" s="56"/>
      <c r="E122" s="56"/>
      <c r="F122" s="56"/>
      <c r="G122" s="56"/>
      <c r="H122" s="56"/>
      <c r="I122" s="56"/>
      <c r="J122" s="514" t="s">
        <v>98</v>
      </c>
      <c r="K122" s="294">
        <v>3</v>
      </c>
      <c r="L122" s="161" t="s">
        <v>10</v>
      </c>
      <c r="M122" s="162"/>
      <c r="N122" s="218">
        <f>N123+N125</f>
        <v>5000</v>
      </c>
      <c r="O122" s="218">
        <f>O123+O125</f>
        <v>10000</v>
      </c>
      <c r="P122" s="218">
        <f>P123+P125</f>
        <v>10795</v>
      </c>
      <c r="Q122" s="261">
        <f t="shared" si="35"/>
        <v>215.89999999999998</v>
      </c>
      <c r="R122" s="167">
        <f t="shared" si="16"/>
        <v>107.94999999999999</v>
      </c>
    </row>
    <row r="123" spans="1:18" s="9" customFormat="1">
      <c r="A123" s="160" t="s">
        <v>296</v>
      </c>
      <c r="B123" s="56"/>
      <c r="C123" s="56"/>
      <c r="D123" s="56"/>
      <c r="E123" s="56"/>
      <c r="F123" s="56"/>
      <c r="G123" s="56"/>
      <c r="H123" s="56"/>
      <c r="I123" s="56"/>
      <c r="J123" s="514" t="s">
        <v>98</v>
      </c>
      <c r="K123" s="294" t="s">
        <v>91</v>
      </c>
      <c r="L123" s="161" t="s">
        <v>44</v>
      </c>
      <c r="M123" s="162"/>
      <c r="N123" s="164">
        <f>N124</f>
        <v>0</v>
      </c>
      <c r="O123" s="218">
        <f>O124</f>
        <v>5000</v>
      </c>
      <c r="P123" s="219">
        <f>P124</f>
        <v>5795</v>
      </c>
      <c r="Q123" s="261">
        <v>0</v>
      </c>
      <c r="R123" s="167">
        <f t="shared" si="16"/>
        <v>115.9</v>
      </c>
    </row>
    <row r="124" spans="1:18" s="9" customFormat="1">
      <c r="A124" s="160" t="s">
        <v>296</v>
      </c>
      <c r="B124" s="56" t="s">
        <v>87</v>
      </c>
      <c r="C124" s="56"/>
      <c r="D124" s="56"/>
      <c r="E124" s="56"/>
      <c r="F124" s="56"/>
      <c r="G124" s="56"/>
      <c r="H124" s="56"/>
      <c r="I124" s="56"/>
      <c r="J124" s="514" t="s">
        <v>98</v>
      </c>
      <c r="K124" s="294" t="s">
        <v>88</v>
      </c>
      <c r="L124" s="161" t="s">
        <v>89</v>
      </c>
      <c r="M124" s="162"/>
      <c r="N124" s="164">
        <v>0</v>
      </c>
      <c r="O124" s="218">
        <v>5000</v>
      </c>
      <c r="P124" s="219">
        <v>5795</v>
      </c>
      <c r="Q124" s="261">
        <v>0</v>
      </c>
      <c r="R124" s="167">
        <f t="shared" si="16"/>
        <v>115.9</v>
      </c>
    </row>
    <row r="125" spans="1:18">
      <c r="A125" s="160" t="s">
        <v>297</v>
      </c>
      <c r="B125" s="56"/>
      <c r="C125" s="56"/>
      <c r="D125" s="56"/>
      <c r="E125" s="56"/>
      <c r="F125" s="56"/>
      <c r="G125" s="56"/>
      <c r="H125" s="56"/>
      <c r="I125" s="56"/>
      <c r="J125" s="514" t="s">
        <v>98</v>
      </c>
      <c r="K125" s="294">
        <v>38</v>
      </c>
      <c r="L125" s="161" t="s">
        <v>93</v>
      </c>
      <c r="M125" s="162"/>
      <c r="N125" s="164">
        <f>N126</f>
        <v>5000</v>
      </c>
      <c r="O125" s="218">
        <f>O126</f>
        <v>5000</v>
      </c>
      <c r="P125" s="219">
        <f>P126</f>
        <v>5000</v>
      </c>
      <c r="Q125" s="261">
        <f t="shared" si="35"/>
        <v>100</v>
      </c>
      <c r="R125" s="167">
        <f t="shared" si="16"/>
        <v>100</v>
      </c>
    </row>
    <row r="126" spans="1:18">
      <c r="A126" s="160" t="s">
        <v>297</v>
      </c>
      <c r="B126" s="56" t="s">
        <v>87</v>
      </c>
      <c r="C126" s="56"/>
      <c r="D126" s="56"/>
      <c r="E126" s="56"/>
      <c r="F126" s="56"/>
      <c r="G126" s="56"/>
      <c r="H126" s="56"/>
      <c r="I126" s="56"/>
      <c r="J126" s="514" t="s">
        <v>98</v>
      </c>
      <c r="K126" s="294">
        <v>381</v>
      </c>
      <c r="L126" s="161" t="s">
        <v>54</v>
      </c>
      <c r="M126" s="162"/>
      <c r="N126" s="164">
        <v>5000</v>
      </c>
      <c r="O126" s="218">
        <v>5000</v>
      </c>
      <c r="P126" s="219">
        <v>5000</v>
      </c>
      <c r="Q126" s="261">
        <f t="shared" si="35"/>
        <v>100</v>
      </c>
      <c r="R126" s="167">
        <f t="shared" si="16"/>
        <v>100</v>
      </c>
    </row>
    <row r="127" spans="1:18" s="9" customFormat="1">
      <c r="A127" s="152" t="s">
        <v>455</v>
      </c>
      <c r="B127" s="117" t="s">
        <v>87</v>
      </c>
      <c r="C127" s="117"/>
      <c r="D127" s="117"/>
      <c r="E127" s="117"/>
      <c r="F127" s="117"/>
      <c r="G127" s="117"/>
      <c r="H127" s="117" t="s">
        <v>188</v>
      </c>
      <c r="I127" s="117"/>
      <c r="J127" s="513" t="s">
        <v>94</v>
      </c>
      <c r="K127" s="497" t="s">
        <v>443</v>
      </c>
      <c r="L127" s="153"/>
      <c r="M127" s="154"/>
      <c r="N127" s="156">
        <f t="shared" ref="N127:P129" si="39">N128</f>
        <v>0</v>
      </c>
      <c r="O127" s="156">
        <f t="shared" si="39"/>
        <v>73500</v>
      </c>
      <c r="P127" s="156">
        <f t="shared" si="39"/>
        <v>0</v>
      </c>
      <c r="Q127" s="265">
        <v>0</v>
      </c>
      <c r="R127" s="159">
        <f t="shared" ref="R127:R130" si="40">P127/O127*100</f>
        <v>0</v>
      </c>
    </row>
    <row r="128" spans="1:18" s="9" customFormat="1">
      <c r="A128" s="160" t="s">
        <v>455</v>
      </c>
      <c r="B128" s="56"/>
      <c r="C128" s="56"/>
      <c r="D128" s="56"/>
      <c r="E128" s="56"/>
      <c r="F128" s="56"/>
      <c r="G128" s="56"/>
      <c r="H128" s="56"/>
      <c r="I128" s="56"/>
      <c r="J128" s="514" t="s">
        <v>94</v>
      </c>
      <c r="K128" s="296" t="s">
        <v>11</v>
      </c>
      <c r="L128" s="161" t="s">
        <v>12</v>
      </c>
      <c r="M128" s="162"/>
      <c r="N128" s="164">
        <f t="shared" si="39"/>
        <v>0</v>
      </c>
      <c r="O128" s="90">
        <f t="shared" si="39"/>
        <v>73500</v>
      </c>
      <c r="P128" s="90">
        <f>P129</f>
        <v>0</v>
      </c>
      <c r="Q128" s="261">
        <v>0</v>
      </c>
      <c r="R128" s="167">
        <f t="shared" si="40"/>
        <v>0</v>
      </c>
    </row>
    <row r="129" spans="1:18" s="9" customFormat="1">
      <c r="A129" s="160" t="s">
        <v>455</v>
      </c>
      <c r="B129" s="56"/>
      <c r="C129" s="56"/>
      <c r="D129" s="56"/>
      <c r="E129" s="56"/>
      <c r="F129" s="56"/>
      <c r="G129" s="56"/>
      <c r="H129" s="56"/>
      <c r="I129" s="56"/>
      <c r="J129" s="514" t="s">
        <v>94</v>
      </c>
      <c r="K129" s="296" t="s">
        <v>97</v>
      </c>
      <c r="L129" s="161" t="s">
        <v>177</v>
      </c>
      <c r="M129" s="162"/>
      <c r="N129" s="164">
        <f t="shared" si="39"/>
        <v>0</v>
      </c>
      <c r="O129" s="90">
        <f t="shared" si="39"/>
        <v>73500</v>
      </c>
      <c r="P129" s="90">
        <f>P130</f>
        <v>0</v>
      </c>
      <c r="Q129" s="261">
        <v>0</v>
      </c>
      <c r="R129" s="167">
        <f t="shared" si="40"/>
        <v>0</v>
      </c>
    </row>
    <row r="130" spans="1:18" s="9" customFormat="1">
      <c r="A130" s="160" t="s">
        <v>455</v>
      </c>
      <c r="B130" s="56" t="s">
        <v>87</v>
      </c>
      <c r="C130" s="56"/>
      <c r="D130" s="56"/>
      <c r="E130" s="56"/>
      <c r="F130" s="56"/>
      <c r="G130" s="56"/>
      <c r="H130" s="56" t="s">
        <v>188</v>
      </c>
      <c r="I130" s="56"/>
      <c r="J130" s="514" t="s">
        <v>94</v>
      </c>
      <c r="K130" s="296" t="s">
        <v>123</v>
      </c>
      <c r="L130" s="161" t="s">
        <v>124</v>
      </c>
      <c r="M130" s="162"/>
      <c r="N130" s="164">
        <v>0</v>
      </c>
      <c r="O130" s="90">
        <v>73500</v>
      </c>
      <c r="P130" s="90">
        <v>0</v>
      </c>
      <c r="Q130" s="261">
        <v>0</v>
      </c>
      <c r="R130" s="167">
        <f t="shared" si="40"/>
        <v>0</v>
      </c>
    </row>
    <row r="131" spans="1:18" ht="16.95" customHeight="1">
      <c r="A131" s="277"/>
      <c r="B131" s="286"/>
      <c r="C131" s="287"/>
      <c r="D131" s="287"/>
      <c r="E131" s="287"/>
      <c r="F131" s="287"/>
      <c r="G131" s="287"/>
      <c r="H131" s="287"/>
      <c r="I131" s="287"/>
      <c r="J131" s="286"/>
      <c r="K131" s="278" t="s">
        <v>228</v>
      </c>
      <c r="L131" s="279"/>
      <c r="M131" s="279"/>
      <c r="N131" s="281">
        <f>SUM(N132)</f>
        <v>5935267</v>
      </c>
      <c r="O131" s="289">
        <f>SUM(O132)</f>
        <v>12810380</v>
      </c>
      <c r="P131" s="290">
        <f>P132+P166+P143</f>
        <v>4761680</v>
      </c>
      <c r="Q131" s="559">
        <f t="shared" si="35"/>
        <v>80.226887855255711</v>
      </c>
      <c r="R131" s="285">
        <f t="shared" si="16"/>
        <v>37.17048206220268</v>
      </c>
    </row>
    <row r="132" spans="1:18">
      <c r="A132" s="128"/>
      <c r="B132" s="91"/>
      <c r="C132" s="92"/>
      <c r="D132" s="92"/>
      <c r="E132" s="92"/>
      <c r="F132" s="92"/>
      <c r="G132" s="92"/>
      <c r="H132" s="92"/>
      <c r="I132" s="92"/>
      <c r="J132" s="91" t="s">
        <v>229</v>
      </c>
      <c r="K132" s="129" t="s">
        <v>367</v>
      </c>
      <c r="L132" s="130"/>
      <c r="M132" s="130"/>
      <c r="N132" s="557">
        <f>N133+N144+N167</f>
        <v>5935267</v>
      </c>
      <c r="O132" s="229">
        <f>O133+O144+O167</f>
        <v>12810380</v>
      </c>
      <c r="P132" s="230">
        <f>P133</f>
        <v>2590370</v>
      </c>
      <c r="Q132" s="560">
        <f t="shared" si="35"/>
        <v>43.643697916201582</v>
      </c>
      <c r="R132" s="136">
        <f t="shared" si="16"/>
        <v>20.220867765046783</v>
      </c>
    </row>
    <row r="133" spans="1:18">
      <c r="A133" s="170" t="s">
        <v>298</v>
      </c>
      <c r="B133" s="110" t="s">
        <v>87</v>
      </c>
      <c r="C133" s="111"/>
      <c r="D133" s="111" t="s">
        <v>96</v>
      </c>
      <c r="E133" s="111" t="s">
        <v>11</v>
      </c>
      <c r="F133" s="111"/>
      <c r="G133" s="111"/>
      <c r="H133" s="111" t="s">
        <v>188</v>
      </c>
      <c r="I133" s="111"/>
      <c r="J133" s="110"/>
      <c r="K133" s="495" t="s">
        <v>227</v>
      </c>
      <c r="L133" s="171"/>
      <c r="M133" s="171"/>
      <c r="N133" s="204">
        <f>N134+N138</f>
        <v>2393902</v>
      </c>
      <c r="O133" s="205">
        <f>O134+O138</f>
        <v>2515000</v>
      </c>
      <c r="P133" s="206">
        <f>P134+P138</f>
        <v>2590370</v>
      </c>
      <c r="Q133" s="498">
        <f t="shared" si="35"/>
        <v>108.20701933496024</v>
      </c>
      <c r="R133" s="177">
        <f t="shared" si="16"/>
        <v>102.99681908548708</v>
      </c>
    </row>
    <row r="134" spans="1:18">
      <c r="A134" s="152" t="s">
        <v>299</v>
      </c>
      <c r="B134" s="116" t="s">
        <v>87</v>
      </c>
      <c r="C134" s="117"/>
      <c r="D134" s="117" t="s">
        <v>96</v>
      </c>
      <c r="E134" s="117" t="s">
        <v>11</v>
      </c>
      <c r="F134" s="117"/>
      <c r="G134" s="117"/>
      <c r="H134" s="117" t="s">
        <v>188</v>
      </c>
      <c r="I134" s="117"/>
      <c r="J134" s="116" t="s">
        <v>277</v>
      </c>
      <c r="K134" s="291" t="s">
        <v>230</v>
      </c>
      <c r="L134" s="153"/>
      <c r="M134" s="153"/>
      <c r="N134" s="207">
        <f t="shared" ref="N134:P136" si="41">N135</f>
        <v>2075616</v>
      </c>
      <c r="O134" s="185">
        <f t="shared" si="41"/>
        <v>2135000</v>
      </c>
      <c r="P134" s="186">
        <f>P135</f>
        <v>2208643</v>
      </c>
      <c r="Q134" s="265">
        <f t="shared" si="35"/>
        <v>106.40903712440067</v>
      </c>
      <c r="R134" s="159">
        <f t="shared" si="16"/>
        <v>103.44932084309133</v>
      </c>
    </row>
    <row r="135" spans="1:18">
      <c r="A135" s="160" t="s">
        <v>299</v>
      </c>
      <c r="B135" s="490"/>
      <c r="C135" s="491"/>
      <c r="D135" s="491"/>
      <c r="E135" s="491"/>
      <c r="F135" s="491"/>
      <c r="G135" s="491"/>
      <c r="H135" s="491"/>
      <c r="I135" s="491"/>
      <c r="J135" s="490" t="s">
        <v>277</v>
      </c>
      <c r="K135" s="264">
        <v>3</v>
      </c>
      <c r="L135" s="492" t="s">
        <v>10</v>
      </c>
      <c r="M135" s="492"/>
      <c r="N135" s="480">
        <f t="shared" si="41"/>
        <v>2075616</v>
      </c>
      <c r="O135" s="493">
        <f t="shared" si="41"/>
        <v>2135000</v>
      </c>
      <c r="P135" s="494">
        <f t="shared" si="41"/>
        <v>2208643</v>
      </c>
      <c r="Q135" s="261">
        <f t="shared" si="35"/>
        <v>106.40903712440067</v>
      </c>
      <c r="R135" s="167">
        <f t="shared" si="16"/>
        <v>103.44932084309133</v>
      </c>
    </row>
    <row r="136" spans="1:18">
      <c r="A136" s="160" t="s">
        <v>299</v>
      </c>
      <c r="B136" s="55"/>
      <c r="C136" s="56"/>
      <c r="D136" s="56"/>
      <c r="E136" s="56"/>
      <c r="F136" s="56"/>
      <c r="G136" s="56"/>
      <c r="H136" s="56"/>
      <c r="I136" s="56"/>
      <c r="J136" s="55" t="s">
        <v>277</v>
      </c>
      <c r="K136" s="294">
        <v>32</v>
      </c>
      <c r="L136" s="161" t="s">
        <v>44</v>
      </c>
      <c r="M136" s="161"/>
      <c r="N136" s="163">
        <f t="shared" si="41"/>
        <v>2075616</v>
      </c>
      <c r="O136" s="90">
        <f t="shared" si="41"/>
        <v>2135000</v>
      </c>
      <c r="P136" s="168">
        <f t="shared" si="41"/>
        <v>2208643</v>
      </c>
      <c r="Q136" s="261">
        <f t="shared" si="35"/>
        <v>106.40903712440067</v>
      </c>
      <c r="R136" s="167">
        <f t="shared" si="16"/>
        <v>103.44932084309133</v>
      </c>
    </row>
    <row r="137" spans="1:18">
      <c r="A137" s="160" t="s">
        <v>299</v>
      </c>
      <c r="B137" s="55" t="s">
        <v>87</v>
      </c>
      <c r="C137" s="56"/>
      <c r="D137" s="56" t="s">
        <v>96</v>
      </c>
      <c r="E137" s="56" t="s">
        <v>11</v>
      </c>
      <c r="F137" s="56"/>
      <c r="G137" s="56"/>
      <c r="H137" s="56" t="s">
        <v>188</v>
      </c>
      <c r="I137" s="56"/>
      <c r="J137" s="55" t="s">
        <v>277</v>
      </c>
      <c r="K137" s="294">
        <v>323</v>
      </c>
      <c r="L137" s="161" t="s">
        <v>47</v>
      </c>
      <c r="M137" s="161"/>
      <c r="N137" s="163">
        <v>2075616</v>
      </c>
      <c r="O137" s="90">
        <v>2135000</v>
      </c>
      <c r="P137" s="494">
        <v>2208643</v>
      </c>
      <c r="Q137" s="261">
        <f t="shared" si="35"/>
        <v>106.40903712440067</v>
      </c>
      <c r="R137" s="167">
        <f t="shared" si="16"/>
        <v>103.44932084309133</v>
      </c>
    </row>
    <row r="138" spans="1:18">
      <c r="A138" s="152" t="s">
        <v>300</v>
      </c>
      <c r="B138" s="116" t="s">
        <v>87</v>
      </c>
      <c r="C138" s="117"/>
      <c r="D138" s="117" t="s">
        <v>96</v>
      </c>
      <c r="E138" s="117" t="s">
        <v>11</v>
      </c>
      <c r="F138" s="117"/>
      <c r="G138" s="117"/>
      <c r="H138" s="117" t="s">
        <v>188</v>
      </c>
      <c r="I138" s="117"/>
      <c r="J138" s="116" t="s">
        <v>99</v>
      </c>
      <c r="K138" s="291" t="s">
        <v>231</v>
      </c>
      <c r="L138" s="153"/>
      <c r="M138" s="153"/>
      <c r="N138" s="178">
        <f>N139</f>
        <v>318286</v>
      </c>
      <c r="O138" s="179">
        <f>O139</f>
        <v>380000</v>
      </c>
      <c r="P138" s="180">
        <f t="shared" ref="P138" si="42">P139</f>
        <v>381727</v>
      </c>
      <c r="Q138" s="265">
        <f t="shared" si="35"/>
        <v>119.93207366959275</v>
      </c>
      <c r="R138" s="159">
        <f t="shared" si="16"/>
        <v>100.45447368421053</v>
      </c>
    </row>
    <row r="139" spans="1:18">
      <c r="A139" s="160" t="s">
        <v>300</v>
      </c>
      <c r="B139" s="55"/>
      <c r="C139" s="56"/>
      <c r="D139" s="56"/>
      <c r="E139" s="56"/>
      <c r="F139" s="56"/>
      <c r="G139" s="56"/>
      <c r="H139" s="56"/>
      <c r="I139" s="56"/>
      <c r="J139" s="55" t="s">
        <v>99</v>
      </c>
      <c r="K139" s="294">
        <v>3</v>
      </c>
      <c r="L139" s="161" t="s">
        <v>10</v>
      </c>
      <c r="M139" s="161"/>
      <c r="N139" s="181">
        <f>N140</f>
        <v>318286</v>
      </c>
      <c r="O139" s="90">
        <f>O140</f>
        <v>380000</v>
      </c>
      <c r="P139" s="168">
        <f>P140</f>
        <v>381727</v>
      </c>
      <c r="Q139" s="261">
        <f t="shared" si="35"/>
        <v>119.93207366959275</v>
      </c>
      <c r="R139" s="167">
        <f t="shared" si="16"/>
        <v>100.45447368421053</v>
      </c>
    </row>
    <row r="140" spans="1:18">
      <c r="A140" s="160" t="s">
        <v>300</v>
      </c>
      <c r="B140" s="55"/>
      <c r="C140" s="56"/>
      <c r="D140" s="56"/>
      <c r="E140" s="56"/>
      <c r="F140" s="56"/>
      <c r="G140" s="56"/>
      <c r="H140" s="56"/>
      <c r="I140" s="56"/>
      <c r="J140" s="55" t="s">
        <v>99</v>
      </c>
      <c r="K140" s="294">
        <v>32</v>
      </c>
      <c r="L140" s="161" t="s">
        <v>44</v>
      </c>
      <c r="M140" s="161"/>
      <c r="N140" s="163">
        <f>N141+N142</f>
        <v>318286</v>
      </c>
      <c r="O140" s="90">
        <f>SUM(O141:O142)</f>
        <v>380000</v>
      </c>
      <c r="P140" s="168">
        <f>P141+P142</f>
        <v>381727</v>
      </c>
      <c r="Q140" s="261">
        <f t="shared" si="35"/>
        <v>119.93207366959275</v>
      </c>
      <c r="R140" s="167">
        <f t="shared" si="16"/>
        <v>100.45447368421053</v>
      </c>
    </row>
    <row r="141" spans="1:18">
      <c r="A141" s="160" t="s">
        <v>300</v>
      </c>
      <c r="B141" s="55" t="s">
        <v>87</v>
      </c>
      <c r="C141" s="56"/>
      <c r="D141" s="56" t="s">
        <v>96</v>
      </c>
      <c r="E141" s="56" t="s">
        <v>11</v>
      </c>
      <c r="F141" s="56"/>
      <c r="G141" s="56"/>
      <c r="H141" s="56"/>
      <c r="I141" s="56"/>
      <c r="J141" s="55" t="s">
        <v>99</v>
      </c>
      <c r="K141" s="294">
        <v>322</v>
      </c>
      <c r="L141" s="161" t="s">
        <v>89</v>
      </c>
      <c r="M141" s="161"/>
      <c r="N141" s="163">
        <v>239381</v>
      </c>
      <c r="O141" s="90">
        <v>230000</v>
      </c>
      <c r="P141" s="168">
        <v>225521</v>
      </c>
      <c r="Q141" s="261">
        <f t="shared" si="35"/>
        <v>94.210066797281328</v>
      </c>
      <c r="R141" s="167">
        <f t="shared" si="16"/>
        <v>98.052608695652182</v>
      </c>
    </row>
    <row r="142" spans="1:18">
      <c r="A142" s="160" t="s">
        <v>300</v>
      </c>
      <c r="B142" s="55" t="s">
        <v>87</v>
      </c>
      <c r="C142" s="56"/>
      <c r="D142" s="56" t="s">
        <v>96</v>
      </c>
      <c r="E142" s="56" t="s">
        <v>11</v>
      </c>
      <c r="F142" s="56"/>
      <c r="G142" s="56"/>
      <c r="H142" s="56" t="s">
        <v>188</v>
      </c>
      <c r="I142" s="56"/>
      <c r="J142" s="55" t="s">
        <v>99</v>
      </c>
      <c r="K142" s="295">
        <v>323</v>
      </c>
      <c r="L142" s="200" t="s">
        <v>47</v>
      </c>
      <c r="M142" s="200"/>
      <c r="N142" s="163">
        <v>78905</v>
      </c>
      <c r="O142" s="90">
        <v>150000</v>
      </c>
      <c r="P142" s="168">
        <v>156206</v>
      </c>
      <c r="Q142" s="261">
        <f t="shared" si="35"/>
        <v>197.96717571763514</v>
      </c>
      <c r="R142" s="167">
        <f t="shared" si="16"/>
        <v>104.13733333333333</v>
      </c>
    </row>
    <row r="143" spans="1:18" s="9" customFormat="1">
      <c r="A143" s="231"/>
      <c r="B143" s="232"/>
      <c r="C143" s="232"/>
      <c r="D143" s="232"/>
      <c r="E143" s="232"/>
      <c r="F143" s="232"/>
      <c r="G143" s="232"/>
      <c r="H143" s="232"/>
      <c r="I143" s="232"/>
      <c r="J143" s="521" t="s">
        <v>6</v>
      </c>
      <c r="K143" s="234" t="s">
        <v>239</v>
      </c>
      <c r="L143" s="234"/>
      <c r="M143" s="234"/>
      <c r="N143" s="235">
        <f>N144</f>
        <v>3385878</v>
      </c>
      <c r="O143" s="236">
        <f t="shared" ref="O143:P143" si="43">O144</f>
        <v>10205500</v>
      </c>
      <c r="P143" s="237">
        <f t="shared" si="43"/>
        <v>2081430</v>
      </c>
      <c r="Q143" s="561">
        <f t="shared" si="35"/>
        <v>61.473862909413747</v>
      </c>
      <c r="R143" s="221">
        <f t="shared" si="16"/>
        <v>20.395179070109254</v>
      </c>
    </row>
    <row r="144" spans="1:18">
      <c r="A144" s="144" t="s">
        <v>301</v>
      </c>
      <c r="B144" s="107" t="s">
        <v>87</v>
      </c>
      <c r="C144" s="108"/>
      <c r="D144" s="108"/>
      <c r="E144" s="108"/>
      <c r="F144" s="108"/>
      <c r="G144" s="108"/>
      <c r="H144" s="108" t="s">
        <v>188</v>
      </c>
      <c r="I144" s="108"/>
      <c r="J144" s="512"/>
      <c r="K144" s="145" t="s">
        <v>232</v>
      </c>
      <c r="L144" s="145"/>
      <c r="M144" s="145"/>
      <c r="N144" s="147">
        <f>N145+N157+N162</f>
        <v>3385878</v>
      </c>
      <c r="O144" s="222">
        <f>O145+O157+O162</f>
        <v>10205500</v>
      </c>
      <c r="P144" s="223">
        <f>P145+P157+P162</f>
        <v>2081430</v>
      </c>
      <c r="Q144" s="562">
        <f>P144/N144*100</f>
        <v>61.473862909413747</v>
      </c>
      <c r="R144" s="151">
        <f>P144/O144*100</f>
        <v>20.395179070109254</v>
      </c>
    </row>
    <row r="145" spans="1:18">
      <c r="A145" s="182" t="s">
        <v>302</v>
      </c>
      <c r="B145" s="120" t="s">
        <v>87</v>
      </c>
      <c r="C145" s="120"/>
      <c r="D145" s="120"/>
      <c r="E145" s="120"/>
      <c r="F145" s="120"/>
      <c r="G145" s="120"/>
      <c r="H145" s="120" t="s">
        <v>188</v>
      </c>
      <c r="I145" s="120"/>
      <c r="J145" s="523" t="s">
        <v>200</v>
      </c>
      <c r="K145" s="183" t="s">
        <v>233</v>
      </c>
      <c r="L145" s="183"/>
      <c r="M145" s="183"/>
      <c r="N145" s="558">
        <f t="shared" ref="N145:P147" si="44">N146</f>
        <v>2795503</v>
      </c>
      <c r="O145" s="185">
        <f t="shared" si="44"/>
        <v>1745000</v>
      </c>
      <c r="P145" s="186">
        <f t="shared" si="44"/>
        <v>1746168</v>
      </c>
      <c r="Q145" s="475">
        <f>P145/N145*100</f>
        <v>62.463463641426962</v>
      </c>
      <c r="R145" s="187">
        <f>P145/O145*100</f>
        <v>100.0669340974212</v>
      </c>
    </row>
    <row r="146" spans="1:18">
      <c r="A146" s="160" t="s">
        <v>302</v>
      </c>
      <c r="B146" s="56"/>
      <c r="C146" s="56"/>
      <c r="D146" s="56"/>
      <c r="E146" s="56"/>
      <c r="F146" s="56"/>
      <c r="G146" s="56"/>
      <c r="H146" s="56"/>
      <c r="I146" s="56"/>
      <c r="J146" s="514" t="s">
        <v>200</v>
      </c>
      <c r="K146" s="161">
        <v>4</v>
      </c>
      <c r="L146" s="161" t="s">
        <v>12</v>
      </c>
      <c r="M146" s="161"/>
      <c r="N146" s="163">
        <f>N147+N156</f>
        <v>2795503</v>
      </c>
      <c r="O146" s="164">
        <f>O147</f>
        <v>1745000</v>
      </c>
      <c r="P146" s="164">
        <f>P147</f>
        <v>1746168</v>
      </c>
      <c r="Q146" s="261">
        <f>P146/N146*100</f>
        <v>62.463463641426962</v>
      </c>
      <c r="R146" s="167">
        <f t="shared" si="16"/>
        <v>100.0669340974212</v>
      </c>
    </row>
    <row r="147" spans="1:18">
      <c r="A147" s="160" t="s">
        <v>302</v>
      </c>
      <c r="B147" s="56"/>
      <c r="C147" s="56"/>
      <c r="D147" s="56"/>
      <c r="E147" s="56"/>
      <c r="F147" s="56"/>
      <c r="G147" s="56"/>
      <c r="H147" s="56"/>
      <c r="I147" s="56"/>
      <c r="J147" s="514" t="s">
        <v>200</v>
      </c>
      <c r="K147" s="161">
        <v>42</v>
      </c>
      <c r="L147" s="161" t="s">
        <v>100</v>
      </c>
      <c r="M147" s="161"/>
      <c r="N147" s="163">
        <f t="shared" si="44"/>
        <v>2795503</v>
      </c>
      <c r="O147" s="90">
        <f>O148+O156</f>
        <v>1745000</v>
      </c>
      <c r="P147" s="168">
        <f>P148+P156</f>
        <v>1746168</v>
      </c>
      <c r="Q147" s="261">
        <f t="shared" ref="Q147:Q166" si="45">P147/N147*100</f>
        <v>62.463463641426962</v>
      </c>
      <c r="R147" s="167">
        <f t="shared" si="16"/>
        <v>100.0669340974212</v>
      </c>
    </row>
    <row r="148" spans="1:18">
      <c r="A148" s="160" t="s">
        <v>302</v>
      </c>
      <c r="B148" s="56" t="s">
        <v>87</v>
      </c>
      <c r="C148" s="56"/>
      <c r="D148" s="56"/>
      <c r="E148" s="56"/>
      <c r="F148" s="56"/>
      <c r="G148" s="56"/>
      <c r="H148" s="56" t="s">
        <v>188</v>
      </c>
      <c r="I148" s="56"/>
      <c r="J148" s="514" t="s">
        <v>200</v>
      </c>
      <c r="K148" s="161">
        <v>421</v>
      </c>
      <c r="L148" s="161" t="s">
        <v>58</v>
      </c>
      <c r="M148" s="161"/>
      <c r="N148" s="163">
        <v>2795503</v>
      </c>
      <c r="O148" s="90">
        <f>SUM(O149:O154)</f>
        <v>1710000</v>
      </c>
      <c r="P148" s="90">
        <f>SUM(P149:P155)</f>
        <v>1711543</v>
      </c>
      <c r="Q148" s="261">
        <f t="shared" si="45"/>
        <v>61.224867224252662</v>
      </c>
      <c r="R148" s="167">
        <f t="shared" si="16"/>
        <v>100.09023391812866</v>
      </c>
    </row>
    <row r="149" spans="1:18" s="9" customFormat="1">
      <c r="A149" s="589" t="s">
        <v>302</v>
      </c>
      <c r="B149" s="590" t="s">
        <v>87</v>
      </c>
      <c r="C149" s="590"/>
      <c r="D149" s="590"/>
      <c r="E149" s="590"/>
      <c r="F149" s="590"/>
      <c r="G149" s="590"/>
      <c r="H149" s="590" t="s">
        <v>188</v>
      </c>
      <c r="I149" s="590"/>
      <c r="J149" s="591" t="s">
        <v>200</v>
      </c>
      <c r="K149" s="592" t="s">
        <v>430</v>
      </c>
      <c r="L149" s="592" t="s">
        <v>431</v>
      </c>
      <c r="M149" s="592"/>
      <c r="N149" s="593">
        <v>0</v>
      </c>
      <c r="O149" s="594">
        <v>390000</v>
      </c>
      <c r="P149" s="604">
        <v>400001</v>
      </c>
      <c r="Q149" s="595">
        <v>0</v>
      </c>
      <c r="R149" s="596">
        <f t="shared" si="16"/>
        <v>102.56435897435898</v>
      </c>
    </row>
    <row r="150" spans="1:18" s="9" customFormat="1">
      <c r="A150" s="589" t="s">
        <v>302</v>
      </c>
      <c r="B150" s="590" t="s">
        <v>87</v>
      </c>
      <c r="C150" s="590"/>
      <c r="D150" s="590"/>
      <c r="E150" s="590"/>
      <c r="F150" s="590"/>
      <c r="G150" s="590"/>
      <c r="H150" s="590" t="s">
        <v>188</v>
      </c>
      <c r="I150" s="590"/>
      <c r="J150" s="591" t="s">
        <v>200</v>
      </c>
      <c r="K150" s="592" t="s">
        <v>430</v>
      </c>
      <c r="L150" s="592" t="s">
        <v>432</v>
      </c>
      <c r="M150" s="592"/>
      <c r="N150" s="593">
        <v>0</v>
      </c>
      <c r="O150" s="594">
        <v>423000</v>
      </c>
      <c r="P150" s="604">
        <v>415981</v>
      </c>
      <c r="Q150" s="595">
        <v>0</v>
      </c>
      <c r="R150" s="596">
        <f t="shared" si="16"/>
        <v>98.340661938534282</v>
      </c>
    </row>
    <row r="151" spans="1:18" s="9" customFormat="1">
      <c r="A151" s="589" t="s">
        <v>302</v>
      </c>
      <c r="B151" s="590" t="s">
        <v>87</v>
      </c>
      <c r="C151" s="590"/>
      <c r="D151" s="590"/>
      <c r="E151" s="590"/>
      <c r="F151" s="590"/>
      <c r="G151" s="590"/>
      <c r="H151" s="590" t="s">
        <v>188</v>
      </c>
      <c r="I151" s="590"/>
      <c r="J151" s="591" t="s">
        <v>200</v>
      </c>
      <c r="K151" s="592" t="s">
        <v>430</v>
      </c>
      <c r="L151" s="592" t="s">
        <v>433</v>
      </c>
      <c r="M151" s="592"/>
      <c r="N151" s="593">
        <v>0</v>
      </c>
      <c r="O151" s="594">
        <v>287000</v>
      </c>
      <c r="P151" s="604">
        <v>283631</v>
      </c>
      <c r="Q151" s="595">
        <v>0</v>
      </c>
      <c r="R151" s="596">
        <f t="shared" si="16"/>
        <v>98.826132404181195</v>
      </c>
    </row>
    <row r="152" spans="1:18" s="9" customFormat="1">
      <c r="A152" s="589" t="s">
        <v>302</v>
      </c>
      <c r="B152" s="590" t="s">
        <v>87</v>
      </c>
      <c r="C152" s="590"/>
      <c r="D152" s="590"/>
      <c r="E152" s="590"/>
      <c r="F152" s="590"/>
      <c r="G152" s="590"/>
      <c r="H152" s="590" t="s">
        <v>188</v>
      </c>
      <c r="I152" s="590"/>
      <c r="J152" s="591" t="s">
        <v>200</v>
      </c>
      <c r="K152" s="592" t="s">
        <v>430</v>
      </c>
      <c r="L152" s="592" t="s">
        <v>434</v>
      </c>
      <c r="M152" s="592"/>
      <c r="N152" s="593">
        <v>0</v>
      </c>
      <c r="O152" s="594">
        <v>300000</v>
      </c>
      <c r="P152" s="604">
        <v>295327</v>
      </c>
      <c r="Q152" s="595">
        <v>0</v>
      </c>
      <c r="R152" s="596">
        <f t="shared" si="16"/>
        <v>98.442333333333337</v>
      </c>
    </row>
    <row r="153" spans="1:18" s="9" customFormat="1">
      <c r="A153" s="589" t="s">
        <v>302</v>
      </c>
      <c r="B153" s="590" t="s">
        <v>87</v>
      </c>
      <c r="C153" s="590"/>
      <c r="D153" s="590"/>
      <c r="E153" s="590"/>
      <c r="F153" s="590"/>
      <c r="G153" s="590"/>
      <c r="H153" s="590" t="s">
        <v>188</v>
      </c>
      <c r="I153" s="590"/>
      <c r="J153" s="591" t="s">
        <v>200</v>
      </c>
      <c r="K153" s="592" t="s">
        <v>430</v>
      </c>
      <c r="L153" s="592" t="s">
        <v>435</v>
      </c>
      <c r="M153" s="592"/>
      <c r="N153" s="593">
        <v>0</v>
      </c>
      <c r="O153" s="594">
        <v>210000</v>
      </c>
      <c r="P153" s="604">
        <v>214725</v>
      </c>
      <c r="Q153" s="595">
        <v>0</v>
      </c>
      <c r="R153" s="596">
        <f t="shared" si="16"/>
        <v>102.25</v>
      </c>
    </row>
    <row r="154" spans="1:18" s="9" customFormat="1">
      <c r="A154" s="589" t="s">
        <v>302</v>
      </c>
      <c r="B154" s="590" t="s">
        <v>87</v>
      </c>
      <c r="C154" s="590"/>
      <c r="D154" s="590"/>
      <c r="E154" s="590"/>
      <c r="F154" s="590"/>
      <c r="G154" s="590"/>
      <c r="H154" s="590" t="s">
        <v>188</v>
      </c>
      <c r="I154" s="590"/>
      <c r="J154" s="591" t="s">
        <v>200</v>
      </c>
      <c r="K154" s="592" t="s">
        <v>430</v>
      </c>
      <c r="L154" s="592" t="s">
        <v>436</v>
      </c>
      <c r="M154" s="592"/>
      <c r="N154" s="593">
        <v>0</v>
      </c>
      <c r="O154" s="594">
        <v>100000</v>
      </c>
      <c r="P154" s="604">
        <v>99106</v>
      </c>
      <c r="Q154" s="595">
        <v>0</v>
      </c>
      <c r="R154" s="596">
        <f t="shared" si="16"/>
        <v>99.106000000000009</v>
      </c>
    </row>
    <row r="155" spans="1:18" s="9" customFormat="1">
      <c r="A155" s="589" t="s">
        <v>302</v>
      </c>
      <c r="B155" s="590" t="s">
        <v>87</v>
      </c>
      <c r="C155" s="590"/>
      <c r="D155" s="590"/>
      <c r="E155" s="590"/>
      <c r="F155" s="590"/>
      <c r="G155" s="590"/>
      <c r="H155" s="590" t="s">
        <v>188</v>
      </c>
      <c r="I155" s="590"/>
      <c r="J155" s="591" t="s">
        <v>200</v>
      </c>
      <c r="K155" s="592" t="s">
        <v>441</v>
      </c>
      <c r="L155" s="592" t="s">
        <v>442</v>
      </c>
      <c r="M155" s="592"/>
      <c r="N155" s="593">
        <v>0</v>
      </c>
      <c r="O155" s="594">
        <v>0</v>
      </c>
      <c r="P155" s="604">
        <v>2772</v>
      </c>
      <c r="Q155" s="595">
        <v>0</v>
      </c>
      <c r="R155" s="596">
        <v>0</v>
      </c>
    </row>
    <row r="156" spans="1:18" s="9" customFormat="1">
      <c r="A156" s="160" t="s">
        <v>302</v>
      </c>
      <c r="B156" s="56" t="s">
        <v>87</v>
      </c>
      <c r="C156" s="56"/>
      <c r="D156" s="56"/>
      <c r="E156" s="56"/>
      <c r="F156" s="56"/>
      <c r="G156" s="56"/>
      <c r="H156" s="56" t="s">
        <v>188</v>
      </c>
      <c r="I156" s="56"/>
      <c r="J156" s="514" t="s">
        <v>200</v>
      </c>
      <c r="K156" s="161" t="s">
        <v>123</v>
      </c>
      <c r="L156" s="161" t="s">
        <v>124</v>
      </c>
      <c r="M156" s="161"/>
      <c r="N156" s="163">
        <v>0</v>
      </c>
      <c r="O156" s="90">
        <v>35000</v>
      </c>
      <c r="P156" s="168">
        <v>34625</v>
      </c>
      <c r="Q156" s="261">
        <v>0</v>
      </c>
      <c r="R156" s="167">
        <f t="shared" si="16"/>
        <v>98.928571428571431</v>
      </c>
    </row>
    <row r="157" spans="1:18">
      <c r="A157" s="152" t="s">
        <v>303</v>
      </c>
      <c r="B157" s="117" t="s">
        <v>87</v>
      </c>
      <c r="C157" s="117"/>
      <c r="D157" s="117"/>
      <c r="E157" s="117"/>
      <c r="F157" s="117"/>
      <c r="G157" s="117"/>
      <c r="H157" s="117" t="s">
        <v>188</v>
      </c>
      <c r="I157" s="117"/>
      <c r="J157" s="513" t="s">
        <v>200</v>
      </c>
      <c r="K157" s="153" t="s">
        <v>234</v>
      </c>
      <c r="L157" s="153"/>
      <c r="M157" s="153"/>
      <c r="N157" s="155">
        <f t="shared" ref="N157:P158" si="46">N158</f>
        <v>151250</v>
      </c>
      <c r="O157" s="179">
        <f t="shared" si="46"/>
        <v>8154000</v>
      </c>
      <c r="P157" s="180">
        <f t="shared" si="46"/>
        <v>28750</v>
      </c>
      <c r="Q157" s="265">
        <f t="shared" si="45"/>
        <v>19.008264462809919</v>
      </c>
      <c r="R157" s="159">
        <f t="shared" si="16"/>
        <v>0.35258768702477311</v>
      </c>
    </row>
    <row r="158" spans="1:18">
      <c r="A158" s="160" t="s">
        <v>303</v>
      </c>
      <c r="B158" s="56"/>
      <c r="C158" s="56"/>
      <c r="D158" s="56"/>
      <c r="E158" s="56"/>
      <c r="F158" s="56"/>
      <c r="G158" s="56"/>
      <c r="H158" s="56"/>
      <c r="I158" s="56"/>
      <c r="J158" s="514" t="s">
        <v>200</v>
      </c>
      <c r="K158" s="161">
        <v>4</v>
      </c>
      <c r="L158" s="161" t="s">
        <v>12</v>
      </c>
      <c r="M158" s="161"/>
      <c r="N158" s="163">
        <f t="shared" si="46"/>
        <v>151250</v>
      </c>
      <c r="O158" s="90">
        <f t="shared" si="46"/>
        <v>8154000</v>
      </c>
      <c r="P158" s="168">
        <f t="shared" si="46"/>
        <v>28750</v>
      </c>
      <c r="Q158" s="261">
        <f t="shared" si="45"/>
        <v>19.008264462809919</v>
      </c>
      <c r="R158" s="167">
        <f t="shared" si="16"/>
        <v>0.35258768702477311</v>
      </c>
    </row>
    <row r="159" spans="1:18">
      <c r="A159" s="160" t="s">
        <v>303</v>
      </c>
      <c r="B159" s="56"/>
      <c r="C159" s="56"/>
      <c r="D159" s="56"/>
      <c r="E159" s="56"/>
      <c r="F159" s="56"/>
      <c r="G159" s="56"/>
      <c r="H159" s="56"/>
      <c r="I159" s="56"/>
      <c r="J159" s="514" t="s">
        <v>200</v>
      </c>
      <c r="K159" s="161">
        <v>42</v>
      </c>
      <c r="L159" s="161" t="s">
        <v>57</v>
      </c>
      <c r="M159" s="161"/>
      <c r="N159" s="163">
        <f>SUM(N160:N161)</f>
        <v>151250</v>
      </c>
      <c r="O159" s="90">
        <f>O160+O161</f>
        <v>8154000</v>
      </c>
      <c r="P159" s="168">
        <f>SUM(P160:P161)</f>
        <v>28750</v>
      </c>
      <c r="Q159" s="261">
        <f t="shared" si="45"/>
        <v>19.008264462809919</v>
      </c>
      <c r="R159" s="167">
        <f t="shared" si="16"/>
        <v>0.35258768702477311</v>
      </c>
    </row>
    <row r="160" spans="1:18">
      <c r="A160" s="160" t="s">
        <v>303</v>
      </c>
      <c r="B160" s="56" t="s">
        <v>87</v>
      </c>
      <c r="C160" s="56"/>
      <c r="D160" s="56"/>
      <c r="E160" s="56"/>
      <c r="F160" s="56"/>
      <c r="G160" s="56"/>
      <c r="H160" s="56" t="s">
        <v>188</v>
      </c>
      <c r="I160" s="56"/>
      <c r="J160" s="514" t="s">
        <v>200</v>
      </c>
      <c r="K160" s="161">
        <v>421</v>
      </c>
      <c r="L160" s="161" t="s">
        <v>58</v>
      </c>
      <c r="M160" s="161"/>
      <c r="N160" s="163">
        <v>0</v>
      </c>
      <c r="O160" s="90">
        <v>8125000</v>
      </c>
      <c r="P160" s="168">
        <v>0</v>
      </c>
      <c r="Q160" s="261">
        <v>0</v>
      </c>
      <c r="R160" s="167">
        <f t="shared" si="16"/>
        <v>0</v>
      </c>
    </row>
    <row r="161" spans="1:23" s="9" customFormat="1">
      <c r="A161" s="160" t="s">
        <v>303</v>
      </c>
      <c r="B161" s="56" t="s">
        <v>87</v>
      </c>
      <c r="C161" s="56"/>
      <c r="D161" s="56"/>
      <c r="E161" s="56"/>
      <c r="F161" s="56"/>
      <c r="G161" s="56"/>
      <c r="H161" s="56" t="s">
        <v>188</v>
      </c>
      <c r="I161" s="56"/>
      <c r="J161" s="514" t="s">
        <v>200</v>
      </c>
      <c r="K161" s="161" t="s">
        <v>123</v>
      </c>
      <c r="L161" s="161" t="s">
        <v>124</v>
      </c>
      <c r="M161" s="161"/>
      <c r="N161" s="163">
        <v>151250</v>
      </c>
      <c r="O161" s="90">
        <v>29000</v>
      </c>
      <c r="P161" s="168">
        <v>28750</v>
      </c>
      <c r="Q161" s="261">
        <f t="shared" si="45"/>
        <v>19.008264462809919</v>
      </c>
      <c r="R161" s="167">
        <f t="shared" si="16"/>
        <v>99.137931034482762</v>
      </c>
      <c r="S161" s="53"/>
      <c r="T161" s="53"/>
      <c r="U161" s="53"/>
      <c r="V161" s="53"/>
      <c r="W161" s="52"/>
    </row>
    <row r="162" spans="1:23" s="9" customFormat="1">
      <c r="A162" s="152" t="s">
        <v>304</v>
      </c>
      <c r="B162" s="117" t="s">
        <v>87</v>
      </c>
      <c r="C162" s="117"/>
      <c r="D162" s="117"/>
      <c r="E162" s="117"/>
      <c r="F162" s="117"/>
      <c r="G162" s="117"/>
      <c r="H162" s="117" t="s">
        <v>188</v>
      </c>
      <c r="I162" s="117"/>
      <c r="J162" s="513" t="s">
        <v>200</v>
      </c>
      <c r="K162" s="153" t="s">
        <v>235</v>
      </c>
      <c r="L162" s="153"/>
      <c r="M162" s="153"/>
      <c r="N162" s="178">
        <f t="shared" ref="N162:P164" si="47">N163</f>
        <v>439125</v>
      </c>
      <c r="O162" s="179">
        <f t="shared" si="47"/>
        <v>306500</v>
      </c>
      <c r="P162" s="180">
        <f t="shared" si="47"/>
        <v>306512</v>
      </c>
      <c r="Q162" s="265">
        <f t="shared" si="45"/>
        <v>69.800626245374318</v>
      </c>
      <c r="R162" s="159">
        <f t="shared" si="16"/>
        <v>100.00391517128875</v>
      </c>
      <c r="S162" s="53"/>
      <c r="T162" s="53"/>
      <c r="U162" s="53"/>
      <c r="V162" s="53"/>
      <c r="W162" s="52"/>
    </row>
    <row r="163" spans="1:23" s="9" customFormat="1">
      <c r="A163" s="160" t="s">
        <v>304</v>
      </c>
      <c r="B163" s="56"/>
      <c r="C163" s="56"/>
      <c r="D163" s="56"/>
      <c r="E163" s="56"/>
      <c r="F163" s="56"/>
      <c r="G163" s="56"/>
      <c r="H163" s="56"/>
      <c r="I163" s="56"/>
      <c r="J163" s="522" t="s">
        <v>276</v>
      </c>
      <c r="K163" s="161" t="s">
        <v>11</v>
      </c>
      <c r="L163" s="161" t="s">
        <v>12</v>
      </c>
      <c r="M163" s="161"/>
      <c r="N163" s="181">
        <f t="shared" si="47"/>
        <v>439125</v>
      </c>
      <c r="O163" s="90">
        <f t="shared" si="47"/>
        <v>306500</v>
      </c>
      <c r="P163" s="168">
        <f t="shared" si="47"/>
        <v>306512</v>
      </c>
      <c r="Q163" s="261">
        <f t="shared" si="45"/>
        <v>69.800626245374318</v>
      </c>
      <c r="R163" s="167">
        <f t="shared" si="16"/>
        <v>100.00391517128875</v>
      </c>
      <c r="S163" s="53"/>
      <c r="T163" s="53"/>
      <c r="U163" s="53"/>
      <c r="V163" s="53"/>
      <c r="W163" s="52"/>
    </row>
    <row r="164" spans="1:23" s="9" customFormat="1">
      <c r="A164" s="160" t="s">
        <v>304</v>
      </c>
      <c r="B164" s="56"/>
      <c r="C164" s="56"/>
      <c r="D164" s="56"/>
      <c r="E164" s="56"/>
      <c r="F164" s="56"/>
      <c r="G164" s="56"/>
      <c r="H164" s="56"/>
      <c r="I164" s="56"/>
      <c r="J164" s="522" t="s">
        <v>276</v>
      </c>
      <c r="K164" s="161" t="s">
        <v>97</v>
      </c>
      <c r="L164" s="161" t="s">
        <v>57</v>
      </c>
      <c r="M164" s="161"/>
      <c r="N164" s="181">
        <f t="shared" si="47"/>
        <v>439125</v>
      </c>
      <c r="O164" s="90">
        <f t="shared" si="47"/>
        <v>306500</v>
      </c>
      <c r="P164" s="168">
        <f t="shared" si="47"/>
        <v>306512</v>
      </c>
      <c r="Q164" s="261">
        <f t="shared" si="45"/>
        <v>69.800626245374318</v>
      </c>
      <c r="R164" s="167">
        <f t="shared" si="16"/>
        <v>100.00391517128875</v>
      </c>
      <c r="S164" s="53"/>
      <c r="T164" s="53"/>
      <c r="U164" s="53"/>
      <c r="V164" s="53"/>
      <c r="W164" s="52"/>
    </row>
    <row r="165" spans="1:23" s="9" customFormat="1">
      <c r="A165" s="188" t="s">
        <v>304</v>
      </c>
      <c r="B165" s="62" t="s">
        <v>87</v>
      </c>
      <c r="C165" s="62"/>
      <c r="D165" s="62"/>
      <c r="E165" s="62"/>
      <c r="F165" s="62"/>
      <c r="G165" s="62"/>
      <c r="H165" s="62" t="s">
        <v>188</v>
      </c>
      <c r="I165" s="62"/>
      <c r="J165" s="532" t="s">
        <v>276</v>
      </c>
      <c r="K165" s="200" t="s">
        <v>113</v>
      </c>
      <c r="L165" s="200" t="s">
        <v>58</v>
      </c>
      <c r="M165" s="200"/>
      <c r="N165" s="202">
        <v>439125</v>
      </c>
      <c r="O165" s="189">
        <v>306500</v>
      </c>
      <c r="P165" s="190">
        <v>306512</v>
      </c>
      <c r="Q165" s="262">
        <f t="shared" si="45"/>
        <v>69.800626245374318</v>
      </c>
      <c r="R165" s="192">
        <f t="shared" si="16"/>
        <v>100.00391517128875</v>
      </c>
      <c r="S165" s="53"/>
      <c r="T165" s="53"/>
      <c r="U165" s="53"/>
      <c r="V165" s="53"/>
      <c r="W165" s="52"/>
    </row>
    <row r="166" spans="1:23" s="9" customFormat="1">
      <c r="A166" s="233"/>
      <c r="B166" s="238"/>
      <c r="C166" s="232"/>
      <c r="D166" s="232"/>
      <c r="E166" s="232"/>
      <c r="F166" s="232"/>
      <c r="G166" s="232"/>
      <c r="H166" s="232"/>
      <c r="I166" s="232"/>
      <c r="J166" s="521" t="s">
        <v>237</v>
      </c>
      <c r="K166" s="234" t="s">
        <v>238</v>
      </c>
      <c r="L166" s="234"/>
      <c r="M166" s="234"/>
      <c r="N166" s="598">
        <f>N167</f>
        <v>155487</v>
      </c>
      <c r="O166" s="597">
        <f t="shared" ref="O166:P166" si="48">O167</f>
        <v>89880</v>
      </c>
      <c r="P166" s="599">
        <f t="shared" si="48"/>
        <v>89880</v>
      </c>
      <c r="Q166" s="499">
        <f t="shared" si="45"/>
        <v>57.80547569893303</v>
      </c>
      <c r="R166" s="500">
        <f t="shared" ref="R166" si="49">P166/O166*100</f>
        <v>100</v>
      </c>
      <c r="S166" s="53"/>
      <c r="T166" s="53"/>
      <c r="U166" s="53"/>
      <c r="V166" s="53"/>
      <c r="W166" s="52"/>
    </row>
    <row r="167" spans="1:23">
      <c r="A167" s="170" t="s">
        <v>305</v>
      </c>
      <c r="B167" s="111" t="s">
        <v>87</v>
      </c>
      <c r="C167" s="111"/>
      <c r="D167" s="111"/>
      <c r="E167" s="111"/>
      <c r="F167" s="111" t="s">
        <v>186</v>
      </c>
      <c r="G167" s="111"/>
      <c r="H167" s="111" t="s">
        <v>188</v>
      </c>
      <c r="I167" s="111"/>
      <c r="J167" s="515"/>
      <c r="K167" s="171" t="s">
        <v>236</v>
      </c>
      <c r="L167" s="171"/>
      <c r="M167" s="171"/>
      <c r="N167" s="204">
        <f>N168+N172+N176</f>
        <v>155487</v>
      </c>
      <c r="O167" s="205">
        <f>O168+O172+O176</f>
        <v>89880</v>
      </c>
      <c r="P167" s="206">
        <f>P168+P172+P176</f>
        <v>89880</v>
      </c>
      <c r="Q167" s="176">
        <f t="shared" ref="Q167:Q247" si="50">P167/N167*100</f>
        <v>57.80547569893303</v>
      </c>
      <c r="R167" s="177">
        <f t="shared" ref="R167:R246" si="51">P167/O167*100</f>
        <v>100</v>
      </c>
      <c r="S167" s="54"/>
    </row>
    <row r="168" spans="1:23" s="5" customFormat="1">
      <c r="A168" s="152" t="s">
        <v>363</v>
      </c>
      <c r="B168" s="117" t="s">
        <v>87</v>
      </c>
      <c r="C168" s="117"/>
      <c r="D168" s="117"/>
      <c r="E168" s="117"/>
      <c r="F168" s="117" t="s">
        <v>186</v>
      </c>
      <c r="G168" s="117"/>
      <c r="H168" s="117" t="s">
        <v>188</v>
      </c>
      <c r="I168" s="117"/>
      <c r="J168" s="513" t="s">
        <v>275</v>
      </c>
      <c r="K168" s="153" t="s">
        <v>362</v>
      </c>
      <c r="L168" s="153"/>
      <c r="M168" s="153"/>
      <c r="N168" s="155">
        <f>N170</f>
        <v>125487</v>
      </c>
      <c r="O168" s="156">
        <f t="shared" ref="O168:P168" si="52">O170</f>
        <v>66787</v>
      </c>
      <c r="P168" s="157">
        <f t="shared" si="52"/>
        <v>66787</v>
      </c>
      <c r="Q168" s="475">
        <f>P168/N168*100</f>
        <v>53.2222461290811</v>
      </c>
      <c r="R168" s="187">
        <f>P168/O168*100</f>
        <v>100</v>
      </c>
    </row>
    <row r="169" spans="1:23" s="5" customFormat="1">
      <c r="A169" s="160" t="s">
        <v>363</v>
      </c>
      <c r="B169" s="56"/>
      <c r="C169" s="56"/>
      <c r="D169" s="56"/>
      <c r="E169" s="56"/>
      <c r="F169" s="56"/>
      <c r="G169" s="56"/>
      <c r="H169" s="56"/>
      <c r="I169" s="56"/>
      <c r="J169" s="514" t="s">
        <v>275</v>
      </c>
      <c r="K169" s="161">
        <v>3</v>
      </c>
      <c r="L169" s="161" t="s">
        <v>10</v>
      </c>
      <c r="M169" s="161"/>
      <c r="N169" s="163">
        <f>N170</f>
        <v>125487</v>
      </c>
      <c r="O169" s="90">
        <f t="shared" ref="O169:P170" si="53">O170</f>
        <v>66787</v>
      </c>
      <c r="P169" s="168">
        <f t="shared" si="53"/>
        <v>66787</v>
      </c>
      <c r="Q169" s="261">
        <f>P169/N169*100</f>
        <v>53.2222461290811</v>
      </c>
      <c r="R169" s="167">
        <f t="shared" si="51"/>
        <v>100</v>
      </c>
    </row>
    <row r="170" spans="1:23" s="5" customFormat="1">
      <c r="A170" s="160" t="s">
        <v>363</v>
      </c>
      <c r="B170" s="56"/>
      <c r="C170" s="56"/>
      <c r="D170" s="56"/>
      <c r="E170" s="56"/>
      <c r="F170" s="56"/>
      <c r="G170" s="56"/>
      <c r="H170" s="56"/>
      <c r="I170" s="56"/>
      <c r="J170" s="514" t="s">
        <v>275</v>
      </c>
      <c r="K170" s="161">
        <v>38</v>
      </c>
      <c r="L170" s="161" t="s">
        <v>101</v>
      </c>
      <c r="M170" s="161"/>
      <c r="N170" s="163">
        <f>N171</f>
        <v>125487</v>
      </c>
      <c r="O170" s="90">
        <f t="shared" si="53"/>
        <v>66787</v>
      </c>
      <c r="P170" s="168">
        <f t="shared" si="53"/>
        <v>66787</v>
      </c>
      <c r="Q170" s="261">
        <f t="shared" ref="Q170:Q179" si="54">P170/N170*100</f>
        <v>53.2222461290811</v>
      </c>
      <c r="R170" s="167">
        <f t="shared" si="51"/>
        <v>100</v>
      </c>
    </row>
    <row r="171" spans="1:23" s="5" customFormat="1">
      <c r="A171" s="160" t="s">
        <v>363</v>
      </c>
      <c r="B171" s="56" t="s">
        <v>87</v>
      </c>
      <c r="C171" s="56"/>
      <c r="D171" s="56"/>
      <c r="E171" s="56"/>
      <c r="F171" s="56" t="s">
        <v>186</v>
      </c>
      <c r="G171" s="56"/>
      <c r="H171" s="56" t="s">
        <v>188</v>
      </c>
      <c r="I171" s="56"/>
      <c r="J171" s="514" t="s">
        <v>275</v>
      </c>
      <c r="K171" s="161">
        <v>386</v>
      </c>
      <c r="L171" s="161" t="s">
        <v>55</v>
      </c>
      <c r="M171" s="161"/>
      <c r="N171" s="163">
        <v>125487</v>
      </c>
      <c r="O171" s="90">
        <v>66787</v>
      </c>
      <c r="P171" s="168">
        <v>66787</v>
      </c>
      <c r="Q171" s="261">
        <f t="shared" si="54"/>
        <v>53.2222461290811</v>
      </c>
      <c r="R171" s="167">
        <f t="shared" si="51"/>
        <v>100</v>
      </c>
    </row>
    <row r="172" spans="1:23" s="9" customFormat="1">
      <c r="A172" s="152" t="s">
        <v>306</v>
      </c>
      <c r="B172" s="117" t="s">
        <v>87</v>
      </c>
      <c r="C172" s="117"/>
      <c r="D172" s="117"/>
      <c r="E172" s="117"/>
      <c r="F172" s="117"/>
      <c r="G172" s="117"/>
      <c r="H172" s="117" t="s">
        <v>188</v>
      </c>
      <c r="I172" s="117"/>
      <c r="J172" s="513" t="s">
        <v>390</v>
      </c>
      <c r="K172" s="153" t="s">
        <v>389</v>
      </c>
      <c r="L172" s="153"/>
      <c r="M172" s="153"/>
      <c r="N172" s="155">
        <f>N173</f>
        <v>0</v>
      </c>
      <c r="O172" s="156">
        <f t="shared" ref="O172:P172" si="55">O173</f>
        <v>23093</v>
      </c>
      <c r="P172" s="156">
        <f t="shared" si="55"/>
        <v>23093</v>
      </c>
      <c r="Q172" s="265">
        <v>0</v>
      </c>
      <c r="R172" s="159">
        <f t="shared" ref="R172:R175" si="56">P172/O172*100</f>
        <v>100</v>
      </c>
    </row>
    <row r="173" spans="1:23" s="9" customFormat="1">
      <c r="A173" s="160" t="s">
        <v>306</v>
      </c>
      <c r="B173" s="56"/>
      <c r="C173" s="56"/>
      <c r="D173" s="56"/>
      <c r="E173" s="56"/>
      <c r="F173" s="56"/>
      <c r="G173" s="56"/>
      <c r="H173" s="56"/>
      <c r="I173" s="56"/>
      <c r="J173" s="514" t="s">
        <v>390</v>
      </c>
      <c r="K173" s="161" t="s">
        <v>96</v>
      </c>
      <c r="L173" s="538" t="s">
        <v>437</v>
      </c>
      <c r="M173" s="538"/>
      <c r="N173" s="163">
        <f>N174</f>
        <v>0</v>
      </c>
      <c r="O173" s="164">
        <f t="shared" ref="O173:P173" si="57">O174</f>
        <v>23093</v>
      </c>
      <c r="P173" s="164">
        <f t="shared" si="57"/>
        <v>23093</v>
      </c>
      <c r="Q173" s="261">
        <v>0</v>
      </c>
      <c r="R173" s="167">
        <f t="shared" si="56"/>
        <v>100</v>
      </c>
    </row>
    <row r="174" spans="1:23" s="9" customFormat="1">
      <c r="A174" s="160" t="s">
        <v>306</v>
      </c>
      <c r="B174" s="56"/>
      <c r="C174" s="56"/>
      <c r="D174" s="56"/>
      <c r="E174" s="56"/>
      <c r="F174" s="56"/>
      <c r="G174" s="56"/>
      <c r="H174" s="56"/>
      <c r="I174" s="56"/>
      <c r="J174" s="514" t="s">
        <v>390</v>
      </c>
      <c r="K174" s="161" t="s">
        <v>414</v>
      </c>
      <c r="L174" s="538" t="s">
        <v>438</v>
      </c>
      <c r="M174" s="538"/>
      <c r="N174" s="163">
        <f>N175</f>
        <v>0</v>
      </c>
      <c r="O174" s="164">
        <f t="shared" ref="O174:P174" si="58">O175</f>
        <v>23093</v>
      </c>
      <c r="P174" s="164">
        <f t="shared" si="58"/>
        <v>23093</v>
      </c>
      <c r="Q174" s="261">
        <v>0</v>
      </c>
      <c r="R174" s="167">
        <f t="shared" si="56"/>
        <v>100</v>
      </c>
    </row>
    <row r="175" spans="1:23" s="9" customFormat="1">
      <c r="A175" s="160" t="s">
        <v>306</v>
      </c>
      <c r="B175" s="56" t="s">
        <v>87</v>
      </c>
      <c r="C175" s="56"/>
      <c r="D175" s="56"/>
      <c r="E175" s="56"/>
      <c r="F175" s="56"/>
      <c r="G175" s="56"/>
      <c r="H175" s="56" t="s">
        <v>188</v>
      </c>
      <c r="I175" s="56"/>
      <c r="J175" s="514" t="s">
        <v>390</v>
      </c>
      <c r="K175" s="161" t="s">
        <v>415</v>
      </c>
      <c r="L175" s="538" t="s">
        <v>417</v>
      </c>
      <c r="M175" s="538"/>
      <c r="N175" s="163">
        <v>0</v>
      </c>
      <c r="O175" s="164">
        <v>23093</v>
      </c>
      <c r="P175" s="165">
        <v>23093</v>
      </c>
      <c r="Q175" s="261">
        <v>0</v>
      </c>
      <c r="R175" s="167">
        <f t="shared" si="56"/>
        <v>100</v>
      </c>
    </row>
    <row r="176" spans="1:23" s="9" customFormat="1">
      <c r="A176" s="152" t="s">
        <v>391</v>
      </c>
      <c r="B176" s="117" t="s">
        <v>87</v>
      </c>
      <c r="C176" s="117"/>
      <c r="D176" s="117"/>
      <c r="E176" s="117"/>
      <c r="F176" s="117"/>
      <c r="G176" s="117"/>
      <c r="H176" s="117" t="s">
        <v>188</v>
      </c>
      <c r="I176" s="117"/>
      <c r="J176" s="513" t="s">
        <v>274</v>
      </c>
      <c r="K176" s="153" t="s">
        <v>420</v>
      </c>
      <c r="L176" s="554"/>
      <c r="M176" s="554"/>
      <c r="N176" s="155">
        <f>N177</f>
        <v>30000</v>
      </c>
      <c r="O176" s="156">
        <f t="shared" ref="O176:P176" si="59">O177</f>
        <v>0</v>
      </c>
      <c r="P176" s="157">
        <f t="shared" si="59"/>
        <v>0</v>
      </c>
      <c r="Q176" s="265">
        <f t="shared" si="54"/>
        <v>0</v>
      </c>
      <c r="R176" s="159">
        <v>0</v>
      </c>
    </row>
    <row r="177" spans="1:23" s="9" customFormat="1">
      <c r="A177" s="160" t="s">
        <v>391</v>
      </c>
      <c r="B177" s="56"/>
      <c r="C177" s="56"/>
      <c r="D177" s="56"/>
      <c r="E177" s="56"/>
      <c r="F177" s="56"/>
      <c r="G177" s="56"/>
      <c r="H177" s="56"/>
      <c r="I177" s="56"/>
      <c r="J177" s="514" t="s">
        <v>274</v>
      </c>
      <c r="K177" s="161" t="s">
        <v>11</v>
      </c>
      <c r="L177" s="610" t="s">
        <v>12</v>
      </c>
      <c r="M177" s="610"/>
      <c r="N177" s="163">
        <f>N178</f>
        <v>30000</v>
      </c>
      <c r="O177" s="164">
        <f t="shared" ref="O177:P177" si="60">O178</f>
        <v>0</v>
      </c>
      <c r="P177" s="165">
        <f t="shared" si="60"/>
        <v>0</v>
      </c>
      <c r="Q177" s="261">
        <f t="shared" si="54"/>
        <v>0</v>
      </c>
      <c r="R177" s="167">
        <v>0</v>
      </c>
    </row>
    <row r="178" spans="1:23" s="9" customFormat="1">
      <c r="A178" s="160" t="s">
        <v>391</v>
      </c>
      <c r="B178" s="56"/>
      <c r="C178" s="56"/>
      <c r="D178" s="56"/>
      <c r="E178" s="56"/>
      <c r="F178" s="56"/>
      <c r="G178" s="56"/>
      <c r="H178" s="56"/>
      <c r="I178" s="56"/>
      <c r="J178" s="514" t="s">
        <v>274</v>
      </c>
      <c r="K178" s="161" t="s">
        <v>97</v>
      </c>
      <c r="L178" s="610" t="s">
        <v>57</v>
      </c>
      <c r="M178" s="610"/>
      <c r="N178" s="163">
        <f>N179</f>
        <v>30000</v>
      </c>
      <c r="O178" s="164">
        <f t="shared" ref="O178:P178" si="61">O179</f>
        <v>0</v>
      </c>
      <c r="P178" s="165">
        <f t="shared" si="61"/>
        <v>0</v>
      </c>
      <c r="Q178" s="261">
        <f t="shared" si="54"/>
        <v>0</v>
      </c>
      <c r="R178" s="167">
        <v>0</v>
      </c>
    </row>
    <row r="179" spans="1:23" s="9" customFormat="1">
      <c r="A179" s="160" t="s">
        <v>391</v>
      </c>
      <c r="B179" s="56" t="s">
        <v>87</v>
      </c>
      <c r="C179" s="56"/>
      <c r="D179" s="56"/>
      <c r="E179" s="56"/>
      <c r="F179" s="56"/>
      <c r="G179" s="56"/>
      <c r="H179" s="56" t="s">
        <v>188</v>
      </c>
      <c r="I179" s="56"/>
      <c r="J179" s="514" t="s">
        <v>274</v>
      </c>
      <c r="K179" s="161" t="s">
        <v>113</v>
      </c>
      <c r="L179" s="538" t="s">
        <v>58</v>
      </c>
      <c r="M179" s="538"/>
      <c r="N179" s="163">
        <v>30000</v>
      </c>
      <c r="O179" s="164">
        <v>0</v>
      </c>
      <c r="P179" s="165">
        <v>0</v>
      </c>
      <c r="Q179" s="261">
        <f t="shared" si="54"/>
        <v>0</v>
      </c>
      <c r="R179" s="167">
        <v>0</v>
      </c>
    </row>
    <row r="180" spans="1:23" ht="16.95" customHeight="1">
      <c r="A180" s="277"/>
      <c r="B180" s="286"/>
      <c r="C180" s="287"/>
      <c r="D180" s="287"/>
      <c r="E180" s="287"/>
      <c r="F180" s="287"/>
      <c r="G180" s="287"/>
      <c r="H180" s="287"/>
      <c r="I180" s="288"/>
      <c r="J180" s="509"/>
      <c r="K180" s="279" t="s">
        <v>240</v>
      </c>
      <c r="L180" s="279"/>
      <c r="M180" s="279"/>
      <c r="N180" s="298">
        <f>N181+N204</f>
        <v>394690</v>
      </c>
      <c r="O180" s="299">
        <f>O181+O204</f>
        <v>923000</v>
      </c>
      <c r="P180" s="300">
        <f>P181+P204</f>
        <v>938437</v>
      </c>
      <c r="Q180" s="284">
        <f t="shared" si="50"/>
        <v>237.76558818313106</v>
      </c>
      <c r="R180" s="285">
        <f t="shared" si="51"/>
        <v>101.67248104008668</v>
      </c>
      <c r="S180" s="52"/>
    </row>
    <row r="181" spans="1:23">
      <c r="A181" s="128"/>
      <c r="B181" s="91"/>
      <c r="C181" s="92"/>
      <c r="D181" s="92"/>
      <c r="E181" s="92"/>
      <c r="F181" s="92"/>
      <c r="G181" s="92"/>
      <c r="H181" s="92"/>
      <c r="I181" s="93"/>
      <c r="J181" s="510" t="s">
        <v>242</v>
      </c>
      <c r="K181" s="130" t="s">
        <v>241</v>
      </c>
      <c r="L181" s="130"/>
      <c r="M181" s="130"/>
      <c r="N181" s="501">
        <f>N182+N195</f>
        <v>366390</v>
      </c>
      <c r="O181" s="502">
        <f>O182+O195</f>
        <v>878000</v>
      </c>
      <c r="P181" s="503">
        <f>P182+P195</f>
        <v>892112</v>
      </c>
      <c r="Q181" s="135">
        <f t="shared" si="50"/>
        <v>243.48699473238901</v>
      </c>
      <c r="R181" s="136">
        <f t="shared" si="51"/>
        <v>101.60728929384966</v>
      </c>
      <c r="S181" s="52"/>
    </row>
    <row r="182" spans="1:23">
      <c r="A182" s="170" t="s">
        <v>307</v>
      </c>
      <c r="B182" s="110" t="s">
        <v>87</v>
      </c>
      <c r="C182" s="111"/>
      <c r="D182" s="111"/>
      <c r="E182" s="111" t="s">
        <v>11</v>
      </c>
      <c r="F182" s="111"/>
      <c r="G182" s="111"/>
      <c r="H182" s="111" t="s">
        <v>188</v>
      </c>
      <c r="I182" s="112"/>
      <c r="J182" s="515"/>
      <c r="K182" s="171" t="s">
        <v>198</v>
      </c>
      <c r="L182" s="171"/>
      <c r="M182" s="171"/>
      <c r="N182" s="204">
        <f>N183+N187+N191</f>
        <v>308226</v>
      </c>
      <c r="O182" s="205">
        <f t="shared" ref="O182" si="62">O183+O187+O191</f>
        <v>796000</v>
      </c>
      <c r="P182" s="206">
        <f>P183+P187+P191</f>
        <v>812862</v>
      </c>
      <c r="Q182" s="176">
        <f t="shared" si="50"/>
        <v>263.72272293706567</v>
      </c>
      <c r="R182" s="177">
        <f t="shared" si="51"/>
        <v>102.1183417085427</v>
      </c>
    </row>
    <row r="183" spans="1:23">
      <c r="A183" s="182" t="s">
        <v>360</v>
      </c>
      <c r="B183" s="120" t="s">
        <v>87</v>
      </c>
      <c r="C183" s="120"/>
      <c r="D183" s="120"/>
      <c r="E183" s="120" t="s">
        <v>11</v>
      </c>
      <c r="F183" s="120"/>
      <c r="G183" s="120"/>
      <c r="H183" s="120"/>
      <c r="I183" s="120"/>
      <c r="J183" s="523" t="s">
        <v>102</v>
      </c>
      <c r="K183" s="183" t="s">
        <v>203</v>
      </c>
      <c r="L183" s="183"/>
      <c r="M183" s="183"/>
      <c r="N183" s="207">
        <f t="shared" ref="N183:P185" si="63">N184</f>
        <v>70476</v>
      </c>
      <c r="O183" s="185">
        <f t="shared" si="63"/>
        <v>50000</v>
      </c>
      <c r="P183" s="186">
        <f t="shared" si="63"/>
        <v>47659</v>
      </c>
      <c r="Q183" s="475">
        <f t="shared" si="50"/>
        <v>67.62443952551223</v>
      </c>
      <c r="R183" s="187">
        <f t="shared" si="51"/>
        <v>95.317999999999998</v>
      </c>
    </row>
    <row r="184" spans="1:23">
      <c r="A184" s="160" t="s">
        <v>360</v>
      </c>
      <c r="B184" s="56"/>
      <c r="C184" s="56"/>
      <c r="D184" s="56"/>
      <c r="E184" s="56"/>
      <c r="F184" s="56"/>
      <c r="G184" s="56"/>
      <c r="H184" s="56"/>
      <c r="I184" s="56"/>
      <c r="J184" s="514" t="s">
        <v>102</v>
      </c>
      <c r="K184" s="161">
        <v>3</v>
      </c>
      <c r="L184" s="161" t="s">
        <v>10</v>
      </c>
      <c r="M184" s="161"/>
      <c r="N184" s="163">
        <f t="shared" si="63"/>
        <v>70476</v>
      </c>
      <c r="O184" s="90">
        <f t="shared" si="63"/>
        <v>50000</v>
      </c>
      <c r="P184" s="168">
        <f t="shared" si="63"/>
        <v>47659</v>
      </c>
      <c r="Q184" s="261">
        <f t="shared" si="50"/>
        <v>67.62443952551223</v>
      </c>
      <c r="R184" s="167">
        <f t="shared" si="51"/>
        <v>95.317999999999998</v>
      </c>
    </row>
    <row r="185" spans="1:23">
      <c r="A185" s="160" t="s">
        <v>360</v>
      </c>
      <c r="B185" s="56"/>
      <c r="C185" s="56"/>
      <c r="D185" s="56"/>
      <c r="E185" s="56"/>
      <c r="F185" s="56"/>
      <c r="G185" s="56"/>
      <c r="H185" s="56"/>
      <c r="I185" s="56"/>
      <c r="J185" s="514" t="s">
        <v>102</v>
      </c>
      <c r="K185" s="161">
        <v>37</v>
      </c>
      <c r="L185" s="161" t="s">
        <v>103</v>
      </c>
      <c r="M185" s="161"/>
      <c r="N185" s="163">
        <f t="shared" si="63"/>
        <v>70476</v>
      </c>
      <c r="O185" s="90">
        <f t="shared" si="63"/>
        <v>50000</v>
      </c>
      <c r="P185" s="168">
        <f t="shared" si="63"/>
        <v>47659</v>
      </c>
      <c r="Q185" s="261">
        <f t="shared" si="50"/>
        <v>67.62443952551223</v>
      </c>
      <c r="R185" s="167">
        <f t="shared" si="51"/>
        <v>95.317999999999998</v>
      </c>
    </row>
    <row r="186" spans="1:23">
      <c r="A186" s="160" t="s">
        <v>360</v>
      </c>
      <c r="B186" s="56" t="s">
        <v>87</v>
      </c>
      <c r="C186" s="56"/>
      <c r="D186" s="56"/>
      <c r="E186" s="56" t="s">
        <v>11</v>
      </c>
      <c r="F186" s="56"/>
      <c r="G186" s="56"/>
      <c r="H186" s="56"/>
      <c r="I186" s="56"/>
      <c r="J186" s="514" t="s">
        <v>102</v>
      </c>
      <c r="K186" s="161">
        <v>372</v>
      </c>
      <c r="L186" s="161" t="s">
        <v>52</v>
      </c>
      <c r="M186" s="161"/>
      <c r="N186" s="163">
        <v>70476</v>
      </c>
      <c r="O186" s="90">
        <v>50000</v>
      </c>
      <c r="P186" s="168">
        <v>47659</v>
      </c>
      <c r="Q186" s="261">
        <f t="shared" si="50"/>
        <v>67.62443952551223</v>
      </c>
      <c r="R186" s="167">
        <f t="shared" si="51"/>
        <v>95.317999999999998</v>
      </c>
      <c r="S186" s="53"/>
      <c r="T186" s="53"/>
      <c r="U186" s="53"/>
      <c r="V186" s="53"/>
      <c r="W186" s="53"/>
    </row>
    <row r="187" spans="1:23" s="9" customFormat="1">
      <c r="A187" s="152" t="s">
        <v>361</v>
      </c>
      <c r="B187" s="117" t="s">
        <v>87</v>
      </c>
      <c r="C187" s="117"/>
      <c r="D187" s="117"/>
      <c r="E187" s="117"/>
      <c r="F187" s="117"/>
      <c r="G187" s="117"/>
      <c r="H187" s="117" t="s">
        <v>188</v>
      </c>
      <c r="I187" s="117"/>
      <c r="J187" s="513" t="s">
        <v>202</v>
      </c>
      <c r="K187" s="153" t="s">
        <v>201</v>
      </c>
      <c r="L187" s="153"/>
      <c r="M187" s="153"/>
      <c r="N187" s="178">
        <f t="shared" ref="N187:P191" si="64">N188</f>
        <v>237750</v>
      </c>
      <c r="O187" s="179">
        <f t="shared" si="64"/>
        <v>240000</v>
      </c>
      <c r="P187" s="180">
        <f t="shared" si="64"/>
        <v>235763</v>
      </c>
      <c r="Q187" s="265">
        <f t="shared" si="50"/>
        <v>99.164248159831757</v>
      </c>
      <c r="R187" s="159">
        <f t="shared" si="51"/>
        <v>98.234583333333333</v>
      </c>
      <c r="S187" s="53"/>
      <c r="T187" s="53"/>
      <c r="U187" s="53"/>
      <c r="V187" s="53"/>
      <c r="W187" s="53"/>
    </row>
    <row r="188" spans="1:23" s="9" customFormat="1">
      <c r="A188" s="160" t="s">
        <v>361</v>
      </c>
      <c r="B188" s="56"/>
      <c r="C188" s="56"/>
      <c r="D188" s="56"/>
      <c r="E188" s="56"/>
      <c r="F188" s="56"/>
      <c r="G188" s="56"/>
      <c r="H188" s="56"/>
      <c r="I188" s="56"/>
      <c r="J188" s="514" t="s">
        <v>202</v>
      </c>
      <c r="K188" s="161" t="s">
        <v>96</v>
      </c>
      <c r="L188" s="161" t="s">
        <v>10</v>
      </c>
      <c r="M188" s="161"/>
      <c r="N188" s="181">
        <f t="shared" si="64"/>
        <v>237750</v>
      </c>
      <c r="O188" s="90">
        <f t="shared" si="64"/>
        <v>240000</v>
      </c>
      <c r="P188" s="168">
        <f t="shared" si="64"/>
        <v>235763</v>
      </c>
      <c r="Q188" s="261">
        <f t="shared" si="50"/>
        <v>99.164248159831757</v>
      </c>
      <c r="R188" s="167">
        <f t="shared" si="51"/>
        <v>98.234583333333333</v>
      </c>
      <c r="S188" s="53"/>
      <c r="T188" s="53"/>
      <c r="U188" s="53"/>
      <c r="V188" s="53"/>
      <c r="W188" s="53"/>
    </row>
    <row r="189" spans="1:23" s="9" customFormat="1">
      <c r="A189" s="160" t="s">
        <v>361</v>
      </c>
      <c r="B189" s="56"/>
      <c r="C189" s="56"/>
      <c r="D189" s="56"/>
      <c r="E189" s="56"/>
      <c r="F189" s="56"/>
      <c r="G189" s="56"/>
      <c r="H189" s="56"/>
      <c r="I189" s="56"/>
      <c r="J189" s="514" t="s">
        <v>202</v>
      </c>
      <c r="K189" s="161" t="s">
        <v>174</v>
      </c>
      <c r="L189" s="161" t="s">
        <v>103</v>
      </c>
      <c r="M189" s="161"/>
      <c r="N189" s="181">
        <f t="shared" si="64"/>
        <v>237750</v>
      </c>
      <c r="O189" s="90">
        <f t="shared" si="64"/>
        <v>240000</v>
      </c>
      <c r="P189" s="168">
        <f t="shared" si="64"/>
        <v>235763</v>
      </c>
      <c r="Q189" s="261">
        <f t="shared" si="50"/>
        <v>99.164248159831757</v>
      </c>
      <c r="R189" s="167">
        <f t="shared" si="51"/>
        <v>98.234583333333333</v>
      </c>
      <c r="S189" s="53"/>
      <c r="T189" s="53"/>
      <c r="U189" s="53"/>
      <c r="V189" s="53"/>
      <c r="W189" s="53"/>
    </row>
    <row r="190" spans="1:23" s="9" customFormat="1">
      <c r="A190" s="160" t="s">
        <v>361</v>
      </c>
      <c r="B190" s="56" t="s">
        <v>87</v>
      </c>
      <c r="C190" s="56"/>
      <c r="D190" s="56"/>
      <c r="E190" s="56"/>
      <c r="F190" s="56"/>
      <c r="G190" s="56"/>
      <c r="H190" s="56" t="s">
        <v>188</v>
      </c>
      <c r="I190" s="56"/>
      <c r="J190" s="514" t="s">
        <v>202</v>
      </c>
      <c r="K190" s="161" t="s">
        <v>175</v>
      </c>
      <c r="L190" s="161" t="s">
        <v>52</v>
      </c>
      <c r="M190" s="161"/>
      <c r="N190" s="163">
        <v>237750</v>
      </c>
      <c r="O190" s="90">
        <v>240000</v>
      </c>
      <c r="P190" s="168">
        <v>235763</v>
      </c>
      <c r="Q190" s="261">
        <f t="shared" si="50"/>
        <v>99.164248159831757</v>
      </c>
      <c r="R190" s="167">
        <f t="shared" si="51"/>
        <v>98.234583333333333</v>
      </c>
      <c r="S190" s="53"/>
      <c r="T190" s="53"/>
      <c r="U190" s="53"/>
      <c r="V190" s="53"/>
      <c r="W190" s="53"/>
    </row>
    <row r="191" spans="1:23" s="9" customFormat="1">
      <c r="A191" s="152" t="s">
        <v>393</v>
      </c>
      <c r="B191" s="117" t="s">
        <v>87</v>
      </c>
      <c r="C191" s="117"/>
      <c r="D191" s="117"/>
      <c r="E191" s="117"/>
      <c r="F191" s="117"/>
      <c r="G191" s="117"/>
      <c r="H191" s="117" t="s">
        <v>188</v>
      </c>
      <c r="I191" s="117"/>
      <c r="J191" s="513" t="s">
        <v>202</v>
      </c>
      <c r="K191" s="153" t="s">
        <v>392</v>
      </c>
      <c r="L191" s="153"/>
      <c r="M191" s="153"/>
      <c r="N191" s="178">
        <f t="shared" si="64"/>
        <v>0</v>
      </c>
      <c r="O191" s="179">
        <f t="shared" si="64"/>
        <v>506000</v>
      </c>
      <c r="P191" s="180">
        <f t="shared" si="64"/>
        <v>529440</v>
      </c>
      <c r="Q191" s="265">
        <v>0</v>
      </c>
      <c r="R191" s="159">
        <f t="shared" ref="R191" si="65">P191/O191*100</f>
        <v>104.63241106719367</v>
      </c>
      <c r="S191" s="53"/>
      <c r="T191" s="53"/>
      <c r="U191" s="53"/>
      <c r="V191" s="53"/>
      <c r="W191" s="53"/>
    </row>
    <row r="192" spans="1:23" s="9" customFormat="1">
      <c r="A192" s="160" t="s">
        <v>393</v>
      </c>
      <c r="B192" s="56"/>
      <c r="C192" s="56"/>
      <c r="D192" s="56"/>
      <c r="E192" s="56"/>
      <c r="F192" s="56"/>
      <c r="G192" s="56"/>
      <c r="H192" s="56"/>
      <c r="I192" s="56"/>
      <c r="J192" s="514" t="s">
        <v>202</v>
      </c>
      <c r="K192" s="161" t="s">
        <v>11</v>
      </c>
      <c r="L192" s="610" t="s">
        <v>10</v>
      </c>
      <c r="M192" s="610"/>
      <c r="N192" s="163">
        <f>N193</f>
        <v>0</v>
      </c>
      <c r="O192" s="164">
        <f t="shared" ref="O192:P193" si="66">O193</f>
        <v>506000</v>
      </c>
      <c r="P192" s="165">
        <f t="shared" si="66"/>
        <v>529440</v>
      </c>
      <c r="Q192" s="261">
        <v>0</v>
      </c>
      <c r="R192" s="167">
        <f t="shared" si="51"/>
        <v>104.63241106719367</v>
      </c>
      <c r="S192" s="53"/>
      <c r="T192" s="53"/>
      <c r="U192" s="53"/>
      <c r="V192" s="53"/>
      <c r="W192" s="53"/>
    </row>
    <row r="193" spans="1:23" s="9" customFormat="1">
      <c r="A193" s="160" t="s">
        <v>393</v>
      </c>
      <c r="B193" s="56"/>
      <c r="C193" s="56"/>
      <c r="D193" s="56"/>
      <c r="E193" s="56"/>
      <c r="F193" s="56"/>
      <c r="G193" s="56"/>
      <c r="H193" s="56"/>
      <c r="I193" s="56"/>
      <c r="J193" s="514" t="s">
        <v>202</v>
      </c>
      <c r="K193" s="161" t="s">
        <v>97</v>
      </c>
      <c r="L193" s="610" t="s">
        <v>57</v>
      </c>
      <c r="M193" s="610"/>
      <c r="N193" s="163">
        <f>N194</f>
        <v>0</v>
      </c>
      <c r="O193" s="164">
        <f t="shared" si="66"/>
        <v>506000</v>
      </c>
      <c r="P193" s="165">
        <f t="shared" si="66"/>
        <v>529440</v>
      </c>
      <c r="Q193" s="261">
        <v>0</v>
      </c>
      <c r="R193" s="167">
        <f t="shared" si="51"/>
        <v>104.63241106719367</v>
      </c>
      <c r="S193" s="53"/>
      <c r="T193" s="53"/>
      <c r="U193" s="53"/>
      <c r="V193" s="53"/>
      <c r="W193" s="53"/>
    </row>
    <row r="194" spans="1:23" s="9" customFormat="1">
      <c r="A194" s="188" t="s">
        <v>393</v>
      </c>
      <c r="B194" s="62" t="s">
        <v>87</v>
      </c>
      <c r="C194" s="62"/>
      <c r="D194" s="62"/>
      <c r="E194" s="62"/>
      <c r="F194" s="62"/>
      <c r="G194" s="62"/>
      <c r="H194" s="62" t="s">
        <v>188</v>
      </c>
      <c r="I194" s="62"/>
      <c r="J194" s="519" t="s">
        <v>202</v>
      </c>
      <c r="K194" s="200" t="s">
        <v>113</v>
      </c>
      <c r="L194" s="626" t="s">
        <v>58</v>
      </c>
      <c r="M194" s="626"/>
      <c r="N194" s="163">
        <v>0</v>
      </c>
      <c r="O194" s="90">
        <v>506000</v>
      </c>
      <c r="P194" s="168">
        <v>529440</v>
      </c>
      <c r="Q194" s="262">
        <v>0</v>
      </c>
      <c r="R194" s="192">
        <f t="shared" si="51"/>
        <v>104.63241106719367</v>
      </c>
      <c r="S194" s="53"/>
      <c r="T194" s="53"/>
      <c r="U194" s="53"/>
      <c r="V194" s="53"/>
      <c r="W194" s="53"/>
    </row>
    <row r="195" spans="1:23">
      <c r="A195" s="170" t="s">
        <v>308</v>
      </c>
      <c r="B195" s="110" t="s">
        <v>87</v>
      </c>
      <c r="C195" s="111"/>
      <c r="D195" s="111"/>
      <c r="E195" s="111" t="s">
        <v>11</v>
      </c>
      <c r="F195" s="111"/>
      <c r="G195" s="111"/>
      <c r="H195" s="111"/>
      <c r="I195" s="112"/>
      <c r="J195" s="515"/>
      <c r="K195" s="171" t="s">
        <v>199</v>
      </c>
      <c r="L195" s="171"/>
      <c r="M195" s="171"/>
      <c r="N195" s="204">
        <f>N196+N200</f>
        <v>58164</v>
      </c>
      <c r="O195" s="205">
        <f>O196+O200</f>
        <v>82000</v>
      </c>
      <c r="P195" s="205">
        <f>P196+P200</f>
        <v>79250</v>
      </c>
      <c r="Q195" s="498">
        <f>P195/N195*100</f>
        <v>136.25266487861907</v>
      </c>
      <c r="R195" s="177">
        <f t="shared" si="51"/>
        <v>96.646341463414629</v>
      </c>
      <c r="S195" s="54"/>
    </row>
    <row r="196" spans="1:23">
      <c r="A196" s="152" t="s">
        <v>310</v>
      </c>
      <c r="B196" s="116" t="s">
        <v>87</v>
      </c>
      <c r="C196" s="117"/>
      <c r="D196" s="117"/>
      <c r="E196" s="117" t="s">
        <v>11</v>
      </c>
      <c r="F196" s="117"/>
      <c r="G196" s="117"/>
      <c r="H196" s="117"/>
      <c r="I196" s="118"/>
      <c r="J196" s="513" t="s">
        <v>273</v>
      </c>
      <c r="K196" s="153" t="s">
        <v>245</v>
      </c>
      <c r="L196" s="153"/>
      <c r="M196" s="153"/>
      <c r="N196" s="155">
        <f t="shared" ref="N196:O198" si="67">N197</f>
        <v>58164</v>
      </c>
      <c r="O196" s="179">
        <f t="shared" si="67"/>
        <v>62000</v>
      </c>
      <c r="P196" s="179">
        <f>P197</f>
        <v>62250</v>
      </c>
      <c r="Q196" s="475">
        <f>P196/N196*100</f>
        <v>107.0249638951929</v>
      </c>
      <c r="R196" s="187">
        <f t="shared" si="51"/>
        <v>100.40322580645163</v>
      </c>
    </row>
    <row r="197" spans="1:23">
      <c r="A197" s="160" t="s">
        <v>310</v>
      </c>
      <c r="B197" s="55"/>
      <c r="C197" s="56"/>
      <c r="D197" s="56"/>
      <c r="E197" s="56"/>
      <c r="F197" s="56"/>
      <c r="G197" s="56"/>
      <c r="H197" s="56"/>
      <c r="I197" s="57"/>
      <c r="J197" s="514" t="s">
        <v>273</v>
      </c>
      <c r="K197" s="161">
        <v>3</v>
      </c>
      <c r="L197" s="161" t="s">
        <v>10</v>
      </c>
      <c r="M197" s="161"/>
      <c r="N197" s="163">
        <f t="shared" si="67"/>
        <v>58164</v>
      </c>
      <c r="O197" s="90">
        <f t="shared" si="67"/>
        <v>62000</v>
      </c>
      <c r="P197" s="90">
        <f>P198</f>
        <v>62250</v>
      </c>
      <c r="Q197" s="261">
        <f>P197/N197*100</f>
        <v>107.0249638951929</v>
      </c>
      <c r="R197" s="167">
        <f t="shared" si="51"/>
        <v>100.40322580645163</v>
      </c>
    </row>
    <row r="198" spans="1:23">
      <c r="A198" s="160" t="s">
        <v>310</v>
      </c>
      <c r="B198" s="55"/>
      <c r="C198" s="56"/>
      <c r="D198" s="56"/>
      <c r="E198" s="56"/>
      <c r="F198" s="56"/>
      <c r="G198" s="56"/>
      <c r="H198" s="56"/>
      <c r="I198" s="57"/>
      <c r="J198" s="514" t="s">
        <v>273</v>
      </c>
      <c r="K198" s="161">
        <v>37</v>
      </c>
      <c r="L198" s="161" t="s">
        <v>103</v>
      </c>
      <c r="M198" s="161"/>
      <c r="N198" s="163">
        <f t="shared" si="67"/>
        <v>58164</v>
      </c>
      <c r="O198" s="90">
        <f t="shared" si="67"/>
        <v>62000</v>
      </c>
      <c r="P198" s="90">
        <f>P199</f>
        <v>62250</v>
      </c>
      <c r="Q198" s="261">
        <f t="shared" ref="Q198:Q199" si="68">P198/N198*100</f>
        <v>107.0249638951929</v>
      </c>
      <c r="R198" s="167">
        <f t="shared" si="51"/>
        <v>100.40322580645163</v>
      </c>
    </row>
    <row r="199" spans="1:23">
      <c r="A199" s="160" t="s">
        <v>310</v>
      </c>
      <c r="B199" s="55" t="s">
        <v>87</v>
      </c>
      <c r="C199" s="56"/>
      <c r="D199" s="56"/>
      <c r="E199" s="56" t="s">
        <v>11</v>
      </c>
      <c r="F199" s="56"/>
      <c r="G199" s="56"/>
      <c r="H199" s="56"/>
      <c r="I199" s="57"/>
      <c r="J199" s="514" t="s">
        <v>273</v>
      </c>
      <c r="K199" s="161">
        <v>372</v>
      </c>
      <c r="L199" s="161" t="s">
        <v>52</v>
      </c>
      <c r="M199" s="161"/>
      <c r="N199" s="163">
        <v>58164</v>
      </c>
      <c r="O199" s="90">
        <v>62000</v>
      </c>
      <c r="P199" s="90">
        <v>62250</v>
      </c>
      <c r="Q199" s="261">
        <f t="shared" si="68"/>
        <v>107.0249638951929</v>
      </c>
      <c r="R199" s="167">
        <f t="shared" si="51"/>
        <v>100.40322580645163</v>
      </c>
    </row>
    <row r="200" spans="1:23" s="9" customFormat="1">
      <c r="A200" s="152" t="s">
        <v>394</v>
      </c>
      <c r="B200" s="116" t="s">
        <v>87</v>
      </c>
      <c r="C200" s="117"/>
      <c r="D200" s="117"/>
      <c r="E200" s="117" t="s">
        <v>11</v>
      </c>
      <c r="F200" s="117"/>
      <c r="G200" s="117"/>
      <c r="H200" s="117"/>
      <c r="I200" s="118"/>
      <c r="J200" s="513" t="s">
        <v>273</v>
      </c>
      <c r="K200" s="153" t="s">
        <v>444</v>
      </c>
      <c r="L200" s="153"/>
      <c r="M200" s="153"/>
      <c r="N200" s="155">
        <f>N201</f>
        <v>0</v>
      </c>
      <c r="O200" s="156">
        <f t="shared" ref="O200:P201" si="69">O201</f>
        <v>20000</v>
      </c>
      <c r="P200" s="156">
        <f t="shared" si="69"/>
        <v>17000</v>
      </c>
      <c r="Q200" s="265">
        <v>0</v>
      </c>
      <c r="R200" s="159">
        <f t="shared" ref="R200:R203" si="70">P200/O200*100</f>
        <v>85</v>
      </c>
    </row>
    <row r="201" spans="1:23" s="9" customFormat="1">
      <c r="A201" s="160" t="s">
        <v>394</v>
      </c>
      <c r="B201" s="55"/>
      <c r="C201" s="56"/>
      <c r="D201" s="56"/>
      <c r="E201" s="56"/>
      <c r="F201" s="56"/>
      <c r="G201" s="56"/>
      <c r="H201" s="56"/>
      <c r="I201" s="57"/>
      <c r="J201" s="514" t="s">
        <v>273</v>
      </c>
      <c r="K201" s="161" t="s">
        <v>96</v>
      </c>
      <c r="L201" s="161" t="s">
        <v>10</v>
      </c>
      <c r="M201" s="161"/>
      <c r="N201" s="163">
        <f>N202</f>
        <v>0</v>
      </c>
      <c r="O201" s="164">
        <f t="shared" si="69"/>
        <v>20000</v>
      </c>
      <c r="P201" s="164">
        <f t="shared" si="69"/>
        <v>17000</v>
      </c>
      <c r="Q201" s="261">
        <v>0</v>
      </c>
      <c r="R201" s="167">
        <f t="shared" si="70"/>
        <v>85</v>
      </c>
    </row>
    <row r="202" spans="1:23" s="9" customFormat="1">
      <c r="A202" s="160" t="s">
        <v>394</v>
      </c>
      <c r="B202" s="55"/>
      <c r="C202" s="56"/>
      <c r="D202" s="56"/>
      <c r="E202" s="56"/>
      <c r="F202" s="56"/>
      <c r="G202" s="56"/>
      <c r="H202" s="56"/>
      <c r="I202" s="57"/>
      <c r="J202" s="514" t="s">
        <v>273</v>
      </c>
      <c r="K202" s="161" t="s">
        <v>174</v>
      </c>
      <c r="L202" s="161" t="s">
        <v>103</v>
      </c>
      <c r="M202" s="161"/>
      <c r="N202" s="163">
        <f>N203</f>
        <v>0</v>
      </c>
      <c r="O202" s="164">
        <f t="shared" ref="O202:P202" si="71">O203</f>
        <v>20000</v>
      </c>
      <c r="P202" s="164">
        <f t="shared" si="71"/>
        <v>17000</v>
      </c>
      <c r="Q202" s="261">
        <v>0</v>
      </c>
      <c r="R202" s="167">
        <f t="shared" si="70"/>
        <v>85</v>
      </c>
    </row>
    <row r="203" spans="1:23" s="9" customFormat="1">
      <c r="A203" s="160" t="s">
        <v>394</v>
      </c>
      <c r="B203" s="55" t="s">
        <v>87</v>
      </c>
      <c r="C203" s="56"/>
      <c r="D203" s="56"/>
      <c r="E203" s="56" t="s">
        <v>11</v>
      </c>
      <c r="F203" s="56"/>
      <c r="G203" s="56"/>
      <c r="H203" s="56"/>
      <c r="I203" s="57"/>
      <c r="J203" s="514" t="s">
        <v>273</v>
      </c>
      <c r="K203" s="161" t="s">
        <v>175</v>
      </c>
      <c r="L203" s="161" t="s">
        <v>52</v>
      </c>
      <c r="M203" s="161"/>
      <c r="N203" s="163">
        <v>0</v>
      </c>
      <c r="O203" s="90">
        <v>20000</v>
      </c>
      <c r="P203" s="90">
        <v>17000</v>
      </c>
      <c r="Q203" s="262">
        <v>0</v>
      </c>
      <c r="R203" s="192">
        <f t="shared" si="70"/>
        <v>85</v>
      </c>
    </row>
    <row r="204" spans="1:23">
      <c r="A204" s="233" t="s">
        <v>4</v>
      </c>
      <c r="B204" s="238"/>
      <c r="C204" s="232"/>
      <c r="D204" s="232"/>
      <c r="E204" s="232"/>
      <c r="F204" s="232"/>
      <c r="G204" s="232"/>
      <c r="H204" s="232"/>
      <c r="I204" s="239"/>
      <c r="J204" s="521" t="s">
        <v>243</v>
      </c>
      <c r="K204" s="234" t="s">
        <v>244</v>
      </c>
      <c r="L204" s="234"/>
      <c r="M204" s="234"/>
      <c r="N204" s="235">
        <f t="shared" ref="N204:P208" si="72">N205</f>
        <v>28300</v>
      </c>
      <c r="O204" s="236">
        <f t="shared" si="72"/>
        <v>45000</v>
      </c>
      <c r="P204" s="237">
        <f t="shared" si="72"/>
        <v>46325</v>
      </c>
      <c r="Q204" s="243">
        <f t="shared" si="50"/>
        <v>163.69257950530036</v>
      </c>
      <c r="R204" s="244">
        <f t="shared" si="51"/>
        <v>102.94444444444444</v>
      </c>
    </row>
    <row r="205" spans="1:23">
      <c r="A205" s="170" t="s">
        <v>309</v>
      </c>
      <c r="B205" s="110" t="s">
        <v>87</v>
      </c>
      <c r="C205" s="111"/>
      <c r="D205" s="111" t="s">
        <v>96</v>
      </c>
      <c r="E205" s="111" t="s">
        <v>11</v>
      </c>
      <c r="F205" s="111"/>
      <c r="G205" s="111"/>
      <c r="H205" s="111"/>
      <c r="I205" s="112"/>
      <c r="J205" s="515" t="s">
        <v>4</v>
      </c>
      <c r="K205" s="171" t="s">
        <v>246</v>
      </c>
      <c r="L205" s="171"/>
      <c r="M205" s="171"/>
      <c r="N205" s="204">
        <f>N206+N210</f>
        <v>28300</v>
      </c>
      <c r="O205" s="205">
        <f>O206+O210</f>
        <v>45000</v>
      </c>
      <c r="P205" s="206">
        <f>P206+P210</f>
        <v>46325</v>
      </c>
      <c r="Q205" s="498">
        <f t="shared" si="50"/>
        <v>163.69257950530036</v>
      </c>
      <c r="R205" s="177">
        <f t="shared" si="51"/>
        <v>102.94444444444444</v>
      </c>
    </row>
    <row r="206" spans="1:23">
      <c r="A206" s="152" t="s">
        <v>311</v>
      </c>
      <c r="B206" s="116" t="s">
        <v>87</v>
      </c>
      <c r="C206" s="117"/>
      <c r="D206" s="117" t="s">
        <v>96</v>
      </c>
      <c r="E206" s="117" t="s">
        <v>11</v>
      </c>
      <c r="F206" s="117"/>
      <c r="G206" s="117"/>
      <c r="H206" s="117"/>
      <c r="I206" s="118"/>
      <c r="J206" s="513" t="s">
        <v>104</v>
      </c>
      <c r="K206" s="153" t="s">
        <v>247</v>
      </c>
      <c r="L206" s="153"/>
      <c r="M206" s="153"/>
      <c r="N206" s="207">
        <f t="shared" si="72"/>
        <v>28300</v>
      </c>
      <c r="O206" s="185">
        <f t="shared" si="72"/>
        <v>30000</v>
      </c>
      <c r="P206" s="186">
        <f t="shared" si="72"/>
        <v>26325</v>
      </c>
      <c r="Q206" s="158">
        <f t="shared" si="50"/>
        <v>93.021201413427562</v>
      </c>
      <c r="R206" s="159">
        <f t="shared" si="51"/>
        <v>87.75</v>
      </c>
    </row>
    <row r="207" spans="1:23">
      <c r="A207" s="160" t="s">
        <v>311</v>
      </c>
      <c r="B207" s="58"/>
      <c r="C207" s="59"/>
      <c r="D207" s="59"/>
      <c r="E207" s="59"/>
      <c r="F207" s="59"/>
      <c r="G207" s="59"/>
      <c r="H207" s="59"/>
      <c r="I207" s="60"/>
      <c r="J207" s="518" t="s">
        <v>104</v>
      </c>
      <c r="K207" s="224" t="s">
        <v>96</v>
      </c>
      <c r="L207" s="46" t="s">
        <v>10</v>
      </c>
      <c r="M207" s="46"/>
      <c r="N207" s="199">
        <f t="shared" si="72"/>
        <v>28300</v>
      </c>
      <c r="O207" s="225">
        <f t="shared" si="72"/>
        <v>30000</v>
      </c>
      <c r="P207" s="226">
        <f t="shared" si="72"/>
        <v>26325</v>
      </c>
      <c r="Q207" s="166">
        <f t="shared" si="50"/>
        <v>93.021201413427562</v>
      </c>
      <c r="R207" s="167">
        <f t="shared" si="51"/>
        <v>87.75</v>
      </c>
    </row>
    <row r="208" spans="1:23">
      <c r="A208" s="160" t="s">
        <v>311</v>
      </c>
      <c r="B208" s="58"/>
      <c r="C208" s="59"/>
      <c r="D208" s="59"/>
      <c r="E208" s="59"/>
      <c r="F208" s="59"/>
      <c r="G208" s="59"/>
      <c r="H208" s="59"/>
      <c r="I208" s="60"/>
      <c r="J208" s="518" t="s">
        <v>104</v>
      </c>
      <c r="K208" s="224" t="s">
        <v>91</v>
      </c>
      <c r="L208" s="46" t="s">
        <v>44</v>
      </c>
      <c r="M208" s="46"/>
      <c r="N208" s="199">
        <f t="shared" si="72"/>
        <v>28300</v>
      </c>
      <c r="O208" s="225">
        <f t="shared" si="72"/>
        <v>30000</v>
      </c>
      <c r="P208" s="226">
        <f t="shared" si="72"/>
        <v>26325</v>
      </c>
      <c r="Q208" s="166">
        <f t="shared" si="50"/>
        <v>93.021201413427562</v>
      </c>
      <c r="R208" s="167">
        <f t="shared" si="51"/>
        <v>87.75</v>
      </c>
    </row>
    <row r="209" spans="1:18">
      <c r="A209" s="160" t="s">
        <v>311</v>
      </c>
      <c r="B209" s="58" t="s">
        <v>87</v>
      </c>
      <c r="C209" s="59"/>
      <c r="D209" s="59" t="s">
        <v>96</v>
      </c>
      <c r="E209" s="59" t="s">
        <v>11</v>
      </c>
      <c r="F209" s="59"/>
      <c r="G209" s="59"/>
      <c r="H209" s="59"/>
      <c r="I209" s="60"/>
      <c r="J209" s="518" t="s">
        <v>104</v>
      </c>
      <c r="K209" s="224" t="s">
        <v>90</v>
      </c>
      <c r="L209" s="46" t="s">
        <v>47</v>
      </c>
      <c r="M209" s="46"/>
      <c r="N209" s="199">
        <v>28300</v>
      </c>
      <c r="O209" s="225">
        <v>30000</v>
      </c>
      <c r="P209" s="226">
        <v>26325</v>
      </c>
      <c r="Q209" s="166">
        <f t="shared" si="50"/>
        <v>93.021201413427562</v>
      </c>
      <c r="R209" s="167">
        <f t="shared" si="51"/>
        <v>87.75</v>
      </c>
    </row>
    <row r="210" spans="1:18" s="9" customFormat="1">
      <c r="A210" s="152" t="s">
        <v>440</v>
      </c>
      <c r="B210" s="116" t="s">
        <v>87</v>
      </c>
      <c r="C210" s="117"/>
      <c r="D210" s="117"/>
      <c r="E210" s="117" t="s">
        <v>11</v>
      </c>
      <c r="F210" s="117"/>
      <c r="G210" s="117"/>
      <c r="H210" s="117"/>
      <c r="I210" s="118"/>
      <c r="J210" s="513" t="s">
        <v>104</v>
      </c>
      <c r="K210" s="554" t="s">
        <v>439</v>
      </c>
      <c r="L210" s="153"/>
      <c r="M210" s="153"/>
      <c r="N210" s="178">
        <f t="shared" ref="N210:P212" si="73">N211</f>
        <v>0</v>
      </c>
      <c r="O210" s="179">
        <f t="shared" si="73"/>
        <v>15000</v>
      </c>
      <c r="P210" s="180">
        <f t="shared" si="73"/>
        <v>20000</v>
      </c>
      <c r="Q210" s="158">
        <v>0</v>
      </c>
      <c r="R210" s="159">
        <f t="shared" si="51"/>
        <v>133.33333333333331</v>
      </c>
    </row>
    <row r="211" spans="1:18" s="9" customFormat="1">
      <c r="A211" s="160" t="s">
        <v>440</v>
      </c>
      <c r="B211" s="58"/>
      <c r="C211" s="59"/>
      <c r="D211" s="59"/>
      <c r="E211" s="59"/>
      <c r="F211" s="59"/>
      <c r="G211" s="59"/>
      <c r="H211" s="59"/>
      <c r="I211" s="60"/>
      <c r="J211" s="518" t="s">
        <v>104</v>
      </c>
      <c r="K211" s="224" t="s">
        <v>96</v>
      </c>
      <c r="L211" s="492" t="s">
        <v>10</v>
      </c>
      <c r="M211" s="492"/>
      <c r="N211" s="600">
        <f t="shared" si="73"/>
        <v>0</v>
      </c>
      <c r="O211" s="225">
        <f t="shared" si="73"/>
        <v>15000</v>
      </c>
      <c r="P211" s="226">
        <f t="shared" si="73"/>
        <v>20000</v>
      </c>
      <c r="Q211" s="166">
        <v>0</v>
      </c>
      <c r="R211" s="167">
        <f t="shared" si="51"/>
        <v>133.33333333333331</v>
      </c>
    </row>
    <row r="212" spans="1:18" s="9" customFormat="1">
      <c r="A212" s="160" t="s">
        <v>440</v>
      </c>
      <c r="B212" s="58"/>
      <c r="C212" s="59"/>
      <c r="D212" s="59"/>
      <c r="E212" s="59"/>
      <c r="F212" s="59"/>
      <c r="G212" s="59"/>
      <c r="H212" s="59"/>
      <c r="I212" s="60"/>
      <c r="J212" s="518" t="s">
        <v>104</v>
      </c>
      <c r="K212" s="224" t="s">
        <v>127</v>
      </c>
      <c r="L212" s="161" t="s">
        <v>93</v>
      </c>
      <c r="M212" s="161"/>
      <c r="N212" s="600">
        <f t="shared" si="73"/>
        <v>0</v>
      </c>
      <c r="O212" s="225">
        <f t="shared" si="73"/>
        <v>15000</v>
      </c>
      <c r="P212" s="226">
        <f t="shared" si="73"/>
        <v>20000</v>
      </c>
      <c r="Q212" s="166">
        <v>0</v>
      </c>
      <c r="R212" s="167">
        <f t="shared" si="51"/>
        <v>133.33333333333331</v>
      </c>
    </row>
    <row r="213" spans="1:18" s="9" customFormat="1">
      <c r="A213" s="160" t="s">
        <v>440</v>
      </c>
      <c r="B213" s="58" t="s">
        <v>87</v>
      </c>
      <c r="C213" s="59"/>
      <c r="D213" s="59"/>
      <c r="E213" s="59" t="s">
        <v>11</v>
      </c>
      <c r="F213" s="59"/>
      <c r="G213" s="59"/>
      <c r="H213" s="59"/>
      <c r="I213" s="60"/>
      <c r="J213" s="518" t="s">
        <v>104</v>
      </c>
      <c r="K213" s="224" t="s">
        <v>176</v>
      </c>
      <c r="L213" s="161" t="s">
        <v>54</v>
      </c>
      <c r="M213" s="161"/>
      <c r="N213" s="601">
        <v>0</v>
      </c>
      <c r="O213" s="602">
        <v>15000</v>
      </c>
      <c r="P213" s="603">
        <v>20000</v>
      </c>
      <c r="Q213" s="166">
        <v>0</v>
      </c>
      <c r="R213" s="167">
        <f t="shared" si="51"/>
        <v>133.33333333333331</v>
      </c>
    </row>
    <row r="214" spans="1:18" ht="16.95" customHeight="1">
      <c r="A214" s="277"/>
      <c r="B214" s="286"/>
      <c r="C214" s="287"/>
      <c r="D214" s="287"/>
      <c r="E214" s="287"/>
      <c r="F214" s="287"/>
      <c r="G214" s="287"/>
      <c r="H214" s="287"/>
      <c r="I214" s="288"/>
      <c r="J214" s="509"/>
      <c r="K214" s="279" t="s">
        <v>248</v>
      </c>
      <c r="L214" s="279"/>
      <c r="M214" s="279"/>
      <c r="N214" s="298">
        <f>SUM(N215)</f>
        <v>713095</v>
      </c>
      <c r="O214" s="299">
        <f>SUM(O215)</f>
        <v>1003900</v>
      </c>
      <c r="P214" s="300">
        <f>SUM(P215)</f>
        <v>539831</v>
      </c>
      <c r="Q214" s="284">
        <f t="shared" si="50"/>
        <v>75.702536127724912</v>
      </c>
      <c r="R214" s="285">
        <f t="shared" si="51"/>
        <v>53.773383803167654</v>
      </c>
    </row>
    <row r="215" spans="1:18">
      <c r="A215" s="128"/>
      <c r="B215" s="91"/>
      <c r="C215" s="92"/>
      <c r="D215" s="92"/>
      <c r="E215" s="92"/>
      <c r="F215" s="92"/>
      <c r="G215" s="92"/>
      <c r="H215" s="92"/>
      <c r="I215" s="93"/>
      <c r="J215" s="510" t="s">
        <v>249</v>
      </c>
      <c r="K215" s="130" t="s">
        <v>250</v>
      </c>
      <c r="L215" s="130"/>
      <c r="M215" s="130"/>
      <c r="N215" s="240">
        <f>SUM(N216)</f>
        <v>713095</v>
      </c>
      <c r="O215" s="241">
        <f>SUM(O216)</f>
        <v>1003900</v>
      </c>
      <c r="P215" s="242">
        <f t="shared" ref="P215" si="74">SUM(P216)</f>
        <v>539831</v>
      </c>
      <c r="Q215" s="135">
        <f t="shared" si="50"/>
        <v>75.702536127724912</v>
      </c>
      <c r="R215" s="136">
        <f t="shared" si="51"/>
        <v>53.773383803167654</v>
      </c>
    </row>
    <row r="216" spans="1:18">
      <c r="A216" s="170" t="s">
        <v>312</v>
      </c>
      <c r="B216" s="111" t="s">
        <v>87</v>
      </c>
      <c r="C216" s="111"/>
      <c r="D216" s="111"/>
      <c r="E216" s="111"/>
      <c r="F216" s="111" t="s">
        <v>186</v>
      </c>
      <c r="G216" s="111"/>
      <c r="H216" s="111" t="s">
        <v>188</v>
      </c>
      <c r="I216" s="111"/>
      <c r="J216" s="515"/>
      <c r="K216" s="171" t="s">
        <v>251</v>
      </c>
      <c r="L216" s="171"/>
      <c r="M216" s="171"/>
      <c r="N216" s="204">
        <f>N217+N221+N229+N233+N238+N225</f>
        <v>713095</v>
      </c>
      <c r="O216" s="205">
        <f>O217+O221+O229+O233+O238+O225</f>
        <v>1003900</v>
      </c>
      <c r="P216" s="206">
        <f>P217+P221+P229+P233+P238+P225</f>
        <v>539831</v>
      </c>
      <c r="Q216" s="498">
        <f t="shared" si="50"/>
        <v>75.702536127724912</v>
      </c>
      <c r="R216" s="177">
        <f t="shared" si="51"/>
        <v>53.773383803167654</v>
      </c>
    </row>
    <row r="217" spans="1:18">
      <c r="A217" s="152" t="s">
        <v>313</v>
      </c>
      <c r="B217" s="117" t="s">
        <v>87</v>
      </c>
      <c r="C217" s="117"/>
      <c r="D217" s="117"/>
      <c r="E217" s="117"/>
      <c r="F217" s="117"/>
      <c r="G217" s="117"/>
      <c r="H217" s="117"/>
      <c r="I217" s="117"/>
      <c r="J217" s="513" t="s">
        <v>105</v>
      </c>
      <c r="K217" s="153" t="s">
        <v>252</v>
      </c>
      <c r="L217" s="153"/>
      <c r="M217" s="153"/>
      <c r="N217" s="155">
        <f t="shared" ref="N217:P219" si="75">N218</f>
        <v>7000</v>
      </c>
      <c r="O217" s="179">
        <f t="shared" si="75"/>
        <v>3000</v>
      </c>
      <c r="P217" s="180">
        <f t="shared" si="75"/>
        <v>3000</v>
      </c>
      <c r="Q217" s="265">
        <f t="shared" si="50"/>
        <v>42.857142857142854</v>
      </c>
      <c r="R217" s="159">
        <f t="shared" si="51"/>
        <v>100</v>
      </c>
    </row>
    <row r="218" spans="1:18">
      <c r="A218" s="160" t="s">
        <v>313</v>
      </c>
      <c r="B218" s="491"/>
      <c r="C218" s="491"/>
      <c r="D218" s="491"/>
      <c r="E218" s="491"/>
      <c r="F218" s="491"/>
      <c r="G218" s="491"/>
      <c r="H218" s="491"/>
      <c r="I218" s="491"/>
      <c r="J218" s="522" t="s">
        <v>105</v>
      </c>
      <c r="K218" s="492">
        <v>3</v>
      </c>
      <c r="L218" s="492" t="s">
        <v>10</v>
      </c>
      <c r="M218" s="492"/>
      <c r="N218" s="480">
        <f t="shared" si="75"/>
        <v>7000</v>
      </c>
      <c r="O218" s="493">
        <f t="shared" si="75"/>
        <v>3000</v>
      </c>
      <c r="P218" s="494">
        <f t="shared" si="75"/>
        <v>3000</v>
      </c>
      <c r="Q218" s="261">
        <f t="shared" si="50"/>
        <v>42.857142857142854</v>
      </c>
      <c r="R218" s="167">
        <f t="shared" si="51"/>
        <v>100</v>
      </c>
    </row>
    <row r="219" spans="1:18">
      <c r="A219" s="160" t="s">
        <v>313</v>
      </c>
      <c r="B219" s="56"/>
      <c r="C219" s="56"/>
      <c r="D219" s="56"/>
      <c r="E219" s="56"/>
      <c r="F219" s="56"/>
      <c r="G219" s="56"/>
      <c r="H219" s="56"/>
      <c r="I219" s="56"/>
      <c r="J219" s="514" t="s">
        <v>105</v>
      </c>
      <c r="K219" s="161">
        <v>38</v>
      </c>
      <c r="L219" s="161" t="s">
        <v>93</v>
      </c>
      <c r="M219" s="161"/>
      <c r="N219" s="163">
        <f t="shared" si="75"/>
        <v>7000</v>
      </c>
      <c r="O219" s="90">
        <f t="shared" si="75"/>
        <v>3000</v>
      </c>
      <c r="P219" s="168">
        <f t="shared" si="75"/>
        <v>3000</v>
      </c>
      <c r="Q219" s="261">
        <f t="shared" si="50"/>
        <v>42.857142857142854</v>
      </c>
      <c r="R219" s="167">
        <f t="shared" si="51"/>
        <v>100</v>
      </c>
    </row>
    <row r="220" spans="1:18">
      <c r="A220" s="160" t="s">
        <v>313</v>
      </c>
      <c r="B220" s="56" t="s">
        <v>87</v>
      </c>
      <c r="C220" s="56"/>
      <c r="D220" s="56"/>
      <c r="E220" s="56"/>
      <c r="F220" s="56"/>
      <c r="G220" s="56"/>
      <c r="H220" s="56"/>
      <c r="I220" s="56"/>
      <c r="J220" s="514" t="s">
        <v>105</v>
      </c>
      <c r="K220" s="161">
        <v>381</v>
      </c>
      <c r="L220" s="161" t="s">
        <v>54</v>
      </c>
      <c r="M220" s="161"/>
      <c r="N220" s="163">
        <v>7000</v>
      </c>
      <c r="O220" s="90">
        <v>3000</v>
      </c>
      <c r="P220" s="168">
        <v>3000</v>
      </c>
      <c r="Q220" s="261">
        <f t="shared" si="50"/>
        <v>42.857142857142854</v>
      </c>
      <c r="R220" s="167">
        <f t="shared" si="51"/>
        <v>100</v>
      </c>
    </row>
    <row r="221" spans="1:18">
      <c r="A221" s="152" t="s">
        <v>314</v>
      </c>
      <c r="B221" s="117" t="s">
        <v>87</v>
      </c>
      <c r="C221" s="117"/>
      <c r="D221" s="117"/>
      <c r="E221" s="117"/>
      <c r="F221" s="117"/>
      <c r="G221" s="117"/>
      <c r="H221" s="117" t="s">
        <v>188</v>
      </c>
      <c r="I221" s="117"/>
      <c r="J221" s="513" t="s">
        <v>105</v>
      </c>
      <c r="K221" s="153" t="s">
        <v>253</v>
      </c>
      <c r="L221" s="153"/>
      <c r="M221" s="153"/>
      <c r="N221" s="155">
        <f t="shared" ref="N221:O223" si="76">N222</f>
        <v>37750</v>
      </c>
      <c r="O221" s="179">
        <f t="shared" si="76"/>
        <v>41000</v>
      </c>
      <c r="P221" s="180">
        <f>P222</f>
        <v>40625</v>
      </c>
      <c r="Q221" s="265">
        <f>P221/N221*100</f>
        <v>107.61589403973511</v>
      </c>
      <c r="R221" s="159">
        <f t="shared" si="51"/>
        <v>99.08536585365853</v>
      </c>
    </row>
    <row r="222" spans="1:18">
      <c r="A222" s="160" t="s">
        <v>314</v>
      </c>
      <c r="B222" s="56"/>
      <c r="C222" s="56"/>
      <c r="D222" s="56"/>
      <c r="E222" s="56"/>
      <c r="F222" s="56"/>
      <c r="G222" s="56"/>
      <c r="H222" s="56"/>
      <c r="I222" s="56"/>
      <c r="J222" s="514" t="s">
        <v>105</v>
      </c>
      <c r="K222" s="161">
        <v>3</v>
      </c>
      <c r="L222" s="161" t="s">
        <v>10</v>
      </c>
      <c r="M222" s="161"/>
      <c r="N222" s="163">
        <f t="shared" si="76"/>
        <v>37750</v>
      </c>
      <c r="O222" s="90">
        <f t="shared" si="76"/>
        <v>41000</v>
      </c>
      <c r="P222" s="168">
        <f>P223</f>
        <v>40625</v>
      </c>
      <c r="Q222" s="261">
        <f>P222/N222*100</f>
        <v>107.61589403973511</v>
      </c>
      <c r="R222" s="167">
        <f t="shared" si="51"/>
        <v>99.08536585365853</v>
      </c>
    </row>
    <row r="223" spans="1:18">
      <c r="A223" s="160" t="s">
        <v>314</v>
      </c>
      <c r="B223" s="56"/>
      <c r="C223" s="56"/>
      <c r="D223" s="56"/>
      <c r="E223" s="56"/>
      <c r="F223" s="56"/>
      <c r="G223" s="56"/>
      <c r="H223" s="56"/>
      <c r="I223" s="56"/>
      <c r="J223" s="514" t="s">
        <v>105</v>
      </c>
      <c r="K223" s="161" t="s">
        <v>91</v>
      </c>
      <c r="L223" s="161" t="s">
        <v>44</v>
      </c>
      <c r="M223" s="161"/>
      <c r="N223" s="163">
        <f t="shared" si="76"/>
        <v>37750</v>
      </c>
      <c r="O223" s="90">
        <f t="shared" si="76"/>
        <v>41000</v>
      </c>
      <c r="P223" s="168">
        <f>P224</f>
        <v>40625</v>
      </c>
      <c r="Q223" s="261">
        <f t="shared" ref="Q223:Q224" si="77">P223/N223*100</f>
        <v>107.61589403973511</v>
      </c>
      <c r="R223" s="167">
        <f t="shared" si="51"/>
        <v>99.08536585365853</v>
      </c>
    </row>
    <row r="224" spans="1:18">
      <c r="A224" s="160" t="s">
        <v>314</v>
      </c>
      <c r="B224" s="56" t="s">
        <v>87</v>
      </c>
      <c r="C224" s="56"/>
      <c r="D224" s="56"/>
      <c r="E224" s="56"/>
      <c r="F224" s="56"/>
      <c r="G224" s="56"/>
      <c r="H224" s="56" t="s">
        <v>188</v>
      </c>
      <c r="I224" s="56"/>
      <c r="J224" s="514" t="s">
        <v>105</v>
      </c>
      <c r="K224" s="161" t="s">
        <v>90</v>
      </c>
      <c r="L224" s="161" t="s">
        <v>47</v>
      </c>
      <c r="M224" s="161"/>
      <c r="N224" s="163">
        <v>37750</v>
      </c>
      <c r="O224" s="90">
        <v>41000</v>
      </c>
      <c r="P224" s="168">
        <v>40625</v>
      </c>
      <c r="Q224" s="261">
        <f t="shared" si="77"/>
        <v>107.61589403973511</v>
      </c>
      <c r="R224" s="167">
        <f t="shared" si="51"/>
        <v>99.08536585365853</v>
      </c>
    </row>
    <row r="225" spans="1:19" s="9" customFormat="1">
      <c r="A225" s="152" t="s">
        <v>315</v>
      </c>
      <c r="B225" s="117" t="s">
        <v>87</v>
      </c>
      <c r="C225" s="117"/>
      <c r="D225" s="117"/>
      <c r="E225" s="117"/>
      <c r="F225" s="117"/>
      <c r="G225" s="117"/>
      <c r="H225" s="117"/>
      <c r="I225" s="117"/>
      <c r="J225" s="513" t="s">
        <v>105</v>
      </c>
      <c r="K225" s="153" t="s">
        <v>255</v>
      </c>
      <c r="L225" s="153"/>
      <c r="M225" s="153"/>
      <c r="N225" s="178">
        <f t="shared" ref="N225:P227" si="78">N226</f>
        <v>5000</v>
      </c>
      <c r="O225" s="179">
        <f t="shared" si="78"/>
        <v>1000</v>
      </c>
      <c r="P225" s="180">
        <f t="shared" si="78"/>
        <v>1000</v>
      </c>
      <c r="Q225" s="265">
        <f>P225/N225*100</f>
        <v>20</v>
      </c>
      <c r="R225" s="159">
        <f t="shared" si="51"/>
        <v>100</v>
      </c>
    </row>
    <row r="226" spans="1:19" s="9" customFormat="1">
      <c r="A226" s="160" t="s">
        <v>315</v>
      </c>
      <c r="B226" s="56"/>
      <c r="C226" s="56"/>
      <c r="D226" s="56"/>
      <c r="E226" s="56"/>
      <c r="F226" s="56"/>
      <c r="G226" s="56"/>
      <c r="H226" s="56"/>
      <c r="I226" s="56"/>
      <c r="J226" s="514" t="s">
        <v>105</v>
      </c>
      <c r="K226" s="161">
        <v>3</v>
      </c>
      <c r="L226" s="161" t="s">
        <v>10</v>
      </c>
      <c r="M226" s="161"/>
      <c r="N226" s="181">
        <f t="shared" si="78"/>
        <v>5000</v>
      </c>
      <c r="O226" s="90">
        <f t="shared" si="78"/>
        <v>1000</v>
      </c>
      <c r="P226" s="168">
        <f t="shared" si="78"/>
        <v>1000</v>
      </c>
      <c r="Q226" s="261">
        <f>P226/N226*100</f>
        <v>20</v>
      </c>
      <c r="R226" s="167">
        <f t="shared" si="51"/>
        <v>100</v>
      </c>
    </row>
    <row r="227" spans="1:19" s="9" customFormat="1">
      <c r="A227" s="160" t="s">
        <v>315</v>
      </c>
      <c r="B227" s="56"/>
      <c r="C227" s="56"/>
      <c r="D227" s="56"/>
      <c r="E227" s="56"/>
      <c r="F227" s="56"/>
      <c r="G227" s="56"/>
      <c r="H227" s="56"/>
      <c r="I227" s="56"/>
      <c r="J227" s="514" t="s">
        <v>105</v>
      </c>
      <c r="K227" s="161">
        <v>38</v>
      </c>
      <c r="L227" s="161" t="s">
        <v>93</v>
      </c>
      <c r="M227" s="161"/>
      <c r="N227" s="181">
        <f t="shared" si="78"/>
        <v>5000</v>
      </c>
      <c r="O227" s="90">
        <f t="shared" si="78"/>
        <v>1000</v>
      </c>
      <c r="P227" s="168">
        <f t="shared" si="78"/>
        <v>1000</v>
      </c>
      <c r="Q227" s="261">
        <f t="shared" ref="Q227:Q232" si="79">P227/N227*100</f>
        <v>20</v>
      </c>
      <c r="R227" s="167">
        <f t="shared" si="51"/>
        <v>100</v>
      </c>
    </row>
    <row r="228" spans="1:19" s="9" customFormat="1">
      <c r="A228" s="160" t="s">
        <v>315</v>
      </c>
      <c r="B228" s="56" t="s">
        <v>87</v>
      </c>
      <c r="C228" s="56"/>
      <c r="D228" s="56"/>
      <c r="E228" s="56"/>
      <c r="F228" s="56"/>
      <c r="G228" s="56"/>
      <c r="H228" s="56"/>
      <c r="I228" s="56"/>
      <c r="J228" s="514" t="s">
        <v>105</v>
      </c>
      <c r="K228" s="161">
        <v>381</v>
      </c>
      <c r="L228" s="161" t="s">
        <v>54</v>
      </c>
      <c r="M228" s="161"/>
      <c r="N228" s="163">
        <v>5000</v>
      </c>
      <c r="O228" s="90">
        <v>1000</v>
      </c>
      <c r="P228" s="168">
        <v>1000</v>
      </c>
      <c r="Q228" s="261">
        <f t="shared" si="79"/>
        <v>20</v>
      </c>
      <c r="R228" s="167">
        <f t="shared" si="51"/>
        <v>100</v>
      </c>
    </row>
    <row r="229" spans="1:19">
      <c r="A229" s="152" t="s">
        <v>316</v>
      </c>
      <c r="B229" s="117"/>
      <c r="C229" s="117"/>
      <c r="D229" s="117"/>
      <c r="E229" s="117"/>
      <c r="F229" s="117" t="s">
        <v>186</v>
      </c>
      <c r="G229" s="117"/>
      <c r="H229" s="117" t="s">
        <v>188</v>
      </c>
      <c r="I229" s="117"/>
      <c r="J229" s="513" t="s">
        <v>105</v>
      </c>
      <c r="K229" s="153" t="s">
        <v>254</v>
      </c>
      <c r="L229" s="153"/>
      <c r="M229" s="153"/>
      <c r="N229" s="155">
        <f>N230</f>
        <v>623346</v>
      </c>
      <c r="O229" s="179">
        <f t="shared" ref="O229:P231" si="80">O230</f>
        <v>611000</v>
      </c>
      <c r="P229" s="180">
        <f t="shared" si="80"/>
        <v>177138</v>
      </c>
      <c r="Q229" s="265">
        <f t="shared" si="79"/>
        <v>28.417283499051894</v>
      </c>
      <c r="R229" s="159">
        <f t="shared" si="51"/>
        <v>28.991489361702129</v>
      </c>
      <c r="S229" s="53"/>
    </row>
    <row r="230" spans="1:19">
      <c r="A230" s="160" t="s">
        <v>316</v>
      </c>
      <c r="B230" s="56"/>
      <c r="C230" s="56"/>
      <c r="D230" s="56"/>
      <c r="E230" s="56"/>
      <c r="F230" s="56"/>
      <c r="G230" s="56"/>
      <c r="H230" s="56"/>
      <c r="I230" s="56"/>
      <c r="J230" s="514" t="s">
        <v>105</v>
      </c>
      <c r="K230" s="538" t="s">
        <v>11</v>
      </c>
      <c r="L230" s="161" t="s">
        <v>12</v>
      </c>
      <c r="M230" s="161"/>
      <c r="N230" s="163">
        <f>N231</f>
        <v>623346</v>
      </c>
      <c r="O230" s="90">
        <f t="shared" si="80"/>
        <v>611000</v>
      </c>
      <c r="P230" s="168">
        <f t="shared" si="80"/>
        <v>177138</v>
      </c>
      <c r="Q230" s="261">
        <f t="shared" si="79"/>
        <v>28.417283499051894</v>
      </c>
      <c r="R230" s="167">
        <f t="shared" si="51"/>
        <v>28.991489361702129</v>
      </c>
      <c r="S230" s="54"/>
    </row>
    <row r="231" spans="1:19">
      <c r="A231" s="160" t="s">
        <v>316</v>
      </c>
      <c r="B231" s="56"/>
      <c r="C231" s="56"/>
      <c r="D231" s="56"/>
      <c r="E231" s="56"/>
      <c r="F231" s="56"/>
      <c r="G231" s="56"/>
      <c r="H231" s="56"/>
      <c r="I231" s="56"/>
      <c r="J231" s="514" t="s">
        <v>105</v>
      </c>
      <c r="K231" s="161">
        <v>42</v>
      </c>
      <c r="L231" s="161" t="s">
        <v>57</v>
      </c>
      <c r="M231" s="161"/>
      <c r="N231" s="163">
        <f>N232</f>
        <v>623346</v>
      </c>
      <c r="O231" s="90">
        <f t="shared" si="80"/>
        <v>611000</v>
      </c>
      <c r="P231" s="168">
        <f t="shared" si="80"/>
        <v>177138</v>
      </c>
      <c r="Q231" s="261">
        <f t="shared" si="79"/>
        <v>28.417283499051894</v>
      </c>
      <c r="R231" s="167">
        <f t="shared" si="51"/>
        <v>28.991489361702129</v>
      </c>
    </row>
    <row r="232" spans="1:19">
      <c r="A232" s="160" t="s">
        <v>316</v>
      </c>
      <c r="B232" s="56"/>
      <c r="C232" s="56"/>
      <c r="D232" s="56"/>
      <c r="E232" s="56"/>
      <c r="F232" s="56" t="s">
        <v>186</v>
      </c>
      <c r="G232" s="56"/>
      <c r="H232" s="56" t="s">
        <v>188</v>
      </c>
      <c r="I232" s="56"/>
      <c r="J232" s="514" t="s">
        <v>105</v>
      </c>
      <c r="K232" s="161">
        <v>421</v>
      </c>
      <c r="L232" s="161" t="s">
        <v>58</v>
      </c>
      <c r="M232" s="161"/>
      <c r="N232" s="163">
        <v>623346</v>
      </c>
      <c r="O232" s="90">
        <v>611000</v>
      </c>
      <c r="P232" s="168">
        <v>177138</v>
      </c>
      <c r="Q232" s="261">
        <f t="shared" si="79"/>
        <v>28.417283499051894</v>
      </c>
      <c r="R232" s="167">
        <f t="shared" si="51"/>
        <v>28.991489361702129</v>
      </c>
    </row>
    <row r="233" spans="1:19" s="9" customFormat="1">
      <c r="A233" s="152" t="s">
        <v>317</v>
      </c>
      <c r="B233" s="117"/>
      <c r="C233" s="117"/>
      <c r="D233" s="117"/>
      <c r="E233" s="117"/>
      <c r="F233" s="117" t="s">
        <v>186</v>
      </c>
      <c r="G233" s="117"/>
      <c r="H233" s="117" t="s">
        <v>188</v>
      </c>
      <c r="I233" s="117"/>
      <c r="J233" s="513" t="s">
        <v>105</v>
      </c>
      <c r="K233" s="153" t="s">
        <v>388</v>
      </c>
      <c r="L233" s="153"/>
      <c r="M233" s="153"/>
      <c r="N233" s="155">
        <f t="shared" ref="N233:P234" si="81">N234</f>
        <v>0</v>
      </c>
      <c r="O233" s="179">
        <f t="shared" si="81"/>
        <v>299900</v>
      </c>
      <c r="P233" s="180">
        <f t="shared" si="81"/>
        <v>270124</v>
      </c>
      <c r="Q233" s="265">
        <v>0</v>
      </c>
      <c r="R233" s="159">
        <f t="shared" si="51"/>
        <v>90.071357119039675</v>
      </c>
    </row>
    <row r="234" spans="1:19" s="9" customFormat="1">
      <c r="A234" s="160" t="s">
        <v>317</v>
      </c>
      <c r="B234" s="56"/>
      <c r="C234" s="56"/>
      <c r="D234" s="56"/>
      <c r="E234" s="56"/>
      <c r="F234" s="56"/>
      <c r="G234" s="56"/>
      <c r="H234" s="56"/>
      <c r="I234" s="56"/>
      <c r="J234" s="514" t="s">
        <v>105</v>
      </c>
      <c r="K234" s="538" t="s">
        <v>11</v>
      </c>
      <c r="L234" s="161" t="s">
        <v>12</v>
      </c>
      <c r="M234" s="161"/>
      <c r="N234" s="163">
        <f t="shared" si="81"/>
        <v>0</v>
      </c>
      <c r="O234" s="90">
        <f t="shared" si="81"/>
        <v>299900</v>
      </c>
      <c r="P234" s="168">
        <f t="shared" si="81"/>
        <v>270124</v>
      </c>
      <c r="Q234" s="261">
        <v>0</v>
      </c>
      <c r="R234" s="167">
        <f t="shared" si="51"/>
        <v>90.071357119039675</v>
      </c>
    </row>
    <row r="235" spans="1:19" s="9" customFormat="1">
      <c r="A235" s="160" t="s">
        <v>317</v>
      </c>
      <c r="B235" s="56"/>
      <c r="C235" s="56"/>
      <c r="D235" s="56"/>
      <c r="E235" s="56"/>
      <c r="F235" s="56"/>
      <c r="G235" s="56"/>
      <c r="H235" s="56"/>
      <c r="I235" s="56"/>
      <c r="J235" s="514" t="s">
        <v>105</v>
      </c>
      <c r="K235" s="161">
        <v>42</v>
      </c>
      <c r="L235" s="161" t="s">
        <v>57</v>
      </c>
      <c r="M235" s="161"/>
      <c r="N235" s="163">
        <f>N236+N237</f>
        <v>0</v>
      </c>
      <c r="O235" s="164">
        <f t="shared" ref="O235:P235" si="82">O236+O237</f>
        <v>299900</v>
      </c>
      <c r="P235" s="164">
        <f t="shared" si="82"/>
        <v>270124</v>
      </c>
      <c r="Q235" s="261">
        <v>0</v>
      </c>
      <c r="R235" s="167">
        <f t="shared" si="51"/>
        <v>90.071357119039675</v>
      </c>
    </row>
    <row r="236" spans="1:19" s="9" customFormat="1">
      <c r="A236" s="160" t="s">
        <v>317</v>
      </c>
      <c r="B236" s="56"/>
      <c r="C236" s="56"/>
      <c r="D236" s="56"/>
      <c r="E236" s="56"/>
      <c r="F236" s="56" t="s">
        <v>186</v>
      </c>
      <c r="G236" s="56"/>
      <c r="H236" s="56" t="s">
        <v>188</v>
      </c>
      <c r="I236" s="56"/>
      <c r="J236" s="514" t="s">
        <v>105</v>
      </c>
      <c r="K236" s="161">
        <v>421</v>
      </c>
      <c r="L236" s="161" t="s">
        <v>58</v>
      </c>
      <c r="M236" s="161"/>
      <c r="N236" s="163">
        <v>0</v>
      </c>
      <c r="O236" s="90">
        <v>257000</v>
      </c>
      <c r="P236" s="168">
        <v>250724</v>
      </c>
      <c r="Q236" s="261">
        <v>0</v>
      </c>
      <c r="R236" s="167">
        <f t="shared" si="51"/>
        <v>97.5579766536965</v>
      </c>
    </row>
    <row r="237" spans="1:19" s="9" customFormat="1">
      <c r="A237" s="160" t="s">
        <v>317</v>
      </c>
      <c r="B237" s="56"/>
      <c r="C237" s="56"/>
      <c r="D237" s="56"/>
      <c r="E237" s="56"/>
      <c r="F237" s="56" t="s">
        <v>186</v>
      </c>
      <c r="G237" s="56"/>
      <c r="H237" s="56" t="s">
        <v>188</v>
      </c>
      <c r="I237" s="56"/>
      <c r="J237" s="514" t="s">
        <v>105</v>
      </c>
      <c r="K237" s="161" t="s">
        <v>123</v>
      </c>
      <c r="L237" s="161" t="s">
        <v>124</v>
      </c>
      <c r="M237" s="161"/>
      <c r="N237" s="163">
        <v>0</v>
      </c>
      <c r="O237" s="90">
        <v>42900</v>
      </c>
      <c r="P237" s="168">
        <v>19400</v>
      </c>
      <c r="Q237" s="261">
        <v>0</v>
      </c>
      <c r="R237" s="167">
        <f t="shared" si="51"/>
        <v>45.221445221445222</v>
      </c>
    </row>
    <row r="238" spans="1:19">
      <c r="A238" s="152" t="s">
        <v>318</v>
      </c>
      <c r="B238" s="117" t="s">
        <v>87</v>
      </c>
      <c r="C238" s="117"/>
      <c r="D238" s="117"/>
      <c r="E238" s="117"/>
      <c r="F238" s="117"/>
      <c r="G238" s="117"/>
      <c r="H238" s="117" t="s">
        <v>188</v>
      </c>
      <c r="I238" s="117"/>
      <c r="J238" s="513" t="s">
        <v>106</v>
      </c>
      <c r="K238" s="153" t="s">
        <v>256</v>
      </c>
      <c r="L238" s="153"/>
      <c r="M238" s="153"/>
      <c r="N238" s="155">
        <f t="shared" ref="N238:P240" si="83">N239</f>
        <v>39999</v>
      </c>
      <c r="O238" s="179">
        <f t="shared" si="83"/>
        <v>48000</v>
      </c>
      <c r="P238" s="180">
        <f t="shared" si="83"/>
        <v>47944</v>
      </c>
      <c r="Q238" s="265">
        <f t="shared" si="50"/>
        <v>119.86299657491438</v>
      </c>
      <c r="R238" s="159">
        <f t="shared" si="51"/>
        <v>99.88333333333334</v>
      </c>
    </row>
    <row r="239" spans="1:19">
      <c r="A239" s="160" t="s">
        <v>318</v>
      </c>
      <c r="B239" s="491"/>
      <c r="C239" s="491"/>
      <c r="D239" s="491"/>
      <c r="E239" s="491"/>
      <c r="F239" s="491"/>
      <c r="G239" s="491"/>
      <c r="H239" s="491"/>
      <c r="I239" s="491"/>
      <c r="J239" s="522" t="s">
        <v>106</v>
      </c>
      <c r="K239" s="492">
        <v>3</v>
      </c>
      <c r="L239" s="492" t="s">
        <v>10</v>
      </c>
      <c r="M239" s="492"/>
      <c r="N239" s="480">
        <f t="shared" si="83"/>
        <v>39999</v>
      </c>
      <c r="O239" s="493">
        <f t="shared" si="83"/>
        <v>48000</v>
      </c>
      <c r="P239" s="494">
        <f t="shared" si="83"/>
        <v>47944</v>
      </c>
      <c r="Q239" s="261">
        <f t="shared" si="50"/>
        <v>119.86299657491438</v>
      </c>
      <c r="R239" s="167">
        <f t="shared" si="51"/>
        <v>99.88333333333334</v>
      </c>
    </row>
    <row r="240" spans="1:19">
      <c r="A240" s="160" t="s">
        <v>318</v>
      </c>
      <c r="B240" s="56"/>
      <c r="C240" s="56"/>
      <c r="D240" s="56"/>
      <c r="E240" s="56"/>
      <c r="F240" s="56"/>
      <c r="G240" s="56"/>
      <c r="H240" s="56"/>
      <c r="I240" s="56"/>
      <c r="J240" s="514" t="s">
        <v>106</v>
      </c>
      <c r="K240" s="161">
        <v>38</v>
      </c>
      <c r="L240" s="161" t="s">
        <v>93</v>
      </c>
      <c r="M240" s="161"/>
      <c r="N240" s="163">
        <f t="shared" si="83"/>
        <v>39999</v>
      </c>
      <c r="O240" s="90">
        <f t="shared" si="83"/>
        <v>48000</v>
      </c>
      <c r="P240" s="168">
        <f t="shared" si="83"/>
        <v>47944</v>
      </c>
      <c r="Q240" s="261">
        <f t="shared" si="50"/>
        <v>119.86299657491438</v>
      </c>
      <c r="R240" s="167">
        <f t="shared" si="51"/>
        <v>99.88333333333334</v>
      </c>
    </row>
    <row r="241" spans="1:19">
      <c r="A241" s="188" t="s">
        <v>318</v>
      </c>
      <c r="B241" s="62" t="s">
        <v>87</v>
      </c>
      <c r="C241" s="62"/>
      <c r="D241" s="62"/>
      <c r="E241" s="62"/>
      <c r="F241" s="62"/>
      <c r="G241" s="62"/>
      <c r="H241" s="62" t="s">
        <v>188</v>
      </c>
      <c r="I241" s="62"/>
      <c r="J241" s="519" t="s">
        <v>106</v>
      </c>
      <c r="K241" s="200">
        <v>381</v>
      </c>
      <c r="L241" s="200" t="s">
        <v>54</v>
      </c>
      <c r="M241" s="200"/>
      <c r="N241" s="202">
        <v>39999</v>
      </c>
      <c r="O241" s="189">
        <v>48000</v>
      </c>
      <c r="P241" s="190">
        <v>47944</v>
      </c>
      <c r="Q241" s="262">
        <f t="shared" si="50"/>
        <v>119.86299657491438</v>
      </c>
      <c r="R241" s="192">
        <f t="shared" si="51"/>
        <v>99.88333333333334</v>
      </c>
    </row>
    <row r="242" spans="1:19" ht="16.95" customHeight="1">
      <c r="A242" s="277"/>
      <c r="B242" s="286"/>
      <c r="C242" s="287"/>
      <c r="D242" s="287"/>
      <c r="E242" s="287"/>
      <c r="F242" s="287"/>
      <c r="G242" s="287"/>
      <c r="H242" s="287"/>
      <c r="I242" s="288"/>
      <c r="J242" s="509"/>
      <c r="K242" s="279" t="s">
        <v>257</v>
      </c>
      <c r="L242" s="279"/>
      <c r="M242" s="280"/>
      <c r="N242" s="298">
        <f>SUM(N243)</f>
        <v>435462</v>
      </c>
      <c r="O242" s="299">
        <f>SUM(O243)</f>
        <v>13700</v>
      </c>
      <c r="P242" s="300">
        <f t="shared" ref="P242" si="84">SUM(P243)</f>
        <v>13686</v>
      </c>
      <c r="Q242" s="284">
        <f t="shared" si="50"/>
        <v>3.1428689529740832</v>
      </c>
      <c r="R242" s="285">
        <f t="shared" si="51"/>
        <v>99.897810218978094</v>
      </c>
    </row>
    <row r="243" spans="1:19">
      <c r="A243" s="128"/>
      <c r="B243" s="91"/>
      <c r="C243" s="92"/>
      <c r="D243" s="92"/>
      <c r="E243" s="92"/>
      <c r="F243" s="92"/>
      <c r="G243" s="92"/>
      <c r="H243" s="92"/>
      <c r="I243" s="93"/>
      <c r="J243" s="510" t="s">
        <v>249</v>
      </c>
      <c r="K243" s="130" t="s">
        <v>258</v>
      </c>
      <c r="L243" s="130"/>
      <c r="M243" s="131"/>
      <c r="N243" s="501">
        <f>N244</f>
        <v>435462</v>
      </c>
      <c r="O243" s="502">
        <f>O244</f>
        <v>13700</v>
      </c>
      <c r="P243" s="503">
        <f t="shared" ref="P243" si="85">P244</f>
        <v>13686</v>
      </c>
      <c r="Q243" s="135">
        <f t="shared" si="50"/>
        <v>3.1428689529740832</v>
      </c>
      <c r="R243" s="136">
        <f t="shared" si="51"/>
        <v>99.897810218978094</v>
      </c>
    </row>
    <row r="244" spans="1:19">
      <c r="A244" s="170" t="s">
        <v>319</v>
      </c>
      <c r="B244" s="110" t="s">
        <v>87</v>
      </c>
      <c r="C244" s="111"/>
      <c r="D244" s="111" t="s">
        <v>96</v>
      </c>
      <c r="E244" s="111" t="s">
        <v>11</v>
      </c>
      <c r="F244" s="111"/>
      <c r="G244" s="111"/>
      <c r="H244" s="111" t="s">
        <v>188</v>
      </c>
      <c r="I244" s="112"/>
      <c r="J244" s="515"/>
      <c r="K244" s="171" t="s">
        <v>259</v>
      </c>
      <c r="L244" s="171"/>
      <c r="M244" s="172"/>
      <c r="N244" s="204">
        <f>N245+N251</f>
        <v>435462</v>
      </c>
      <c r="O244" s="205">
        <f t="shared" ref="O244" si="86">O245+O251</f>
        <v>13700</v>
      </c>
      <c r="P244" s="206">
        <f>P245+P251</f>
        <v>13686</v>
      </c>
      <c r="Q244" s="176">
        <f t="shared" si="50"/>
        <v>3.1428689529740832</v>
      </c>
      <c r="R244" s="177">
        <f t="shared" si="51"/>
        <v>99.897810218978094</v>
      </c>
    </row>
    <row r="245" spans="1:19">
      <c r="A245" s="182" t="s">
        <v>320</v>
      </c>
      <c r="B245" s="119" t="s">
        <v>87</v>
      </c>
      <c r="C245" s="120"/>
      <c r="D245" s="120" t="s">
        <v>96</v>
      </c>
      <c r="E245" s="120" t="s">
        <v>11</v>
      </c>
      <c r="F245" s="120"/>
      <c r="G245" s="120"/>
      <c r="H245" s="120" t="s">
        <v>188</v>
      </c>
      <c r="I245" s="121"/>
      <c r="J245" s="523" t="s">
        <v>107</v>
      </c>
      <c r="K245" s="496" t="s">
        <v>260</v>
      </c>
      <c r="L245" s="183"/>
      <c r="M245" s="184"/>
      <c r="N245" s="155">
        <f>SUM(N246)</f>
        <v>32794</v>
      </c>
      <c r="O245" s="156">
        <f>SUM(O246)</f>
        <v>13700</v>
      </c>
      <c r="P245" s="157">
        <f>SUM(P246)</f>
        <v>13686</v>
      </c>
      <c r="Q245" s="475">
        <f t="shared" si="50"/>
        <v>41.733243886076721</v>
      </c>
      <c r="R245" s="187">
        <f t="shared" si="51"/>
        <v>99.897810218978094</v>
      </c>
    </row>
    <row r="246" spans="1:19">
      <c r="A246" s="160" t="s">
        <v>320</v>
      </c>
      <c r="B246" s="55"/>
      <c r="C246" s="56"/>
      <c r="D246" s="56"/>
      <c r="E246" s="56"/>
      <c r="F246" s="56"/>
      <c r="G246" s="56"/>
      <c r="H246" s="56"/>
      <c r="I246" s="57"/>
      <c r="J246" s="514" t="s">
        <v>107</v>
      </c>
      <c r="K246" s="294">
        <v>3</v>
      </c>
      <c r="L246" s="161" t="s">
        <v>10</v>
      </c>
      <c r="M246" s="162"/>
      <c r="N246" s="163">
        <f>N247+N249</f>
        <v>32794</v>
      </c>
      <c r="O246" s="164">
        <f>O247+O249</f>
        <v>13700</v>
      </c>
      <c r="P246" s="165">
        <f>P247+P249</f>
        <v>13686</v>
      </c>
      <c r="Q246" s="261">
        <f t="shared" si="50"/>
        <v>41.733243886076721</v>
      </c>
      <c r="R246" s="167">
        <f t="shared" si="51"/>
        <v>99.897810218978094</v>
      </c>
    </row>
    <row r="247" spans="1:19">
      <c r="A247" s="160" t="s">
        <v>320</v>
      </c>
      <c r="B247" s="55"/>
      <c r="C247" s="56"/>
      <c r="D247" s="56"/>
      <c r="E247" s="56"/>
      <c r="F247" s="56"/>
      <c r="G247" s="56"/>
      <c r="H247" s="56"/>
      <c r="I247" s="57"/>
      <c r="J247" s="514" t="s">
        <v>107</v>
      </c>
      <c r="K247" s="296" t="s">
        <v>91</v>
      </c>
      <c r="L247" s="161" t="s">
        <v>44</v>
      </c>
      <c r="M247" s="162"/>
      <c r="N247" s="163">
        <f>N248</f>
        <v>6000</v>
      </c>
      <c r="O247" s="90">
        <f>O248</f>
        <v>0</v>
      </c>
      <c r="P247" s="168">
        <f>P248</f>
        <v>0</v>
      </c>
      <c r="Q247" s="261">
        <f t="shared" si="50"/>
        <v>0</v>
      </c>
      <c r="R247" s="167">
        <v>0</v>
      </c>
    </row>
    <row r="248" spans="1:19">
      <c r="A248" s="160" t="s">
        <v>320</v>
      </c>
      <c r="B248" s="55"/>
      <c r="C248" s="56"/>
      <c r="D248" s="56"/>
      <c r="E248" s="56"/>
      <c r="F248" s="56"/>
      <c r="G248" s="56"/>
      <c r="H248" s="56" t="s">
        <v>188</v>
      </c>
      <c r="I248" s="57"/>
      <c r="J248" s="514" t="s">
        <v>107</v>
      </c>
      <c r="K248" s="296" t="s">
        <v>90</v>
      </c>
      <c r="L248" s="161" t="s">
        <v>47</v>
      </c>
      <c r="M248" s="162"/>
      <c r="N248" s="163">
        <v>6000</v>
      </c>
      <c r="O248" s="90">
        <v>0</v>
      </c>
      <c r="P248" s="168">
        <v>0</v>
      </c>
      <c r="Q248" s="261">
        <f t="shared" ref="Q248" si="87">P248/N248*100</f>
        <v>0</v>
      </c>
      <c r="R248" s="167">
        <v>0</v>
      </c>
    </row>
    <row r="249" spans="1:19">
      <c r="A249" s="160" t="s">
        <v>320</v>
      </c>
      <c r="B249" s="55"/>
      <c r="C249" s="56"/>
      <c r="D249" s="56"/>
      <c r="E249" s="56"/>
      <c r="F249" s="56"/>
      <c r="G249" s="56"/>
      <c r="H249" s="56"/>
      <c r="I249" s="57"/>
      <c r="J249" s="514" t="s">
        <v>107</v>
      </c>
      <c r="K249" s="294">
        <v>38</v>
      </c>
      <c r="L249" s="161" t="s">
        <v>93</v>
      </c>
      <c r="M249" s="162"/>
      <c r="N249" s="163">
        <f>N250</f>
        <v>26794</v>
      </c>
      <c r="O249" s="90">
        <f>O250</f>
        <v>13700</v>
      </c>
      <c r="P249" s="168">
        <f>P250</f>
        <v>13686</v>
      </c>
      <c r="Q249" s="261">
        <f t="shared" ref="Q249:Q274" si="88">P249/N249*100</f>
        <v>51.078599686496972</v>
      </c>
      <c r="R249" s="167">
        <f t="shared" ref="R249:R250" si="89">P249/O249*100</f>
        <v>99.897810218978094</v>
      </c>
    </row>
    <row r="250" spans="1:19">
      <c r="A250" s="160" t="s">
        <v>320</v>
      </c>
      <c r="B250" s="55" t="s">
        <v>87</v>
      </c>
      <c r="C250" s="56"/>
      <c r="D250" s="56" t="s">
        <v>96</v>
      </c>
      <c r="E250" s="56" t="s">
        <v>11</v>
      </c>
      <c r="F250" s="56"/>
      <c r="G250" s="56"/>
      <c r="H250" s="56"/>
      <c r="I250" s="57"/>
      <c r="J250" s="514" t="s">
        <v>107</v>
      </c>
      <c r="K250" s="294">
        <v>381</v>
      </c>
      <c r="L250" s="161" t="s">
        <v>54</v>
      </c>
      <c r="M250" s="162"/>
      <c r="N250" s="163">
        <v>26794</v>
      </c>
      <c r="O250" s="164">
        <v>13700</v>
      </c>
      <c r="P250" s="165">
        <v>13686</v>
      </c>
      <c r="Q250" s="261">
        <f t="shared" si="88"/>
        <v>51.078599686496972</v>
      </c>
      <c r="R250" s="167">
        <f t="shared" si="89"/>
        <v>99.897810218978094</v>
      </c>
    </row>
    <row r="251" spans="1:19" s="9" customFormat="1">
      <c r="A251" s="152" t="s">
        <v>446</v>
      </c>
      <c r="B251" s="116" t="s">
        <v>87</v>
      </c>
      <c r="C251" s="117"/>
      <c r="D251" s="117"/>
      <c r="E251" s="117"/>
      <c r="F251" s="117"/>
      <c r="G251" s="117"/>
      <c r="H251" s="117" t="s">
        <v>188</v>
      </c>
      <c r="I251" s="118"/>
      <c r="J251" s="513" t="s">
        <v>272</v>
      </c>
      <c r="K251" s="291" t="s">
        <v>445</v>
      </c>
      <c r="L251" s="153"/>
      <c r="M251" s="154"/>
      <c r="N251" s="155">
        <f>N252</f>
        <v>402668</v>
      </c>
      <c r="O251" s="156">
        <f t="shared" ref="O251:P253" si="90">O252</f>
        <v>0</v>
      </c>
      <c r="P251" s="157">
        <f t="shared" si="90"/>
        <v>0</v>
      </c>
      <c r="Q251" s="265">
        <f t="shared" si="88"/>
        <v>0</v>
      </c>
      <c r="R251" s="159">
        <v>0</v>
      </c>
      <c r="S251" s="53"/>
    </row>
    <row r="252" spans="1:19" s="9" customFormat="1">
      <c r="A252" s="160" t="s">
        <v>446</v>
      </c>
      <c r="B252" s="55"/>
      <c r="C252" s="56"/>
      <c r="D252" s="56"/>
      <c r="E252" s="56"/>
      <c r="F252" s="56"/>
      <c r="G252" s="56"/>
      <c r="H252" s="56"/>
      <c r="I252" s="57"/>
      <c r="J252" s="514" t="s">
        <v>272</v>
      </c>
      <c r="K252" s="296" t="s">
        <v>11</v>
      </c>
      <c r="L252" s="161" t="s">
        <v>12</v>
      </c>
      <c r="M252" s="162"/>
      <c r="N252" s="163">
        <f>N253</f>
        <v>402668</v>
      </c>
      <c r="O252" s="164">
        <f t="shared" si="90"/>
        <v>0</v>
      </c>
      <c r="P252" s="165">
        <f t="shared" si="90"/>
        <v>0</v>
      </c>
      <c r="Q252" s="261">
        <f t="shared" si="88"/>
        <v>0</v>
      </c>
      <c r="R252" s="167">
        <v>0</v>
      </c>
      <c r="S252" s="53"/>
    </row>
    <row r="253" spans="1:19" s="9" customFormat="1">
      <c r="A253" s="160" t="s">
        <v>446</v>
      </c>
      <c r="B253" s="55"/>
      <c r="C253" s="56"/>
      <c r="D253" s="56"/>
      <c r="E253" s="56"/>
      <c r="F253" s="56"/>
      <c r="G253" s="56"/>
      <c r="H253" s="56"/>
      <c r="I253" s="57"/>
      <c r="J253" s="514" t="s">
        <v>272</v>
      </c>
      <c r="K253" s="294">
        <v>42</v>
      </c>
      <c r="L253" s="161" t="s">
        <v>57</v>
      </c>
      <c r="M253" s="162"/>
      <c r="N253" s="163">
        <f>N254</f>
        <v>402668</v>
      </c>
      <c r="O253" s="164">
        <f t="shared" si="90"/>
        <v>0</v>
      </c>
      <c r="P253" s="165">
        <f t="shared" si="90"/>
        <v>0</v>
      </c>
      <c r="Q253" s="261">
        <f t="shared" si="88"/>
        <v>0</v>
      </c>
      <c r="R253" s="167">
        <v>0</v>
      </c>
      <c r="S253" s="53"/>
    </row>
    <row r="254" spans="1:19" s="9" customFormat="1">
      <c r="A254" s="188" t="s">
        <v>446</v>
      </c>
      <c r="B254" s="61" t="s">
        <v>87</v>
      </c>
      <c r="C254" s="62"/>
      <c r="D254" s="62"/>
      <c r="E254" s="62"/>
      <c r="F254" s="62"/>
      <c r="G254" s="62"/>
      <c r="H254" s="62" t="s">
        <v>188</v>
      </c>
      <c r="I254" s="63"/>
      <c r="J254" s="519" t="s">
        <v>272</v>
      </c>
      <c r="K254" s="295">
        <v>421</v>
      </c>
      <c r="L254" s="200" t="s">
        <v>58</v>
      </c>
      <c r="M254" s="201"/>
      <c r="N254" s="202">
        <v>402668</v>
      </c>
      <c r="O254" s="189">
        <v>0</v>
      </c>
      <c r="P254" s="190">
        <v>0</v>
      </c>
      <c r="Q254" s="262">
        <f t="shared" si="88"/>
        <v>0</v>
      </c>
      <c r="R254" s="192">
        <v>0</v>
      </c>
      <c r="S254" s="53"/>
    </row>
    <row r="255" spans="1:19" s="22" customFormat="1" ht="16.95" customHeight="1">
      <c r="A255" s="277"/>
      <c r="B255" s="286"/>
      <c r="C255" s="287"/>
      <c r="D255" s="287"/>
      <c r="E255" s="287"/>
      <c r="F255" s="287"/>
      <c r="G255" s="287"/>
      <c r="H255" s="287"/>
      <c r="I255" s="288"/>
      <c r="J255" s="509"/>
      <c r="K255" s="279" t="s">
        <v>261</v>
      </c>
      <c r="L255" s="279"/>
      <c r="M255" s="280"/>
      <c r="N255" s="281">
        <f>SUM(N256)</f>
        <v>223903</v>
      </c>
      <c r="O255" s="289">
        <f>O256</f>
        <v>261350</v>
      </c>
      <c r="P255" s="290">
        <f t="shared" ref="P255" si="91">SUM(P256)</f>
        <v>270483</v>
      </c>
      <c r="Q255" s="284">
        <f t="shared" si="88"/>
        <v>120.80365158126509</v>
      </c>
      <c r="R255" s="285">
        <f t="shared" ref="R255:R279" si="92">P255/O255*100</f>
        <v>103.49454754161087</v>
      </c>
      <c r="S255" s="122"/>
    </row>
    <row r="256" spans="1:19">
      <c r="A256" s="128"/>
      <c r="B256" s="91"/>
      <c r="C256" s="92"/>
      <c r="D256" s="92"/>
      <c r="E256" s="92"/>
      <c r="F256" s="92"/>
      <c r="G256" s="92"/>
      <c r="H256" s="92"/>
      <c r="I256" s="93"/>
      <c r="J256" s="510" t="s">
        <v>262</v>
      </c>
      <c r="K256" s="130" t="s">
        <v>263</v>
      </c>
      <c r="L256" s="130"/>
      <c r="M256" s="131"/>
      <c r="N256" s="245">
        <f>N257+N270+N275</f>
        <v>223903</v>
      </c>
      <c r="O256" s="246">
        <f>O257+O270+O275</f>
        <v>261350</v>
      </c>
      <c r="P256" s="247">
        <f>P257+P270+P275</f>
        <v>270483</v>
      </c>
      <c r="Q256" s="135">
        <f t="shared" si="88"/>
        <v>120.80365158126509</v>
      </c>
      <c r="R256" s="136">
        <f t="shared" si="92"/>
        <v>103.49454754161087</v>
      </c>
    </row>
    <row r="257" spans="1:18">
      <c r="A257" s="170" t="s">
        <v>321</v>
      </c>
      <c r="B257" s="110" t="s">
        <v>87</v>
      </c>
      <c r="C257" s="111"/>
      <c r="D257" s="111" t="s">
        <v>96</v>
      </c>
      <c r="E257" s="111" t="s">
        <v>11</v>
      </c>
      <c r="F257" s="111"/>
      <c r="G257" s="111"/>
      <c r="H257" s="111"/>
      <c r="I257" s="112"/>
      <c r="J257" s="515"/>
      <c r="K257" s="171" t="s">
        <v>264</v>
      </c>
      <c r="L257" s="171"/>
      <c r="M257" s="172"/>
      <c r="N257" s="204">
        <f>N258+N262+N266</f>
        <v>205903</v>
      </c>
      <c r="O257" s="205">
        <f>O258+O262+O266</f>
        <v>204350</v>
      </c>
      <c r="P257" s="206">
        <f>P258+P262+P266</f>
        <v>213483</v>
      </c>
      <c r="Q257" s="176">
        <f t="shared" si="88"/>
        <v>103.68134509939146</v>
      </c>
      <c r="R257" s="177">
        <f t="shared" si="92"/>
        <v>104.46929287986298</v>
      </c>
    </row>
    <row r="258" spans="1:18">
      <c r="A258" s="152" t="s">
        <v>324</v>
      </c>
      <c r="B258" s="116" t="s">
        <v>87</v>
      </c>
      <c r="C258" s="117"/>
      <c r="D258" s="117"/>
      <c r="E258" s="117" t="s">
        <v>11</v>
      </c>
      <c r="F258" s="117"/>
      <c r="G258" s="117"/>
      <c r="H258" s="117"/>
      <c r="I258" s="118"/>
      <c r="J258" s="513">
        <v>1070</v>
      </c>
      <c r="K258" s="153" t="s">
        <v>265</v>
      </c>
      <c r="L258" s="153"/>
      <c r="M258" s="154"/>
      <c r="N258" s="155">
        <f t="shared" ref="N258:P260" si="93">N259</f>
        <v>120207</v>
      </c>
      <c r="O258" s="179">
        <f t="shared" si="93"/>
        <v>115000</v>
      </c>
      <c r="P258" s="180">
        <f t="shared" si="93"/>
        <v>123095</v>
      </c>
      <c r="Q258" s="158">
        <f t="shared" si="88"/>
        <v>102.40252231567213</v>
      </c>
      <c r="R258" s="159">
        <f t="shared" si="92"/>
        <v>107.03913043478262</v>
      </c>
    </row>
    <row r="259" spans="1:18">
      <c r="A259" s="160" t="s">
        <v>324</v>
      </c>
      <c r="B259" s="55"/>
      <c r="C259" s="56"/>
      <c r="D259" s="56"/>
      <c r="E259" s="56"/>
      <c r="F259" s="56"/>
      <c r="G259" s="56"/>
      <c r="H259" s="56"/>
      <c r="I259" s="57"/>
      <c r="J259" s="514" t="s">
        <v>108</v>
      </c>
      <c r="K259" s="161">
        <v>3</v>
      </c>
      <c r="L259" s="161" t="s">
        <v>10</v>
      </c>
      <c r="M259" s="162"/>
      <c r="N259" s="163">
        <f t="shared" si="93"/>
        <v>120207</v>
      </c>
      <c r="O259" s="90">
        <f t="shared" si="93"/>
        <v>115000</v>
      </c>
      <c r="P259" s="168">
        <f t="shared" si="93"/>
        <v>123095</v>
      </c>
      <c r="Q259" s="166">
        <f t="shared" si="88"/>
        <v>102.40252231567213</v>
      </c>
      <c r="R259" s="167">
        <f t="shared" si="92"/>
        <v>107.03913043478262</v>
      </c>
    </row>
    <row r="260" spans="1:18">
      <c r="A260" s="160" t="s">
        <v>324</v>
      </c>
      <c r="B260" s="55"/>
      <c r="C260" s="56"/>
      <c r="D260" s="56"/>
      <c r="E260" s="56"/>
      <c r="F260" s="56"/>
      <c r="G260" s="56"/>
      <c r="H260" s="56"/>
      <c r="I260" s="57"/>
      <c r="J260" s="514" t="s">
        <v>108</v>
      </c>
      <c r="K260" s="161">
        <v>37</v>
      </c>
      <c r="L260" s="161" t="s">
        <v>103</v>
      </c>
      <c r="M260" s="162"/>
      <c r="N260" s="163">
        <f t="shared" si="93"/>
        <v>120207</v>
      </c>
      <c r="O260" s="90">
        <f t="shared" si="93"/>
        <v>115000</v>
      </c>
      <c r="P260" s="168">
        <f t="shared" si="93"/>
        <v>123095</v>
      </c>
      <c r="Q260" s="166">
        <f t="shared" si="88"/>
        <v>102.40252231567213</v>
      </c>
      <c r="R260" s="167">
        <f t="shared" si="92"/>
        <v>107.03913043478262</v>
      </c>
    </row>
    <row r="261" spans="1:18">
      <c r="A261" s="160" t="s">
        <v>324</v>
      </c>
      <c r="B261" s="55" t="s">
        <v>87</v>
      </c>
      <c r="C261" s="56"/>
      <c r="D261" s="56"/>
      <c r="E261" s="56" t="s">
        <v>11</v>
      </c>
      <c r="F261" s="56"/>
      <c r="G261" s="56"/>
      <c r="H261" s="56"/>
      <c r="I261" s="57"/>
      <c r="J261" s="514" t="s">
        <v>108</v>
      </c>
      <c r="K261" s="161">
        <v>372</v>
      </c>
      <c r="L261" s="161" t="s">
        <v>52</v>
      </c>
      <c r="M261" s="162"/>
      <c r="N261" s="163">
        <v>120207</v>
      </c>
      <c r="O261" s="90">
        <v>115000</v>
      </c>
      <c r="P261" s="168">
        <v>123095</v>
      </c>
      <c r="Q261" s="166">
        <f t="shared" si="88"/>
        <v>102.40252231567213</v>
      </c>
      <c r="R261" s="167">
        <f t="shared" si="92"/>
        <v>107.03913043478262</v>
      </c>
    </row>
    <row r="262" spans="1:18" s="5" customFormat="1">
      <c r="A262" s="152" t="s">
        <v>325</v>
      </c>
      <c r="B262" s="116" t="s">
        <v>87</v>
      </c>
      <c r="C262" s="117"/>
      <c r="D262" s="117"/>
      <c r="E262" s="117" t="s">
        <v>11</v>
      </c>
      <c r="F262" s="117"/>
      <c r="G262" s="117"/>
      <c r="H262" s="117"/>
      <c r="I262" s="118"/>
      <c r="J262" s="513">
        <v>1070</v>
      </c>
      <c r="K262" s="153" t="s">
        <v>266</v>
      </c>
      <c r="L262" s="153"/>
      <c r="M262" s="154"/>
      <c r="N262" s="155">
        <f t="shared" ref="N262:P264" si="94">N263</f>
        <v>3046</v>
      </c>
      <c r="O262" s="179">
        <f t="shared" si="94"/>
        <v>1150</v>
      </c>
      <c r="P262" s="180">
        <f t="shared" si="94"/>
        <v>1138</v>
      </c>
      <c r="Q262" s="158">
        <f t="shared" si="88"/>
        <v>37.360472751149047</v>
      </c>
      <c r="R262" s="159">
        <f t="shared" si="92"/>
        <v>98.956521739130437</v>
      </c>
    </row>
    <row r="263" spans="1:18" s="5" customFormat="1">
      <c r="A263" s="160" t="s">
        <v>325</v>
      </c>
      <c r="B263" s="55"/>
      <c r="C263" s="56"/>
      <c r="D263" s="56"/>
      <c r="E263" s="56"/>
      <c r="F263" s="56"/>
      <c r="G263" s="56"/>
      <c r="H263" s="56"/>
      <c r="I263" s="57"/>
      <c r="J263" s="514" t="s">
        <v>108</v>
      </c>
      <c r="K263" s="161">
        <v>3</v>
      </c>
      <c r="L263" s="161" t="s">
        <v>10</v>
      </c>
      <c r="M263" s="162"/>
      <c r="N263" s="163">
        <f t="shared" si="94"/>
        <v>3046</v>
      </c>
      <c r="O263" s="90">
        <f t="shared" si="94"/>
        <v>1150</v>
      </c>
      <c r="P263" s="168">
        <f t="shared" si="94"/>
        <v>1138</v>
      </c>
      <c r="Q263" s="166">
        <f t="shared" si="88"/>
        <v>37.360472751149047</v>
      </c>
      <c r="R263" s="167">
        <f t="shared" si="92"/>
        <v>98.956521739130437</v>
      </c>
    </row>
    <row r="264" spans="1:18" s="5" customFormat="1">
      <c r="A264" s="160" t="s">
        <v>325</v>
      </c>
      <c r="B264" s="55"/>
      <c r="C264" s="56"/>
      <c r="D264" s="56"/>
      <c r="E264" s="56"/>
      <c r="F264" s="56"/>
      <c r="G264" s="56"/>
      <c r="H264" s="56"/>
      <c r="I264" s="57"/>
      <c r="J264" s="514" t="s">
        <v>108</v>
      </c>
      <c r="K264" s="161">
        <v>37</v>
      </c>
      <c r="L264" s="161" t="s">
        <v>103</v>
      </c>
      <c r="M264" s="162"/>
      <c r="N264" s="163">
        <f t="shared" si="94"/>
        <v>3046</v>
      </c>
      <c r="O264" s="90">
        <f t="shared" si="94"/>
        <v>1150</v>
      </c>
      <c r="P264" s="168">
        <f t="shared" si="94"/>
        <v>1138</v>
      </c>
      <c r="Q264" s="166">
        <f t="shared" si="88"/>
        <v>37.360472751149047</v>
      </c>
      <c r="R264" s="167">
        <f t="shared" si="92"/>
        <v>98.956521739130437</v>
      </c>
    </row>
    <row r="265" spans="1:18" s="5" customFormat="1">
      <c r="A265" s="160" t="s">
        <v>325</v>
      </c>
      <c r="B265" s="55" t="s">
        <v>87</v>
      </c>
      <c r="C265" s="56"/>
      <c r="D265" s="56"/>
      <c r="E265" s="56" t="s">
        <v>11</v>
      </c>
      <c r="F265" s="56"/>
      <c r="G265" s="56"/>
      <c r="H265" s="56"/>
      <c r="I265" s="57"/>
      <c r="J265" s="514" t="s">
        <v>108</v>
      </c>
      <c r="K265" s="161">
        <v>372</v>
      </c>
      <c r="L265" s="161" t="s">
        <v>52</v>
      </c>
      <c r="M265" s="162"/>
      <c r="N265" s="163">
        <v>3046</v>
      </c>
      <c r="O265" s="90">
        <v>1150</v>
      </c>
      <c r="P265" s="168">
        <v>1138</v>
      </c>
      <c r="Q265" s="166">
        <f t="shared" si="88"/>
        <v>37.360472751149047</v>
      </c>
      <c r="R265" s="167">
        <f t="shared" si="92"/>
        <v>98.956521739130437</v>
      </c>
    </row>
    <row r="266" spans="1:18">
      <c r="A266" s="152" t="s">
        <v>326</v>
      </c>
      <c r="B266" s="116"/>
      <c r="C266" s="117"/>
      <c r="D266" s="117" t="s">
        <v>96</v>
      </c>
      <c r="E266" s="117"/>
      <c r="F266" s="117"/>
      <c r="G266" s="117"/>
      <c r="H266" s="117"/>
      <c r="I266" s="118"/>
      <c r="J266" s="513" t="s">
        <v>109</v>
      </c>
      <c r="K266" s="153" t="s">
        <v>267</v>
      </c>
      <c r="L266" s="153"/>
      <c r="M266" s="154"/>
      <c r="N266" s="155">
        <f t="shared" ref="N266:O268" si="95">N267</f>
        <v>82650</v>
      </c>
      <c r="O266" s="179">
        <f t="shared" si="95"/>
        <v>88200</v>
      </c>
      <c r="P266" s="180">
        <f>P267</f>
        <v>89250</v>
      </c>
      <c r="Q266" s="158">
        <f t="shared" si="88"/>
        <v>107.98548094373865</v>
      </c>
      <c r="R266" s="159">
        <f t="shared" si="92"/>
        <v>101.19047619047619</v>
      </c>
    </row>
    <row r="267" spans="1:18">
      <c r="A267" s="160" t="s">
        <v>326</v>
      </c>
      <c r="B267" s="55"/>
      <c r="C267" s="56"/>
      <c r="D267" s="56"/>
      <c r="E267" s="56"/>
      <c r="F267" s="56"/>
      <c r="G267" s="56"/>
      <c r="H267" s="56"/>
      <c r="I267" s="57"/>
      <c r="J267" s="514" t="s">
        <v>109</v>
      </c>
      <c r="K267" s="161">
        <v>3</v>
      </c>
      <c r="L267" s="161" t="s">
        <v>10</v>
      </c>
      <c r="M267" s="162"/>
      <c r="N267" s="163">
        <f t="shared" si="95"/>
        <v>82650</v>
      </c>
      <c r="O267" s="90">
        <f t="shared" si="95"/>
        <v>88200</v>
      </c>
      <c r="P267" s="168">
        <f>P268</f>
        <v>89250</v>
      </c>
      <c r="Q267" s="166">
        <f t="shared" si="88"/>
        <v>107.98548094373865</v>
      </c>
      <c r="R267" s="167">
        <f t="shared" si="92"/>
        <v>101.19047619047619</v>
      </c>
    </row>
    <row r="268" spans="1:18">
      <c r="A268" s="160" t="s">
        <v>326</v>
      </c>
      <c r="B268" s="55"/>
      <c r="C268" s="56"/>
      <c r="D268" s="56"/>
      <c r="E268" s="56"/>
      <c r="F268" s="56"/>
      <c r="G268" s="56"/>
      <c r="H268" s="56"/>
      <c r="I268" s="57"/>
      <c r="J268" s="514" t="s">
        <v>109</v>
      </c>
      <c r="K268" s="161">
        <v>37</v>
      </c>
      <c r="L268" s="161" t="s">
        <v>103</v>
      </c>
      <c r="M268" s="162"/>
      <c r="N268" s="163">
        <f t="shared" si="95"/>
        <v>82650</v>
      </c>
      <c r="O268" s="90">
        <f t="shared" si="95"/>
        <v>88200</v>
      </c>
      <c r="P268" s="168">
        <f>P269</f>
        <v>89250</v>
      </c>
      <c r="Q268" s="166">
        <f t="shared" si="88"/>
        <v>107.98548094373865</v>
      </c>
      <c r="R268" s="167">
        <f t="shared" si="92"/>
        <v>101.19047619047619</v>
      </c>
    </row>
    <row r="269" spans="1:18">
      <c r="A269" s="160" t="s">
        <v>326</v>
      </c>
      <c r="B269" s="55"/>
      <c r="C269" s="56"/>
      <c r="D269" s="56" t="s">
        <v>96</v>
      </c>
      <c r="E269" s="56"/>
      <c r="F269" s="56"/>
      <c r="G269" s="56"/>
      <c r="H269" s="56"/>
      <c r="I269" s="57"/>
      <c r="J269" s="514" t="s">
        <v>109</v>
      </c>
      <c r="K269" s="161">
        <v>372</v>
      </c>
      <c r="L269" s="161" t="s">
        <v>52</v>
      </c>
      <c r="M269" s="162"/>
      <c r="N269" s="163">
        <v>82650</v>
      </c>
      <c r="O269" s="90">
        <v>88200</v>
      </c>
      <c r="P269" s="168">
        <v>89250</v>
      </c>
      <c r="Q269" s="166">
        <f t="shared" si="88"/>
        <v>107.98548094373865</v>
      </c>
      <c r="R269" s="167">
        <f t="shared" si="92"/>
        <v>101.19047619047619</v>
      </c>
    </row>
    <row r="270" spans="1:18">
      <c r="A270" s="170" t="s">
        <v>322</v>
      </c>
      <c r="B270" s="110" t="s">
        <v>87</v>
      </c>
      <c r="C270" s="111"/>
      <c r="D270" s="111"/>
      <c r="E270" s="111" t="s">
        <v>11</v>
      </c>
      <c r="F270" s="111"/>
      <c r="G270" s="111"/>
      <c r="H270" s="111"/>
      <c r="I270" s="112"/>
      <c r="J270" s="515"/>
      <c r="K270" s="171" t="s">
        <v>268</v>
      </c>
      <c r="L270" s="171"/>
      <c r="M270" s="172"/>
      <c r="N270" s="204">
        <f t="shared" ref="N270:P273" si="96">N271</f>
        <v>8000</v>
      </c>
      <c r="O270" s="174">
        <f t="shared" si="96"/>
        <v>42000</v>
      </c>
      <c r="P270" s="175">
        <f t="shared" si="96"/>
        <v>42000</v>
      </c>
      <c r="Q270" s="176">
        <f t="shared" si="88"/>
        <v>525</v>
      </c>
      <c r="R270" s="177">
        <f t="shared" si="92"/>
        <v>100</v>
      </c>
    </row>
    <row r="271" spans="1:18">
      <c r="A271" s="152" t="s">
        <v>327</v>
      </c>
      <c r="B271" s="116" t="s">
        <v>87</v>
      </c>
      <c r="C271" s="117"/>
      <c r="D271" s="117"/>
      <c r="E271" s="117" t="s">
        <v>11</v>
      </c>
      <c r="F271" s="117"/>
      <c r="G271" s="117"/>
      <c r="H271" s="117"/>
      <c r="I271" s="118"/>
      <c r="J271" s="513">
        <v>1040</v>
      </c>
      <c r="K271" s="153" t="s">
        <v>269</v>
      </c>
      <c r="L271" s="153"/>
      <c r="M271" s="154"/>
      <c r="N271" s="155">
        <f t="shared" si="96"/>
        <v>8000</v>
      </c>
      <c r="O271" s="179">
        <f t="shared" si="96"/>
        <v>42000</v>
      </c>
      <c r="P271" s="180">
        <f t="shared" si="96"/>
        <v>42000</v>
      </c>
      <c r="Q271" s="158">
        <f t="shared" si="88"/>
        <v>525</v>
      </c>
      <c r="R271" s="159">
        <f t="shared" si="92"/>
        <v>100</v>
      </c>
    </row>
    <row r="272" spans="1:18">
      <c r="A272" s="160" t="s">
        <v>327</v>
      </c>
      <c r="B272" s="55"/>
      <c r="C272" s="56"/>
      <c r="D272" s="56"/>
      <c r="E272" s="56"/>
      <c r="F272" s="56"/>
      <c r="G272" s="56"/>
      <c r="H272" s="56"/>
      <c r="I272" s="57"/>
      <c r="J272" s="514" t="s">
        <v>110</v>
      </c>
      <c r="K272" s="161">
        <v>3</v>
      </c>
      <c r="L272" s="161" t="s">
        <v>10</v>
      </c>
      <c r="M272" s="162"/>
      <c r="N272" s="163">
        <f t="shared" si="96"/>
        <v>8000</v>
      </c>
      <c r="O272" s="90">
        <f t="shared" si="96"/>
        <v>42000</v>
      </c>
      <c r="P272" s="168">
        <f t="shared" si="96"/>
        <v>42000</v>
      </c>
      <c r="Q272" s="166">
        <f t="shared" si="88"/>
        <v>525</v>
      </c>
      <c r="R272" s="167">
        <f t="shared" si="92"/>
        <v>100</v>
      </c>
    </row>
    <row r="273" spans="1:18">
      <c r="A273" s="160" t="s">
        <v>327</v>
      </c>
      <c r="B273" s="55"/>
      <c r="C273" s="56"/>
      <c r="D273" s="56"/>
      <c r="E273" s="56"/>
      <c r="F273" s="56"/>
      <c r="G273" s="56"/>
      <c r="H273" s="56"/>
      <c r="I273" s="57"/>
      <c r="J273" s="514" t="s">
        <v>110</v>
      </c>
      <c r="K273" s="161">
        <v>37</v>
      </c>
      <c r="L273" s="161" t="s">
        <v>111</v>
      </c>
      <c r="M273" s="162"/>
      <c r="N273" s="163">
        <f t="shared" si="96"/>
        <v>8000</v>
      </c>
      <c r="O273" s="90">
        <f t="shared" si="96"/>
        <v>42000</v>
      </c>
      <c r="P273" s="168">
        <f t="shared" si="96"/>
        <v>42000</v>
      </c>
      <c r="Q273" s="166">
        <f t="shared" si="88"/>
        <v>525</v>
      </c>
      <c r="R273" s="167">
        <f t="shared" si="92"/>
        <v>100</v>
      </c>
    </row>
    <row r="274" spans="1:18">
      <c r="A274" s="160" t="s">
        <v>327</v>
      </c>
      <c r="B274" s="55" t="s">
        <v>87</v>
      </c>
      <c r="C274" s="56"/>
      <c r="D274" s="56"/>
      <c r="E274" s="56" t="s">
        <v>11</v>
      </c>
      <c r="F274" s="56"/>
      <c r="G274" s="56"/>
      <c r="H274" s="56"/>
      <c r="I274" s="57"/>
      <c r="J274" s="514" t="s">
        <v>110</v>
      </c>
      <c r="K274" s="161">
        <v>372</v>
      </c>
      <c r="L274" s="161" t="s">
        <v>52</v>
      </c>
      <c r="M274" s="162"/>
      <c r="N274" s="163">
        <v>8000</v>
      </c>
      <c r="O274" s="90">
        <v>42000</v>
      </c>
      <c r="P274" s="168">
        <v>42000</v>
      </c>
      <c r="Q274" s="166">
        <f t="shared" si="88"/>
        <v>525</v>
      </c>
      <c r="R274" s="167">
        <f t="shared" si="92"/>
        <v>100</v>
      </c>
    </row>
    <row r="275" spans="1:18">
      <c r="A275" s="170" t="s">
        <v>323</v>
      </c>
      <c r="B275" s="110" t="s">
        <v>87</v>
      </c>
      <c r="C275" s="111"/>
      <c r="D275" s="111"/>
      <c r="E275" s="111" t="s">
        <v>11</v>
      </c>
      <c r="F275" s="111"/>
      <c r="G275" s="111"/>
      <c r="H275" s="111"/>
      <c r="I275" s="112"/>
      <c r="J275" s="515"/>
      <c r="K275" s="171" t="s">
        <v>270</v>
      </c>
      <c r="L275" s="171"/>
      <c r="M275" s="172"/>
      <c r="N275" s="204">
        <f t="shared" ref="N275:O278" si="97">N276</f>
        <v>10000</v>
      </c>
      <c r="O275" s="174">
        <f t="shared" si="97"/>
        <v>15000</v>
      </c>
      <c r="P275" s="175">
        <f>P276</f>
        <v>15000</v>
      </c>
      <c r="Q275" s="176">
        <f>P275/N275*100</f>
        <v>150</v>
      </c>
      <c r="R275" s="177">
        <f t="shared" si="92"/>
        <v>100</v>
      </c>
    </row>
    <row r="276" spans="1:18">
      <c r="A276" s="152" t="s">
        <v>328</v>
      </c>
      <c r="B276" s="116" t="s">
        <v>87</v>
      </c>
      <c r="C276" s="117"/>
      <c r="D276" s="117"/>
      <c r="E276" s="117" t="s">
        <v>11</v>
      </c>
      <c r="F276" s="117"/>
      <c r="G276" s="117"/>
      <c r="H276" s="117"/>
      <c r="I276" s="118"/>
      <c r="J276" s="513">
        <v>1090</v>
      </c>
      <c r="K276" s="153" t="s">
        <v>271</v>
      </c>
      <c r="L276" s="153"/>
      <c r="M276" s="154"/>
      <c r="N276" s="155">
        <f t="shared" si="97"/>
        <v>10000</v>
      </c>
      <c r="O276" s="179">
        <f t="shared" si="97"/>
        <v>15000</v>
      </c>
      <c r="P276" s="180">
        <f>P277</f>
        <v>15000</v>
      </c>
      <c r="Q276" s="158">
        <f>P276/N276*100</f>
        <v>150</v>
      </c>
      <c r="R276" s="159">
        <f t="shared" si="92"/>
        <v>100</v>
      </c>
    </row>
    <row r="277" spans="1:18">
      <c r="A277" s="160" t="s">
        <v>328</v>
      </c>
      <c r="B277" s="55"/>
      <c r="C277" s="56"/>
      <c r="D277" s="56"/>
      <c r="E277" s="56"/>
      <c r="F277" s="56"/>
      <c r="G277" s="56"/>
      <c r="H277" s="56"/>
      <c r="I277" s="57"/>
      <c r="J277" s="514" t="s">
        <v>112</v>
      </c>
      <c r="K277" s="161">
        <v>3</v>
      </c>
      <c r="L277" s="161" t="s">
        <v>10</v>
      </c>
      <c r="M277" s="162"/>
      <c r="N277" s="163">
        <f t="shared" si="97"/>
        <v>10000</v>
      </c>
      <c r="O277" s="90">
        <f t="shared" si="97"/>
        <v>15000</v>
      </c>
      <c r="P277" s="168">
        <f>P278</f>
        <v>15000</v>
      </c>
      <c r="Q277" s="166">
        <f>P277/N277*100</f>
        <v>150</v>
      </c>
      <c r="R277" s="167">
        <f t="shared" si="92"/>
        <v>100</v>
      </c>
    </row>
    <row r="278" spans="1:18">
      <c r="A278" s="160" t="s">
        <v>328</v>
      </c>
      <c r="B278" s="55"/>
      <c r="C278" s="56"/>
      <c r="D278" s="56"/>
      <c r="E278" s="56"/>
      <c r="F278" s="56"/>
      <c r="G278" s="56"/>
      <c r="H278" s="56"/>
      <c r="I278" s="57"/>
      <c r="J278" s="514" t="s">
        <v>112</v>
      </c>
      <c r="K278" s="161">
        <v>38</v>
      </c>
      <c r="L278" s="161" t="s">
        <v>93</v>
      </c>
      <c r="M278" s="162"/>
      <c r="N278" s="163">
        <f t="shared" si="97"/>
        <v>10000</v>
      </c>
      <c r="O278" s="90">
        <f t="shared" si="97"/>
        <v>15000</v>
      </c>
      <c r="P278" s="168">
        <f>P279</f>
        <v>15000</v>
      </c>
      <c r="Q278" s="166">
        <f t="shared" ref="Q278:Q279" si="98">P278/N278*100</f>
        <v>150</v>
      </c>
      <c r="R278" s="167">
        <f t="shared" si="92"/>
        <v>100</v>
      </c>
    </row>
    <row r="279" spans="1:18">
      <c r="A279" s="188" t="s">
        <v>328</v>
      </c>
      <c r="B279" s="61" t="s">
        <v>87</v>
      </c>
      <c r="C279" s="62"/>
      <c r="D279" s="62"/>
      <c r="E279" s="62" t="s">
        <v>11</v>
      </c>
      <c r="F279" s="62"/>
      <c r="G279" s="62"/>
      <c r="H279" s="62"/>
      <c r="I279" s="63"/>
      <c r="J279" s="519" t="s">
        <v>112</v>
      </c>
      <c r="K279" s="200">
        <v>381</v>
      </c>
      <c r="L279" s="200" t="s">
        <v>54</v>
      </c>
      <c r="M279" s="201"/>
      <c r="N279" s="202">
        <v>10000</v>
      </c>
      <c r="O279" s="189">
        <v>15000</v>
      </c>
      <c r="P279" s="190">
        <v>15000</v>
      </c>
      <c r="Q279" s="262">
        <f t="shared" si="98"/>
        <v>150</v>
      </c>
      <c r="R279" s="192">
        <f t="shared" si="92"/>
        <v>100</v>
      </c>
    </row>
    <row r="281" spans="1:18" s="9" customFormat="1"/>
    <row r="282" spans="1:18" s="9" customFormat="1"/>
    <row r="283" spans="1:18" s="9" customFormat="1"/>
    <row r="284" spans="1:18" s="9" customFormat="1"/>
    <row r="285" spans="1:18" s="9" customFormat="1"/>
    <row r="286" spans="1:18" s="9" customFormat="1"/>
    <row r="287" spans="1:18" s="9" customFormat="1"/>
    <row r="288" spans="1:18">
      <c r="A288" s="21"/>
      <c r="B288" s="21"/>
      <c r="C288" s="21"/>
      <c r="D288" s="21"/>
      <c r="E288" s="21"/>
      <c r="F288" s="21"/>
      <c r="G288" s="10"/>
      <c r="H288" s="10"/>
      <c r="I288" s="10"/>
      <c r="J288" s="10"/>
      <c r="K288" s="10"/>
      <c r="L288" s="10"/>
      <c r="M288" s="10"/>
      <c r="N288" s="6"/>
      <c r="O288" s="9"/>
      <c r="P288" s="9"/>
    </row>
    <row r="289" spans="1:16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6"/>
      <c r="O289" s="9"/>
      <c r="P289" s="9"/>
    </row>
    <row r="290" spans="1:16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6"/>
      <c r="O290" s="9"/>
      <c r="P290" s="9"/>
    </row>
    <row r="291" spans="1:16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10"/>
      <c r="L291" s="10"/>
      <c r="M291" s="10"/>
      <c r="N291" s="6"/>
      <c r="O291" s="9"/>
      <c r="P291" s="9"/>
    </row>
    <row r="292" spans="1:16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6"/>
      <c r="O292" s="9"/>
      <c r="P292" s="9"/>
    </row>
    <row r="293" spans="1:16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6"/>
      <c r="O293" s="9"/>
      <c r="P293" s="9"/>
    </row>
    <row r="294" spans="1:16">
      <c r="A294" s="21"/>
      <c r="B294" s="21"/>
      <c r="C294" s="21"/>
      <c r="D294" s="21"/>
      <c r="E294" s="21"/>
      <c r="F294" s="21"/>
      <c r="G294" s="21"/>
      <c r="H294" s="10"/>
      <c r="I294" s="10"/>
      <c r="J294" s="10"/>
      <c r="K294" s="10"/>
      <c r="L294" s="10"/>
      <c r="M294" s="10"/>
      <c r="N294" s="6"/>
      <c r="O294" s="9"/>
    </row>
    <row r="295" spans="1:16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6"/>
      <c r="O295" s="9"/>
    </row>
    <row r="296" spans="1:16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6"/>
      <c r="O296" s="9"/>
    </row>
    <row r="297" spans="1:16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10"/>
      <c r="N297" s="6"/>
      <c r="O297" s="9"/>
    </row>
    <row r="298" spans="1:16">
      <c r="A298" s="21"/>
      <c r="B298" s="21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6"/>
      <c r="O298" s="9"/>
    </row>
    <row r="299" spans="1:16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8"/>
      <c r="O299" s="9"/>
    </row>
    <row r="300" spans="1:16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8"/>
      <c r="O300" s="9"/>
    </row>
    <row r="301" spans="1:16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8"/>
      <c r="O301" s="9"/>
    </row>
    <row r="302" spans="1:16">
      <c r="A302" s="10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8"/>
      <c r="O302" s="9"/>
    </row>
    <row r="303" spans="1:16">
      <c r="A303" s="10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8"/>
      <c r="O303" s="9"/>
    </row>
    <row r="304" spans="1:16" s="9" customFormat="1">
      <c r="A304" s="10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8"/>
    </row>
    <row r="305" spans="1:15">
      <c r="A305" s="10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8"/>
      <c r="O305" s="9"/>
    </row>
    <row r="306" spans="1:15" s="9" customFormat="1">
      <c r="A306" s="10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8"/>
    </row>
    <row r="307" spans="1:15">
      <c r="A307" s="21"/>
      <c r="B307" s="29"/>
      <c r="C307" s="2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8"/>
      <c r="O307" s="9"/>
    </row>
    <row r="308" spans="1:15">
      <c r="A308" s="10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8"/>
      <c r="O308" s="9"/>
    </row>
    <row r="309" spans="1:15">
      <c r="A309" s="10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8"/>
      <c r="O309" s="9"/>
    </row>
    <row r="310" spans="1:15">
      <c r="A310" s="10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8"/>
      <c r="O310" s="9"/>
    </row>
    <row r="311" spans="1:15">
      <c r="A311" s="10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8"/>
      <c r="O311" s="9"/>
    </row>
    <row r="312" spans="1:15" s="9" customFormat="1">
      <c r="A312" s="10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8"/>
    </row>
    <row r="313" spans="1:15">
      <c r="A313" s="10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8"/>
      <c r="O313" s="9"/>
    </row>
    <row r="314" spans="1:15">
      <c r="A314" s="10"/>
      <c r="B314" s="19"/>
      <c r="C314" s="19"/>
      <c r="D314" s="19"/>
      <c r="E314" s="19"/>
      <c r="F314" s="19"/>
      <c r="G314" s="19"/>
      <c r="H314" s="19"/>
      <c r="I314" s="19"/>
      <c r="J314" s="19"/>
      <c r="K314" s="10"/>
      <c r="L314" s="10"/>
      <c r="M314" s="10"/>
      <c r="N314" s="18"/>
      <c r="O314" s="9"/>
    </row>
    <row r="315" spans="1:15">
      <c r="A315" s="10"/>
      <c r="B315" s="19"/>
      <c r="C315" s="19"/>
      <c r="D315" s="19"/>
      <c r="E315" s="19"/>
      <c r="F315" s="19"/>
      <c r="G315" s="19"/>
      <c r="H315" s="19"/>
      <c r="I315" s="19"/>
      <c r="J315" s="19"/>
      <c r="K315" s="10"/>
      <c r="L315" s="10"/>
      <c r="M315" s="10"/>
      <c r="N315" s="18"/>
      <c r="O315" s="9"/>
    </row>
    <row r="316" spans="1:15">
      <c r="A316" s="18"/>
      <c r="B316" s="19"/>
      <c r="C316" s="19"/>
      <c r="D316" s="19"/>
      <c r="E316" s="19"/>
      <c r="F316" s="19"/>
      <c r="G316" s="19"/>
      <c r="H316" s="19"/>
      <c r="I316" s="19"/>
      <c r="J316" s="19"/>
      <c r="K316" s="18"/>
      <c r="L316" s="18"/>
      <c r="M316" s="18"/>
      <c r="N316" s="18"/>
      <c r="O316" s="9"/>
    </row>
    <row r="317" spans="1:15">
      <c r="A317" s="18"/>
      <c r="B317" s="19"/>
      <c r="C317" s="19"/>
      <c r="D317" s="19"/>
      <c r="E317" s="19"/>
      <c r="F317" s="19"/>
      <c r="G317" s="19"/>
      <c r="H317" s="19"/>
      <c r="I317" s="19"/>
      <c r="J317" s="19"/>
      <c r="K317" s="18"/>
      <c r="L317" s="18"/>
      <c r="M317" s="18"/>
      <c r="N317" s="18"/>
      <c r="O317" s="9"/>
    </row>
    <row r="318" spans="1:15">
      <c r="A318" s="18"/>
      <c r="B318" s="20"/>
      <c r="C318" s="20"/>
      <c r="D318" s="20"/>
      <c r="E318" s="20"/>
      <c r="F318" s="20"/>
      <c r="G318" s="20"/>
      <c r="H318" s="20"/>
      <c r="I318" s="20"/>
      <c r="J318" s="20"/>
      <c r="K318" s="9"/>
      <c r="L318" s="9"/>
      <c r="M318" s="9"/>
      <c r="O318" s="9"/>
    </row>
    <row r="319" spans="1:15">
      <c r="A319" s="18" t="s">
        <v>4</v>
      </c>
      <c r="B319" s="20"/>
      <c r="C319" s="20"/>
      <c r="D319" s="20"/>
      <c r="E319" s="20"/>
      <c r="F319" s="20"/>
      <c r="G319" s="20"/>
      <c r="H319" s="20"/>
      <c r="I319" s="20"/>
      <c r="J319" s="20"/>
      <c r="K319" s="9"/>
      <c r="L319" s="9"/>
      <c r="M319" s="8"/>
      <c r="O319" s="9"/>
    </row>
    <row r="320" spans="1:15">
      <c r="A320" s="20"/>
      <c r="B320" s="9"/>
      <c r="C320" s="9"/>
      <c r="D320" s="9"/>
      <c r="E320" s="9"/>
      <c r="F320" s="9"/>
      <c r="G320" s="9"/>
      <c r="H320" s="9"/>
      <c r="J320" s="9"/>
      <c r="K320" s="9"/>
      <c r="L320" s="9"/>
      <c r="M320" s="8"/>
      <c r="O320" s="9"/>
    </row>
    <row r="321" spans="1:15">
      <c r="A321" s="20"/>
      <c r="B321" s="9"/>
      <c r="C321" s="9"/>
      <c r="D321" s="9"/>
      <c r="E321" s="9"/>
      <c r="F321" s="9"/>
      <c r="G321" s="9"/>
      <c r="H321" s="9"/>
      <c r="J321" s="9"/>
      <c r="K321" s="9"/>
      <c r="L321" s="9"/>
      <c r="M321" s="8"/>
      <c r="O321" s="9"/>
    </row>
    <row r="322" spans="1:15">
      <c r="A322" s="20"/>
      <c r="B322" s="9"/>
      <c r="C322" s="9"/>
      <c r="D322" s="9"/>
      <c r="E322" s="9"/>
      <c r="F322" s="9"/>
      <c r="G322" s="9"/>
      <c r="H322" s="9"/>
      <c r="J322" s="9"/>
      <c r="K322" s="9"/>
      <c r="L322" s="9"/>
      <c r="M322" s="8"/>
      <c r="O322" s="9"/>
    </row>
  </sheetData>
  <mergeCells count="14">
    <mergeCell ref="L65:M65"/>
    <mergeCell ref="L67:M67"/>
    <mergeCell ref="A1:R1"/>
    <mergeCell ref="A3:R3"/>
    <mergeCell ref="L53:M53"/>
    <mergeCell ref="A15:A16"/>
    <mergeCell ref="A9:A10"/>
    <mergeCell ref="A4:R4"/>
    <mergeCell ref="A5:R5"/>
    <mergeCell ref="L193:M193"/>
    <mergeCell ref="L194:M194"/>
    <mergeCell ref="L192:M192"/>
    <mergeCell ref="L177:M177"/>
    <mergeCell ref="L178:M1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5"/>
  <sheetViews>
    <sheetView topLeftCell="A40" workbookViewId="0">
      <selection activeCell="A53" sqref="A53"/>
    </sheetView>
  </sheetViews>
  <sheetFormatPr defaultRowHeight="14.4"/>
  <cols>
    <col min="1" max="1" width="4.44140625" customWidth="1"/>
    <col min="2" max="2" width="2.6640625" customWidth="1"/>
    <col min="3" max="3" width="3" customWidth="1"/>
    <col min="4" max="4" width="5.44140625" customWidth="1"/>
    <col min="5" max="5" width="5" customWidth="1"/>
    <col min="6" max="6" width="17.88671875" customWidth="1"/>
    <col min="7" max="7" width="39.44140625" customWidth="1"/>
    <col min="8" max="8" width="10.33203125" customWidth="1"/>
    <col min="9" max="9" width="10.109375" customWidth="1"/>
    <col min="10" max="10" width="10" customWidth="1"/>
    <col min="11" max="11" width="22.88671875" customWidth="1"/>
  </cols>
  <sheetData>
    <row r="1" spans="1:12" ht="18">
      <c r="A1" s="671" t="s">
        <v>407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</row>
    <row r="2" spans="1:12" s="9" customFormat="1" ht="8.4" customHeight="1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2">
      <c r="A3" s="642" t="s">
        <v>163</v>
      </c>
      <c r="B3" s="642"/>
      <c r="C3" s="642"/>
      <c r="D3" s="642"/>
      <c r="E3" s="642"/>
      <c r="F3" s="642"/>
      <c r="G3" s="642"/>
      <c r="H3" s="642"/>
      <c r="I3" s="642"/>
      <c r="J3" s="642"/>
      <c r="K3" s="642"/>
    </row>
    <row r="4" spans="1:12">
      <c r="A4" s="672" t="s">
        <v>408</v>
      </c>
      <c r="B4" s="672"/>
      <c r="C4" s="672"/>
      <c r="D4" s="672"/>
      <c r="E4" s="672"/>
      <c r="F4" s="672"/>
      <c r="G4" s="672"/>
      <c r="H4" s="672"/>
      <c r="I4" s="672"/>
      <c r="J4" s="672"/>
      <c r="K4" s="672"/>
    </row>
    <row r="5" spans="1:12">
      <c r="A5" s="672" t="s">
        <v>409</v>
      </c>
      <c r="B5" s="672"/>
      <c r="C5" s="672"/>
      <c r="D5" s="672"/>
      <c r="E5" s="672"/>
      <c r="F5" s="672"/>
      <c r="G5" s="672"/>
      <c r="H5" s="672"/>
      <c r="I5" s="672"/>
      <c r="J5" s="672"/>
      <c r="K5" s="672"/>
    </row>
    <row r="6" spans="1:12" s="9" customFormat="1" ht="12" customHeight="1"/>
    <row r="7" spans="1:12" ht="24" customHeight="1">
      <c r="A7" s="669" t="s">
        <v>164</v>
      </c>
      <c r="B7" s="673" t="s">
        <v>165</v>
      </c>
      <c r="C7" s="674"/>
      <c r="D7" s="679" t="s">
        <v>335</v>
      </c>
      <c r="E7" s="680"/>
      <c r="F7" s="301" t="s">
        <v>75</v>
      </c>
      <c r="G7" s="669" t="s">
        <v>336</v>
      </c>
      <c r="H7" s="681" t="s">
        <v>410</v>
      </c>
      <c r="I7" s="677" t="s">
        <v>381</v>
      </c>
      <c r="J7" s="681" t="s">
        <v>411</v>
      </c>
      <c r="K7" s="669" t="s">
        <v>162</v>
      </c>
      <c r="L7" s="22"/>
    </row>
    <row r="8" spans="1:12" ht="24" customHeight="1">
      <c r="A8" s="670"/>
      <c r="B8" s="675"/>
      <c r="C8" s="676"/>
      <c r="D8" s="301" t="s">
        <v>144</v>
      </c>
      <c r="E8" s="301" t="s">
        <v>145</v>
      </c>
      <c r="F8" s="302" t="s">
        <v>333</v>
      </c>
      <c r="G8" s="670"/>
      <c r="H8" s="681"/>
      <c r="I8" s="678"/>
      <c r="J8" s="681"/>
      <c r="K8" s="670"/>
      <c r="L8" s="22"/>
    </row>
    <row r="9" spans="1:12" ht="45" customHeight="1">
      <c r="A9" s="638" t="s">
        <v>146</v>
      </c>
      <c r="B9" s="651" t="s">
        <v>156</v>
      </c>
      <c r="C9" s="645" t="s">
        <v>155</v>
      </c>
      <c r="D9" s="71" t="s">
        <v>332</v>
      </c>
      <c r="E9" s="68" t="s">
        <v>337</v>
      </c>
      <c r="F9" s="70" t="s">
        <v>448</v>
      </c>
      <c r="G9" s="64" t="s">
        <v>492</v>
      </c>
      <c r="H9" s="27">
        <v>25665</v>
      </c>
      <c r="I9" s="27">
        <v>21000</v>
      </c>
      <c r="J9" s="27">
        <v>21252</v>
      </c>
      <c r="K9" s="67" t="s">
        <v>346</v>
      </c>
      <c r="L9" s="23"/>
    </row>
    <row r="10" spans="1:12" s="9" customFormat="1" ht="45" customHeight="1">
      <c r="A10" s="639"/>
      <c r="B10" s="664"/>
      <c r="C10" s="665"/>
      <c r="D10" s="71" t="s">
        <v>332</v>
      </c>
      <c r="E10" s="72" t="s">
        <v>337</v>
      </c>
      <c r="F10" s="68" t="s">
        <v>449</v>
      </c>
      <c r="G10" s="64" t="s">
        <v>493</v>
      </c>
      <c r="H10" s="27">
        <v>1375</v>
      </c>
      <c r="I10" s="27">
        <v>0</v>
      </c>
      <c r="J10" s="27">
        <v>0</v>
      </c>
      <c r="K10" s="67" t="s">
        <v>338</v>
      </c>
      <c r="L10" s="23"/>
    </row>
    <row r="11" spans="1:12" ht="45" customHeight="1">
      <c r="A11" s="639"/>
      <c r="B11" s="664"/>
      <c r="C11" s="665"/>
      <c r="D11" s="71" t="s">
        <v>332</v>
      </c>
      <c r="E11" s="72" t="s">
        <v>337</v>
      </c>
      <c r="F11" s="68" t="s">
        <v>450</v>
      </c>
      <c r="G11" s="64" t="s">
        <v>494</v>
      </c>
      <c r="H11" s="27">
        <v>6250</v>
      </c>
      <c r="I11" s="27">
        <v>6250</v>
      </c>
      <c r="J11" s="27">
        <v>6250</v>
      </c>
      <c r="K11" s="67" t="s">
        <v>147</v>
      </c>
      <c r="L11" s="23"/>
    </row>
    <row r="12" spans="1:12" s="9" customFormat="1" ht="28.8" customHeight="1">
      <c r="A12" s="639"/>
      <c r="B12" s="651" t="s">
        <v>461</v>
      </c>
      <c r="C12" s="645" t="s">
        <v>460</v>
      </c>
      <c r="D12" s="71" t="s">
        <v>332</v>
      </c>
      <c r="E12" s="72" t="s">
        <v>337</v>
      </c>
      <c r="F12" s="68" t="s">
        <v>462</v>
      </c>
      <c r="G12" s="64" t="s">
        <v>495</v>
      </c>
      <c r="H12" s="27">
        <v>0</v>
      </c>
      <c r="I12" s="27">
        <v>107500</v>
      </c>
      <c r="J12" s="27">
        <v>107471</v>
      </c>
      <c r="K12" s="605" t="s">
        <v>464</v>
      </c>
      <c r="L12" s="23"/>
    </row>
    <row r="13" spans="1:12" s="9" customFormat="1" ht="28.8" customHeight="1">
      <c r="A13" s="640"/>
      <c r="B13" s="653"/>
      <c r="C13" s="647"/>
      <c r="D13" s="71" t="s">
        <v>332</v>
      </c>
      <c r="E13" s="72" t="s">
        <v>337</v>
      </c>
      <c r="F13" s="68" t="s">
        <v>463</v>
      </c>
      <c r="G13" s="64" t="s">
        <v>496</v>
      </c>
      <c r="H13" s="27">
        <v>0</v>
      </c>
      <c r="I13" s="27">
        <v>17300</v>
      </c>
      <c r="J13" s="27">
        <v>17309</v>
      </c>
      <c r="K13" s="605" t="s">
        <v>465</v>
      </c>
      <c r="L13" s="23"/>
    </row>
    <row r="14" spans="1:12" ht="26.4" customHeight="1">
      <c r="A14" s="638" t="s">
        <v>148</v>
      </c>
      <c r="B14" s="651" t="s">
        <v>149</v>
      </c>
      <c r="C14" s="666"/>
      <c r="D14" s="71" t="s">
        <v>332</v>
      </c>
      <c r="E14" s="72" t="s">
        <v>353</v>
      </c>
      <c r="F14" s="68" t="s">
        <v>469</v>
      </c>
      <c r="G14" s="64" t="s">
        <v>497</v>
      </c>
      <c r="H14" s="27">
        <v>2795503</v>
      </c>
      <c r="I14" s="27">
        <v>1745000</v>
      </c>
      <c r="J14" s="27">
        <v>1746168</v>
      </c>
      <c r="K14" s="67" t="s">
        <v>150</v>
      </c>
      <c r="L14" s="23"/>
    </row>
    <row r="15" spans="1:12" s="9" customFormat="1" ht="26.4" customHeight="1">
      <c r="A15" s="639"/>
      <c r="B15" s="652"/>
      <c r="C15" s="667"/>
      <c r="D15" s="71" t="s">
        <v>332</v>
      </c>
      <c r="E15" s="72" t="s">
        <v>353</v>
      </c>
      <c r="F15" s="68" t="s">
        <v>470</v>
      </c>
      <c r="G15" s="64" t="s">
        <v>498</v>
      </c>
      <c r="H15" s="27">
        <v>151250</v>
      </c>
      <c r="I15" s="27">
        <v>8154000</v>
      </c>
      <c r="J15" s="27">
        <v>28750</v>
      </c>
      <c r="K15" s="67" t="s">
        <v>181</v>
      </c>
      <c r="L15" s="23"/>
    </row>
    <row r="16" spans="1:12" s="9" customFormat="1" ht="26.4" customHeight="1">
      <c r="A16" s="639"/>
      <c r="B16" s="652"/>
      <c r="C16" s="667"/>
      <c r="D16" s="71" t="s">
        <v>332</v>
      </c>
      <c r="E16" s="72" t="s">
        <v>353</v>
      </c>
      <c r="F16" s="68" t="s">
        <v>471</v>
      </c>
      <c r="G16" s="64" t="s">
        <v>499</v>
      </c>
      <c r="H16" s="27">
        <v>439125</v>
      </c>
      <c r="I16" s="27">
        <v>306500</v>
      </c>
      <c r="J16" s="27">
        <v>306512</v>
      </c>
      <c r="K16" s="67" t="s">
        <v>400</v>
      </c>
      <c r="L16" s="23"/>
    </row>
    <row r="17" spans="1:12" ht="26.4" customHeight="1">
      <c r="A17" s="639"/>
      <c r="B17" s="652"/>
      <c r="C17" s="667"/>
      <c r="D17" s="71" t="s">
        <v>332</v>
      </c>
      <c r="E17" s="72" t="s">
        <v>353</v>
      </c>
      <c r="F17" s="69" t="s">
        <v>457</v>
      </c>
      <c r="G17" s="64" t="s">
        <v>500</v>
      </c>
      <c r="H17" s="27">
        <v>30000</v>
      </c>
      <c r="I17" s="27">
        <v>0</v>
      </c>
      <c r="J17" s="27">
        <v>0</v>
      </c>
      <c r="K17" s="608" t="s">
        <v>166</v>
      </c>
      <c r="L17" s="23"/>
    </row>
    <row r="18" spans="1:12" ht="26.4" customHeight="1">
      <c r="A18" s="639"/>
      <c r="B18" s="652"/>
      <c r="C18" s="667"/>
      <c r="D18" s="71" t="s">
        <v>332</v>
      </c>
      <c r="E18" s="72" t="s">
        <v>353</v>
      </c>
      <c r="F18" s="69" t="s">
        <v>458</v>
      </c>
      <c r="G18" s="64" t="s">
        <v>501</v>
      </c>
      <c r="H18" s="27">
        <v>125487</v>
      </c>
      <c r="I18" s="27">
        <v>66787</v>
      </c>
      <c r="J18" s="27">
        <v>66787</v>
      </c>
      <c r="K18" s="67" t="s">
        <v>345</v>
      </c>
      <c r="L18" s="23"/>
    </row>
    <row r="19" spans="1:12" s="9" customFormat="1" ht="26.4" customHeight="1">
      <c r="A19" s="639"/>
      <c r="B19" s="653"/>
      <c r="C19" s="668"/>
      <c r="D19" s="71" t="s">
        <v>332</v>
      </c>
      <c r="E19" s="72" t="s">
        <v>353</v>
      </c>
      <c r="F19" s="68" t="s">
        <v>459</v>
      </c>
      <c r="G19" s="64" t="s">
        <v>399</v>
      </c>
      <c r="H19" s="27">
        <v>0</v>
      </c>
      <c r="I19" s="27">
        <v>23093</v>
      </c>
      <c r="J19" s="27">
        <v>23093</v>
      </c>
      <c r="K19" s="67" t="s">
        <v>383</v>
      </c>
      <c r="L19" s="23"/>
    </row>
    <row r="20" spans="1:12" s="9" customFormat="1" ht="26.4" customHeight="1">
      <c r="A20" s="639"/>
      <c r="B20" s="658" t="s">
        <v>151</v>
      </c>
      <c r="C20" s="661"/>
      <c r="D20" s="71" t="s">
        <v>332</v>
      </c>
      <c r="E20" s="72" t="s">
        <v>337</v>
      </c>
      <c r="F20" s="68" t="s">
        <v>451</v>
      </c>
      <c r="G20" s="64" t="s">
        <v>384</v>
      </c>
      <c r="H20" s="27">
        <v>0</v>
      </c>
      <c r="I20" s="27">
        <v>151000</v>
      </c>
      <c r="J20" s="27">
        <v>151344</v>
      </c>
      <c r="K20" s="67" t="s">
        <v>385</v>
      </c>
      <c r="L20" s="23"/>
    </row>
    <row r="21" spans="1:12" s="9" customFormat="1" ht="27" customHeight="1">
      <c r="A21" s="639"/>
      <c r="B21" s="659"/>
      <c r="C21" s="662"/>
      <c r="D21" s="71" t="s">
        <v>332</v>
      </c>
      <c r="E21" s="72" t="s">
        <v>337</v>
      </c>
      <c r="F21" s="68" t="s">
        <v>452</v>
      </c>
      <c r="G21" s="64" t="s">
        <v>502</v>
      </c>
      <c r="H21" s="27">
        <v>5750</v>
      </c>
      <c r="I21" s="27">
        <v>0</v>
      </c>
      <c r="J21" s="27">
        <v>0</v>
      </c>
      <c r="K21" s="67" t="s">
        <v>342</v>
      </c>
      <c r="L21" s="23"/>
    </row>
    <row r="22" spans="1:12" s="9" customFormat="1" ht="26.4" customHeight="1">
      <c r="A22" s="639"/>
      <c r="B22" s="659"/>
      <c r="C22" s="662"/>
      <c r="D22" s="71" t="s">
        <v>332</v>
      </c>
      <c r="E22" s="72" t="s">
        <v>337</v>
      </c>
      <c r="F22" s="68" t="s">
        <v>466</v>
      </c>
      <c r="G22" s="64" t="s">
        <v>503</v>
      </c>
      <c r="H22" s="27">
        <v>322437</v>
      </c>
      <c r="I22" s="27">
        <v>0</v>
      </c>
      <c r="J22" s="27">
        <v>0</v>
      </c>
      <c r="K22" s="67" t="s">
        <v>181</v>
      </c>
      <c r="L22" s="23"/>
    </row>
    <row r="23" spans="1:12" s="9" customFormat="1" ht="16.8" customHeight="1">
      <c r="A23" s="640"/>
      <c r="B23" s="660"/>
      <c r="C23" s="663"/>
      <c r="D23" s="71" t="s">
        <v>332</v>
      </c>
      <c r="E23" s="72" t="s">
        <v>337</v>
      </c>
      <c r="F23" s="68" t="s">
        <v>467</v>
      </c>
      <c r="G23" s="64" t="s">
        <v>504</v>
      </c>
      <c r="H23" s="27">
        <v>0</v>
      </c>
      <c r="I23" s="27">
        <v>36000</v>
      </c>
      <c r="J23" s="27">
        <v>18125</v>
      </c>
      <c r="K23" s="67" t="s">
        <v>468</v>
      </c>
      <c r="L23" s="23"/>
    </row>
    <row r="24" spans="1:12" s="9" customFormat="1" ht="25.2" customHeight="1">
      <c r="A24" s="638" t="s">
        <v>152</v>
      </c>
      <c r="B24" s="651" t="s">
        <v>157</v>
      </c>
      <c r="C24" s="645" t="s">
        <v>158</v>
      </c>
      <c r="D24" s="68" t="s">
        <v>332</v>
      </c>
      <c r="E24" s="72" t="s">
        <v>334</v>
      </c>
      <c r="F24" s="68" t="s">
        <v>456</v>
      </c>
      <c r="G24" s="64" t="s">
        <v>505</v>
      </c>
      <c r="H24" s="27">
        <v>270000</v>
      </c>
      <c r="I24" s="27">
        <v>335000</v>
      </c>
      <c r="J24" s="27">
        <v>335000</v>
      </c>
      <c r="K24" s="67" t="s">
        <v>341</v>
      </c>
      <c r="L24" s="23"/>
    </row>
    <row r="25" spans="1:12" s="9" customFormat="1" ht="18.600000000000001" customHeight="1">
      <c r="A25" s="639"/>
      <c r="B25" s="652"/>
      <c r="C25" s="646"/>
      <c r="D25" s="71" t="s">
        <v>332</v>
      </c>
      <c r="E25" s="72" t="s">
        <v>337</v>
      </c>
      <c r="F25" s="68" t="s">
        <v>453</v>
      </c>
      <c r="G25" s="64" t="s">
        <v>506</v>
      </c>
      <c r="H25" s="27">
        <v>10625</v>
      </c>
      <c r="I25" s="27">
        <v>0</v>
      </c>
      <c r="J25" s="27">
        <v>0</v>
      </c>
      <c r="K25" s="67" t="s">
        <v>342</v>
      </c>
      <c r="L25" s="23"/>
    </row>
    <row r="26" spans="1:12" ht="27.6" customHeight="1">
      <c r="A26" s="639"/>
      <c r="B26" s="653"/>
      <c r="C26" s="647"/>
      <c r="D26" s="71" t="s">
        <v>332</v>
      </c>
      <c r="E26" s="72" t="s">
        <v>334</v>
      </c>
      <c r="F26" s="68" t="s">
        <v>454</v>
      </c>
      <c r="G26" s="64" t="s">
        <v>382</v>
      </c>
      <c r="H26" s="27">
        <v>0</v>
      </c>
      <c r="I26" s="27">
        <v>73500</v>
      </c>
      <c r="J26" s="27">
        <v>0</v>
      </c>
      <c r="K26" s="67" t="s">
        <v>181</v>
      </c>
      <c r="L26" s="23"/>
    </row>
    <row r="27" spans="1:12" s="9" customFormat="1" ht="36" customHeight="1">
      <c r="A27" s="639"/>
      <c r="B27" s="658" t="s">
        <v>160</v>
      </c>
      <c r="C27" s="661" t="s">
        <v>159</v>
      </c>
      <c r="D27" s="71" t="s">
        <v>329</v>
      </c>
      <c r="E27" s="72" t="s">
        <v>331</v>
      </c>
      <c r="F27" s="70" t="s">
        <v>447</v>
      </c>
      <c r="G27" s="64" t="s">
        <v>507</v>
      </c>
      <c r="H27" s="27">
        <v>160623</v>
      </c>
      <c r="I27" s="27">
        <v>165000</v>
      </c>
      <c r="J27" s="27">
        <v>165209</v>
      </c>
      <c r="K27" s="67" t="s">
        <v>350</v>
      </c>
      <c r="L27" s="23"/>
    </row>
    <row r="28" spans="1:12" s="9" customFormat="1" ht="36" customHeight="1">
      <c r="A28" s="639"/>
      <c r="B28" s="659"/>
      <c r="C28" s="662"/>
      <c r="D28" s="71" t="s">
        <v>332</v>
      </c>
      <c r="E28" s="72" t="s">
        <v>355</v>
      </c>
      <c r="F28" s="68" t="s">
        <v>482</v>
      </c>
      <c r="G28" s="64" t="s">
        <v>508</v>
      </c>
      <c r="H28" s="27">
        <v>5000</v>
      </c>
      <c r="I28" s="27">
        <v>1000</v>
      </c>
      <c r="J28" s="27">
        <v>1000</v>
      </c>
      <c r="K28" s="67" t="s">
        <v>344</v>
      </c>
      <c r="L28" s="23"/>
    </row>
    <row r="29" spans="1:12" s="9" customFormat="1" ht="36" customHeight="1">
      <c r="A29" s="639"/>
      <c r="B29" s="659"/>
      <c r="C29" s="662"/>
      <c r="D29" s="71" t="s">
        <v>332</v>
      </c>
      <c r="E29" s="72" t="s">
        <v>355</v>
      </c>
      <c r="F29" s="68" t="s">
        <v>483</v>
      </c>
      <c r="G29" s="64" t="s">
        <v>509</v>
      </c>
      <c r="H29" s="27">
        <v>7000</v>
      </c>
      <c r="I29" s="27">
        <v>3000</v>
      </c>
      <c r="J29" s="27">
        <v>3000</v>
      </c>
      <c r="K29" s="67" t="s">
        <v>351</v>
      </c>
      <c r="L29" s="23"/>
    </row>
    <row r="30" spans="1:12" ht="36" customHeight="1">
      <c r="A30" s="639"/>
      <c r="B30" s="659"/>
      <c r="C30" s="662"/>
      <c r="D30" s="71" t="s">
        <v>332</v>
      </c>
      <c r="E30" s="72" t="s">
        <v>355</v>
      </c>
      <c r="F30" s="68" t="s">
        <v>484</v>
      </c>
      <c r="G30" s="64" t="s">
        <v>510</v>
      </c>
      <c r="H30" s="27">
        <v>39999</v>
      </c>
      <c r="I30" s="27">
        <v>48000</v>
      </c>
      <c r="J30" s="27">
        <v>49744</v>
      </c>
      <c r="K30" s="67" t="s">
        <v>183</v>
      </c>
      <c r="L30" s="23"/>
    </row>
    <row r="31" spans="1:12" ht="36" customHeight="1">
      <c r="A31" s="639"/>
      <c r="B31" s="660"/>
      <c r="C31" s="663"/>
      <c r="D31" s="71" t="s">
        <v>332</v>
      </c>
      <c r="E31" s="72" t="s">
        <v>356</v>
      </c>
      <c r="F31" s="68" t="s">
        <v>481</v>
      </c>
      <c r="G31" s="64" t="s">
        <v>511</v>
      </c>
      <c r="H31" s="27">
        <v>32794</v>
      </c>
      <c r="I31" s="27">
        <v>13700</v>
      </c>
      <c r="J31" s="27">
        <v>13686</v>
      </c>
      <c r="K31" s="67" t="s">
        <v>339</v>
      </c>
      <c r="L31" s="23"/>
    </row>
    <row r="32" spans="1:12" ht="30" customHeight="1">
      <c r="A32" s="639"/>
      <c r="B32" s="658" t="s">
        <v>330</v>
      </c>
      <c r="C32" s="655" t="s">
        <v>161</v>
      </c>
      <c r="D32" s="71" t="s">
        <v>332</v>
      </c>
      <c r="E32" s="72" t="s">
        <v>355</v>
      </c>
      <c r="F32" s="68" t="s">
        <v>485</v>
      </c>
      <c r="G32" s="64" t="s">
        <v>512</v>
      </c>
      <c r="H32" s="27">
        <v>0</v>
      </c>
      <c r="I32" s="27">
        <v>299900</v>
      </c>
      <c r="J32" s="27">
        <v>270124</v>
      </c>
      <c r="K32" s="67" t="s">
        <v>343</v>
      </c>
      <c r="L32" s="23"/>
    </row>
    <row r="33" spans="1:14" ht="30" customHeight="1">
      <c r="A33" s="639"/>
      <c r="B33" s="659"/>
      <c r="C33" s="656"/>
      <c r="D33" s="71" t="s">
        <v>332</v>
      </c>
      <c r="E33" s="72" t="s">
        <v>355</v>
      </c>
      <c r="F33" s="68" t="s">
        <v>486</v>
      </c>
      <c r="G33" s="64" t="s">
        <v>513</v>
      </c>
      <c r="H33" s="27">
        <v>623346</v>
      </c>
      <c r="I33" s="27">
        <v>611000</v>
      </c>
      <c r="J33" s="27">
        <v>177138</v>
      </c>
      <c r="K33" s="67" t="s">
        <v>343</v>
      </c>
      <c r="L33" s="23"/>
    </row>
    <row r="34" spans="1:14" s="9" customFormat="1" ht="30" customHeight="1">
      <c r="A34" s="639"/>
      <c r="B34" s="659"/>
      <c r="C34" s="656"/>
      <c r="D34" s="71" t="s">
        <v>332</v>
      </c>
      <c r="E34" s="72" t="s">
        <v>354</v>
      </c>
      <c r="F34" s="68" t="s">
        <v>474</v>
      </c>
      <c r="G34" s="606" t="s">
        <v>514</v>
      </c>
      <c r="H34" s="607">
        <v>0</v>
      </c>
      <c r="I34" s="607">
        <v>506000</v>
      </c>
      <c r="J34" s="607">
        <v>529440</v>
      </c>
      <c r="K34" s="609" t="s">
        <v>182</v>
      </c>
      <c r="L34" s="23"/>
    </row>
    <row r="35" spans="1:14" s="9" customFormat="1" ht="40.200000000000003" customHeight="1">
      <c r="A35" s="640"/>
      <c r="B35" s="660"/>
      <c r="C35" s="657"/>
      <c r="D35" s="71" t="s">
        <v>332</v>
      </c>
      <c r="E35" s="72" t="s">
        <v>356</v>
      </c>
      <c r="F35" s="68" t="s">
        <v>479</v>
      </c>
      <c r="G35" s="64" t="s">
        <v>480</v>
      </c>
      <c r="H35" s="27">
        <v>402668</v>
      </c>
      <c r="I35" s="27">
        <v>0</v>
      </c>
      <c r="J35" s="27">
        <v>0</v>
      </c>
      <c r="K35" s="67" t="s">
        <v>358</v>
      </c>
      <c r="L35" s="23"/>
    </row>
    <row r="36" spans="1:14" ht="25.2" customHeight="1">
      <c r="A36" s="648" t="s">
        <v>154</v>
      </c>
      <c r="B36" s="651" t="s">
        <v>179</v>
      </c>
      <c r="C36" s="645" t="s">
        <v>178</v>
      </c>
      <c r="D36" s="71" t="s">
        <v>332</v>
      </c>
      <c r="E36" s="73" t="s">
        <v>354</v>
      </c>
      <c r="F36" s="68" t="s">
        <v>472</v>
      </c>
      <c r="G36" s="606" t="s">
        <v>515</v>
      </c>
      <c r="H36" s="607">
        <v>70476</v>
      </c>
      <c r="I36" s="607">
        <v>50000</v>
      </c>
      <c r="J36" s="607">
        <v>47659</v>
      </c>
      <c r="K36" s="609" t="s">
        <v>347</v>
      </c>
      <c r="L36" s="23"/>
    </row>
    <row r="37" spans="1:14" ht="25.2" customHeight="1">
      <c r="A37" s="649"/>
      <c r="B37" s="652"/>
      <c r="C37" s="646"/>
      <c r="D37" s="71" t="s">
        <v>332</v>
      </c>
      <c r="E37" s="73" t="s">
        <v>354</v>
      </c>
      <c r="F37" s="68" t="s">
        <v>475</v>
      </c>
      <c r="G37" s="606" t="s">
        <v>516</v>
      </c>
      <c r="H37" s="607">
        <v>58164</v>
      </c>
      <c r="I37" s="607">
        <v>62000</v>
      </c>
      <c r="J37" s="607">
        <v>62250</v>
      </c>
      <c r="K37" s="67" t="s">
        <v>340</v>
      </c>
      <c r="L37" s="23"/>
    </row>
    <row r="38" spans="1:14" s="9" customFormat="1" ht="25.2" customHeight="1">
      <c r="A38" s="649"/>
      <c r="B38" s="652"/>
      <c r="C38" s="646"/>
      <c r="D38" s="71" t="s">
        <v>332</v>
      </c>
      <c r="E38" s="73" t="s">
        <v>354</v>
      </c>
      <c r="F38" s="68" t="s">
        <v>476</v>
      </c>
      <c r="G38" s="606" t="s">
        <v>517</v>
      </c>
      <c r="H38" s="607">
        <v>0</v>
      </c>
      <c r="I38" s="607">
        <v>20000</v>
      </c>
      <c r="J38" s="607">
        <v>17000</v>
      </c>
      <c r="K38" s="67" t="s">
        <v>153</v>
      </c>
      <c r="L38" s="23"/>
    </row>
    <row r="39" spans="1:14" s="9" customFormat="1" ht="25.2" customHeight="1">
      <c r="A39" s="649"/>
      <c r="B39" s="652"/>
      <c r="C39" s="646"/>
      <c r="D39" s="71" t="s">
        <v>332</v>
      </c>
      <c r="E39" s="73" t="s">
        <v>354</v>
      </c>
      <c r="F39" s="68" t="s">
        <v>473</v>
      </c>
      <c r="G39" s="606" t="s">
        <v>518</v>
      </c>
      <c r="H39" s="607">
        <v>237750</v>
      </c>
      <c r="I39" s="607">
        <v>240000</v>
      </c>
      <c r="J39" s="607">
        <v>235763</v>
      </c>
      <c r="K39" s="67" t="s">
        <v>348</v>
      </c>
      <c r="L39" s="23"/>
    </row>
    <row r="40" spans="1:14" s="9" customFormat="1" ht="25.2" customHeight="1">
      <c r="A40" s="649"/>
      <c r="B40" s="652"/>
      <c r="C40" s="646"/>
      <c r="D40" s="71" t="s">
        <v>332</v>
      </c>
      <c r="E40" s="72" t="s">
        <v>354</v>
      </c>
      <c r="F40" s="68" t="s">
        <v>478</v>
      </c>
      <c r="G40" s="606" t="s">
        <v>519</v>
      </c>
      <c r="H40" s="607">
        <v>0</v>
      </c>
      <c r="I40" s="607">
        <v>15000</v>
      </c>
      <c r="J40" s="607">
        <v>20000</v>
      </c>
      <c r="K40" s="609" t="s">
        <v>153</v>
      </c>
      <c r="L40" s="23"/>
    </row>
    <row r="41" spans="1:14" ht="23.4" customHeight="1">
      <c r="A41" s="650"/>
      <c r="B41" s="653"/>
      <c r="C41" s="647"/>
      <c r="D41" s="68" t="s">
        <v>332</v>
      </c>
      <c r="E41" s="73" t="s">
        <v>357</v>
      </c>
      <c r="F41" s="68" t="s">
        <v>487</v>
      </c>
      <c r="G41" s="606" t="s">
        <v>477</v>
      </c>
      <c r="H41" s="607">
        <v>120207</v>
      </c>
      <c r="I41" s="607">
        <v>115000</v>
      </c>
      <c r="J41" s="607">
        <v>123095</v>
      </c>
      <c r="K41" s="67" t="s">
        <v>349</v>
      </c>
      <c r="L41" s="23"/>
    </row>
    <row r="42" spans="1:14" s="9" customFormat="1" ht="36" customHeight="1">
      <c r="A42" s="648" t="s">
        <v>154</v>
      </c>
      <c r="B42" s="651" t="s">
        <v>179</v>
      </c>
      <c r="C42" s="645" t="s">
        <v>178</v>
      </c>
      <c r="D42" s="71" t="s">
        <v>332</v>
      </c>
      <c r="E42" s="73" t="s">
        <v>357</v>
      </c>
      <c r="F42" s="68" t="s">
        <v>488</v>
      </c>
      <c r="G42" s="65" t="s">
        <v>386</v>
      </c>
      <c r="H42" s="26">
        <v>3046</v>
      </c>
      <c r="I42" s="26">
        <v>1150</v>
      </c>
      <c r="J42" s="26">
        <v>1138</v>
      </c>
      <c r="K42" s="67" t="s">
        <v>349</v>
      </c>
      <c r="L42" s="23"/>
    </row>
    <row r="43" spans="1:14" ht="36" customHeight="1">
      <c r="A43" s="649"/>
      <c r="B43" s="652"/>
      <c r="C43" s="646"/>
      <c r="D43" s="71" t="s">
        <v>332</v>
      </c>
      <c r="E43" s="73" t="s">
        <v>357</v>
      </c>
      <c r="F43" s="68" t="s">
        <v>489</v>
      </c>
      <c r="G43" s="65" t="s">
        <v>370</v>
      </c>
      <c r="H43" s="26">
        <v>82650</v>
      </c>
      <c r="I43" s="26">
        <v>88200</v>
      </c>
      <c r="J43" s="26">
        <v>89250</v>
      </c>
      <c r="K43" s="67" t="s">
        <v>349</v>
      </c>
      <c r="L43" s="23"/>
    </row>
    <row r="44" spans="1:14" s="9" customFormat="1" ht="36" customHeight="1">
      <c r="A44" s="649"/>
      <c r="B44" s="652"/>
      <c r="C44" s="646"/>
      <c r="D44" s="68" t="s">
        <v>332</v>
      </c>
      <c r="E44" s="73" t="s">
        <v>357</v>
      </c>
      <c r="F44" s="68" t="s">
        <v>490</v>
      </c>
      <c r="G44" s="66" t="s">
        <v>352</v>
      </c>
      <c r="H44" s="26">
        <v>8000</v>
      </c>
      <c r="I44" s="26">
        <v>42000</v>
      </c>
      <c r="J44" s="26">
        <v>42000</v>
      </c>
      <c r="K44" s="67" t="s">
        <v>153</v>
      </c>
      <c r="L44" s="23"/>
    </row>
    <row r="45" spans="1:14" s="9" customFormat="1" ht="36" customHeight="1">
      <c r="A45" s="650"/>
      <c r="B45" s="653"/>
      <c r="C45" s="647"/>
      <c r="D45" s="68" t="s">
        <v>332</v>
      </c>
      <c r="E45" s="73" t="s">
        <v>357</v>
      </c>
      <c r="F45" s="68" t="s">
        <v>491</v>
      </c>
      <c r="G45" s="66" t="s">
        <v>359</v>
      </c>
      <c r="H45" s="26">
        <v>10000</v>
      </c>
      <c r="I45" s="26">
        <v>15000</v>
      </c>
      <c r="J45" s="26">
        <v>15000</v>
      </c>
      <c r="K45" s="67" t="s">
        <v>153</v>
      </c>
      <c r="L45" s="23"/>
    </row>
    <row r="47" spans="1:14">
      <c r="A47" s="642" t="s">
        <v>369</v>
      </c>
      <c r="B47" s="642"/>
      <c r="C47" s="642"/>
      <c r="D47" s="642"/>
      <c r="E47" s="642"/>
      <c r="F47" s="642"/>
      <c r="G47" s="642"/>
      <c r="H47" s="642"/>
      <c r="I47" s="642"/>
      <c r="J47" s="642"/>
      <c r="K47" s="642"/>
    </row>
    <row r="48" spans="1:14">
      <c r="A48" s="644" t="s">
        <v>142</v>
      </c>
      <c r="B48" s="644"/>
      <c r="C48" s="644"/>
      <c r="D48" s="644"/>
      <c r="E48" s="644"/>
      <c r="F48" s="644"/>
      <c r="G48" s="644"/>
      <c r="H48" s="644"/>
      <c r="I48" s="644"/>
      <c r="J48" s="644"/>
      <c r="K48" s="644"/>
      <c r="L48" s="24"/>
      <c r="M48" s="24"/>
      <c r="N48" s="9"/>
    </row>
    <row r="49" spans="1:14" s="9" customFormat="1">
      <c r="A49" s="304"/>
      <c r="B49" s="304"/>
      <c r="C49" s="304"/>
      <c r="D49" s="304"/>
      <c r="E49" s="304"/>
      <c r="F49" s="304"/>
      <c r="G49" s="304"/>
      <c r="H49" s="304"/>
      <c r="I49" s="304"/>
      <c r="J49" s="304"/>
      <c r="K49" s="304"/>
      <c r="L49" s="24"/>
      <c r="M49" s="24"/>
    </row>
    <row r="50" spans="1:14" ht="14.4" customHeight="1">
      <c r="A50" s="24" t="s">
        <v>4</v>
      </c>
      <c r="B50" s="25"/>
      <c r="C50" s="25"/>
      <c r="D50" s="25"/>
      <c r="E50" s="25"/>
      <c r="F50" s="25"/>
      <c r="G50" s="25"/>
      <c r="H50" s="25"/>
      <c r="I50" s="25"/>
      <c r="J50" s="14"/>
      <c r="K50" s="14"/>
      <c r="L50" s="15"/>
      <c r="M50" s="14"/>
      <c r="N50" s="9"/>
    </row>
    <row r="51" spans="1:14">
      <c r="A51" s="305" t="s">
        <v>521</v>
      </c>
      <c r="B51" s="306"/>
      <c r="C51" s="306"/>
      <c r="D51" s="306"/>
      <c r="E51" s="306"/>
      <c r="F51" s="306"/>
      <c r="G51" s="53"/>
      <c r="H51" s="643"/>
      <c r="I51" s="643"/>
      <c r="J51" s="643"/>
      <c r="K51" s="52"/>
      <c r="L51" s="15"/>
      <c r="M51" s="14"/>
      <c r="N51" s="9"/>
    </row>
    <row r="52" spans="1:14">
      <c r="A52" s="305" t="s">
        <v>526</v>
      </c>
      <c r="B52" s="306"/>
      <c r="C52" s="306"/>
      <c r="D52" s="306"/>
      <c r="E52" s="306"/>
      <c r="F52" s="306"/>
      <c r="G52" s="307" t="s">
        <v>180</v>
      </c>
      <c r="H52" s="308"/>
      <c r="I52" s="308"/>
      <c r="J52" s="654" t="s">
        <v>524</v>
      </c>
      <c r="K52" s="654"/>
      <c r="L52" s="15"/>
      <c r="M52" s="14"/>
      <c r="N52" s="9"/>
    </row>
    <row r="53" spans="1:14" s="9" customFormat="1">
      <c r="A53" s="305"/>
      <c r="B53" s="306"/>
      <c r="C53" s="306"/>
      <c r="D53" s="306"/>
      <c r="E53" s="306"/>
      <c r="F53" s="306"/>
      <c r="G53" s="535" t="s">
        <v>523</v>
      </c>
      <c r="H53" s="306"/>
      <c r="I53" s="306"/>
      <c r="J53" s="641"/>
      <c r="K53" s="641"/>
      <c r="L53" s="15"/>
      <c r="M53" s="14"/>
    </row>
    <row r="54" spans="1:14">
      <c r="A54" s="305" t="s">
        <v>522</v>
      </c>
      <c r="B54" s="306"/>
      <c r="C54" s="306"/>
      <c r="D54" s="306"/>
      <c r="E54" s="306"/>
      <c r="F54" s="306"/>
      <c r="G54" s="307"/>
      <c r="H54" s="307"/>
      <c r="I54" s="307"/>
      <c r="J54" s="641" t="s">
        <v>525</v>
      </c>
      <c r="K54" s="641"/>
      <c r="L54" s="15"/>
      <c r="M54" s="14"/>
      <c r="N54" s="9"/>
    </row>
    <row r="55" spans="1:14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14"/>
      <c r="L55" s="14"/>
      <c r="M55" s="14"/>
    </row>
  </sheetData>
  <mergeCells count="40">
    <mergeCell ref="A9:A13"/>
    <mergeCell ref="B20:C23"/>
    <mergeCell ref="A14:A23"/>
    <mergeCell ref="K7:K8"/>
    <mergeCell ref="A1:K1"/>
    <mergeCell ref="A3:K3"/>
    <mergeCell ref="A4:K4"/>
    <mergeCell ref="A5:K5"/>
    <mergeCell ref="A7:A8"/>
    <mergeCell ref="B7:C8"/>
    <mergeCell ref="I7:I8"/>
    <mergeCell ref="D7:E7"/>
    <mergeCell ref="H7:H8"/>
    <mergeCell ref="J7:J8"/>
    <mergeCell ref="G7:G8"/>
    <mergeCell ref="B12:B13"/>
    <mergeCell ref="C12:C13"/>
    <mergeCell ref="C27:C31"/>
    <mergeCell ref="B9:B11"/>
    <mergeCell ref="C9:C11"/>
    <mergeCell ref="B14:B19"/>
    <mergeCell ref="C14:C19"/>
    <mergeCell ref="B24:B26"/>
    <mergeCell ref="C24:C26"/>
    <mergeCell ref="A24:A35"/>
    <mergeCell ref="J54:K54"/>
    <mergeCell ref="J53:K53"/>
    <mergeCell ref="A47:K47"/>
    <mergeCell ref="H51:J51"/>
    <mergeCell ref="A48:K48"/>
    <mergeCell ref="C36:C41"/>
    <mergeCell ref="A42:A45"/>
    <mergeCell ref="B42:B45"/>
    <mergeCell ref="C42:C45"/>
    <mergeCell ref="J52:K52"/>
    <mergeCell ref="A36:A41"/>
    <mergeCell ref="B36:B41"/>
    <mergeCell ref="C32:C35"/>
    <mergeCell ref="B32:B35"/>
    <mergeCell ref="B27:B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2021-04-01T11:00:51Z</cp:lastPrinted>
  <dcterms:created xsi:type="dcterms:W3CDTF">2017-11-20T10:31:55Z</dcterms:created>
  <dcterms:modified xsi:type="dcterms:W3CDTF">2021-04-15T11:00:21Z</dcterms:modified>
</cp:coreProperties>
</file>