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23256" windowHeight="9792" tabRatio="999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54" i="2"/>
  <c r="O154"/>
  <c r="N152"/>
  <c r="O152"/>
  <c r="N151"/>
  <c r="N150" s="1"/>
  <c r="N149" s="1"/>
  <c r="O151"/>
  <c r="P151"/>
  <c r="P152"/>
  <c r="P154"/>
  <c r="O150"/>
  <c r="O149" s="1"/>
  <c r="N51"/>
  <c r="O51"/>
  <c r="N71"/>
  <c r="O71"/>
  <c r="N72"/>
  <c r="O72"/>
  <c r="P71"/>
  <c r="P72"/>
  <c r="R70"/>
  <c r="O79"/>
  <c r="O78" s="1"/>
  <c r="P79"/>
  <c r="P78" s="1"/>
  <c r="N79"/>
  <c r="N78" s="1"/>
  <c r="N203"/>
  <c r="O203"/>
  <c r="P150" l="1"/>
  <c r="P149" s="1"/>
  <c r="R207"/>
  <c r="Q207"/>
  <c r="P206"/>
  <c r="Q206" s="1"/>
  <c r="O206"/>
  <c r="O205" s="1"/>
  <c r="O204" s="1"/>
  <c r="N206"/>
  <c r="N205" s="1"/>
  <c r="N204" s="1"/>
  <c r="P68"/>
  <c r="R146"/>
  <c r="R147"/>
  <c r="R148"/>
  <c r="P145"/>
  <c r="Q145" s="1"/>
  <c r="O145"/>
  <c r="O126"/>
  <c r="O125" s="1"/>
  <c r="O124" s="1"/>
  <c r="P126"/>
  <c r="P125" s="1"/>
  <c r="N126"/>
  <c r="R127"/>
  <c r="Q97"/>
  <c r="R97"/>
  <c r="Q56"/>
  <c r="P99"/>
  <c r="P98" s="1"/>
  <c r="P97" s="1"/>
  <c r="O99"/>
  <c r="O98" s="1"/>
  <c r="O97" s="1"/>
  <c r="N99"/>
  <c r="N98" s="1"/>
  <c r="N97" s="1"/>
  <c r="M94" i="1"/>
  <c r="N94"/>
  <c r="L94"/>
  <c r="P205" i="2" l="1"/>
  <c r="R206"/>
  <c r="R145"/>
  <c r="N125"/>
  <c r="N124" s="1"/>
  <c r="R126"/>
  <c r="P124"/>
  <c r="R125"/>
  <c r="P70" i="1"/>
  <c r="O95"/>
  <c r="O96"/>
  <c r="O97"/>
  <c r="O73"/>
  <c r="O75"/>
  <c r="O76"/>
  <c r="O79"/>
  <c r="O80"/>
  <c r="O81"/>
  <c r="O82"/>
  <c r="O84"/>
  <c r="O88"/>
  <c r="O90"/>
  <c r="O92"/>
  <c r="P58"/>
  <c r="P60"/>
  <c r="P61"/>
  <c r="P62"/>
  <c r="P64"/>
  <c r="P66"/>
  <c r="P67"/>
  <c r="O48"/>
  <c r="O49"/>
  <c r="O50"/>
  <c r="O52"/>
  <c r="O57"/>
  <c r="O58"/>
  <c r="O60"/>
  <c r="O61"/>
  <c r="O62"/>
  <c r="R205" i="2" l="1"/>
  <c r="P204"/>
  <c r="P203" s="1"/>
  <c r="Q205"/>
  <c r="R124"/>
  <c r="N229"/>
  <c r="N228" s="1"/>
  <c r="N227" s="1"/>
  <c r="N68"/>
  <c r="N51" i="1"/>
  <c r="L51"/>
  <c r="O51" l="1"/>
  <c r="Q204" i="2"/>
  <c r="R204"/>
  <c r="R26"/>
  <c r="R201"/>
  <c r="P200"/>
  <c r="P199" s="1"/>
  <c r="O200"/>
  <c r="O199" s="1"/>
  <c r="O198" s="1"/>
  <c r="N200"/>
  <c r="N199" s="1"/>
  <c r="N198" s="1"/>
  <c r="R192"/>
  <c r="O191"/>
  <c r="O190" s="1"/>
  <c r="P191"/>
  <c r="P190" s="1"/>
  <c r="P189" s="1"/>
  <c r="N191"/>
  <c r="N190" s="1"/>
  <c r="N189" s="1"/>
  <c r="R173"/>
  <c r="O172"/>
  <c r="O171" s="1"/>
  <c r="P172"/>
  <c r="P171" s="1"/>
  <c r="P170" s="1"/>
  <c r="N172"/>
  <c r="N171" s="1"/>
  <c r="N170" s="1"/>
  <c r="P23"/>
  <c r="N23"/>
  <c r="O23"/>
  <c r="R67"/>
  <c r="O66"/>
  <c r="P66"/>
  <c r="N66"/>
  <c r="N85" i="1"/>
  <c r="P86"/>
  <c r="L85"/>
  <c r="M85"/>
  <c r="R199" i="2" l="1"/>
  <c r="R190"/>
  <c r="R200"/>
  <c r="P85" i="1"/>
  <c r="P198" i="2"/>
  <c r="R191"/>
  <c r="O189"/>
  <c r="R189" s="1"/>
  <c r="R66"/>
  <c r="O170"/>
  <c r="R170" s="1"/>
  <c r="R171"/>
  <c r="R172"/>
  <c r="M65" i="1"/>
  <c r="N65"/>
  <c r="P65" l="1"/>
  <c r="R198" i="2"/>
  <c r="R234"/>
  <c r="Q188"/>
  <c r="Q123"/>
  <c r="P59" l="1"/>
  <c r="P52" s="1"/>
  <c r="P51" s="1"/>
  <c r="P50" s="1"/>
  <c r="P53"/>
  <c r="P35"/>
  <c r="P137"/>
  <c r="R188" l="1"/>
  <c r="R251"/>
  <c r="O250"/>
  <c r="P250"/>
  <c r="N250"/>
  <c r="N249" s="1"/>
  <c r="N248" s="1"/>
  <c r="R226"/>
  <c r="P225"/>
  <c r="N225"/>
  <c r="N224" s="1"/>
  <c r="N223" s="1"/>
  <c r="O225"/>
  <c r="O224" s="1"/>
  <c r="O223" s="1"/>
  <c r="N187"/>
  <c r="N186" s="1"/>
  <c r="N185" s="1"/>
  <c r="P187"/>
  <c r="O187"/>
  <c r="O186" s="1"/>
  <c r="O185" s="1"/>
  <c r="N162"/>
  <c r="N161" s="1"/>
  <c r="N160" s="1"/>
  <c r="P162"/>
  <c r="O162"/>
  <c r="O161" s="1"/>
  <c r="O160" s="1"/>
  <c r="P144"/>
  <c r="P143" s="1"/>
  <c r="O144"/>
  <c r="O143" s="1"/>
  <c r="N144"/>
  <c r="N143" s="1"/>
  <c r="O35"/>
  <c r="P249" l="1"/>
  <c r="P161"/>
  <c r="P186"/>
  <c r="R186" s="1"/>
  <c r="Q187"/>
  <c r="P224"/>
  <c r="R224" s="1"/>
  <c r="R250"/>
  <c r="R225"/>
  <c r="R187"/>
  <c r="O249"/>
  <c r="O248" s="1"/>
  <c r="N25" i="1"/>
  <c r="P52"/>
  <c r="M59"/>
  <c r="M56"/>
  <c r="M47"/>
  <c r="M51"/>
  <c r="P185" i="2" l="1"/>
  <c r="Q186"/>
  <c r="P248"/>
  <c r="P223"/>
  <c r="P160"/>
  <c r="R249"/>
  <c r="L105" i="1"/>
  <c r="L106"/>
  <c r="N105"/>
  <c r="N106"/>
  <c r="N101"/>
  <c r="N102"/>
  <c r="M101"/>
  <c r="M102"/>
  <c r="M106"/>
  <c r="M105" s="1"/>
  <c r="M87"/>
  <c r="R248" i="2" l="1"/>
  <c r="R185"/>
  <c r="Q185"/>
  <c r="R223"/>
  <c r="N33" i="1"/>
  <c r="M32"/>
  <c r="M31"/>
  <c r="L32"/>
  <c r="M33" l="1"/>
  <c r="P244" i="2"/>
  <c r="R245"/>
  <c r="R247"/>
  <c r="Q69"/>
  <c r="Q24"/>
  <c r="R36"/>
  <c r="R37"/>
  <c r="Q37"/>
  <c r="Q39"/>
  <c r="P38"/>
  <c r="P40"/>
  <c r="P64"/>
  <c r="P91"/>
  <c r="P90" s="1"/>
  <c r="P89" s="1"/>
  <c r="P95"/>
  <c r="P103"/>
  <c r="P107"/>
  <c r="P111"/>
  <c r="P110" s="1"/>
  <c r="P109" s="1"/>
  <c r="P122"/>
  <c r="P157"/>
  <c r="P156" s="1"/>
  <c r="P176"/>
  <c r="P196"/>
  <c r="P195" s="1"/>
  <c r="P194" s="1"/>
  <c r="P193" s="1"/>
  <c r="P221"/>
  <c r="P220" s="1"/>
  <c r="P219" s="1"/>
  <c r="P229"/>
  <c r="N261"/>
  <c r="N260" s="1"/>
  <c r="P261"/>
  <c r="P260" s="1"/>
  <c r="P259" s="1"/>
  <c r="P265"/>
  <c r="P264" s="1"/>
  <c r="P263" s="1"/>
  <c r="P275"/>
  <c r="P274" s="1"/>
  <c r="P273" s="1"/>
  <c r="P272" s="1"/>
  <c r="O95"/>
  <c r="O94" s="1"/>
  <c r="O93" s="1"/>
  <c r="O103"/>
  <c r="O102" s="1"/>
  <c r="O101" s="1"/>
  <c r="N176"/>
  <c r="N175" s="1"/>
  <c r="N174" s="1"/>
  <c r="N157"/>
  <c r="N156" s="1"/>
  <c r="N122"/>
  <c r="N121" s="1"/>
  <c r="N120" s="1"/>
  <c r="N87"/>
  <c r="N86" s="1"/>
  <c r="N85" s="1"/>
  <c r="M93" i="1"/>
  <c r="L87"/>
  <c r="L59"/>
  <c r="Q169" i="2"/>
  <c r="R69"/>
  <c r="R41"/>
  <c r="Q25"/>
  <c r="P95" i="1"/>
  <c r="P96"/>
  <c r="P97"/>
  <c r="P73"/>
  <c r="P74"/>
  <c r="P75"/>
  <c r="P76"/>
  <c r="P77"/>
  <c r="P79"/>
  <c r="P80"/>
  <c r="P81"/>
  <c r="P82"/>
  <c r="P84"/>
  <c r="P88"/>
  <c r="P90"/>
  <c r="P91"/>
  <c r="P92"/>
  <c r="P48"/>
  <c r="P49"/>
  <c r="P50"/>
  <c r="P53"/>
  <c r="P54"/>
  <c r="P121" i="2" l="1"/>
  <c r="Q122"/>
  <c r="P228"/>
  <c r="P34"/>
  <c r="N259"/>
  <c r="Q156"/>
  <c r="Q149"/>
  <c r="P175"/>
  <c r="P106"/>
  <c r="P102"/>
  <c r="Q157"/>
  <c r="P94"/>
  <c r="N111" i="1"/>
  <c r="Q68" i="2"/>
  <c r="O111"/>
  <c r="O110" s="1"/>
  <c r="O109" s="1"/>
  <c r="O233"/>
  <c r="O157"/>
  <c r="O107"/>
  <c r="N107"/>
  <c r="N106" s="1"/>
  <c r="N105" s="1"/>
  <c r="O68"/>
  <c r="O38"/>
  <c r="P120" l="1"/>
  <c r="Q120" s="1"/>
  <c r="Q121"/>
  <c r="P227"/>
  <c r="O232"/>
  <c r="P142"/>
  <c r="P141" s="1"/>
  <c r="P105"/>
  <c r="P101"/>
  <c r="P93"/>
  <c r="P174"/>
  <c r="O106"/>
  <c r="R68"/>
  <c r="N110" i="1"/>
  <c r="N265" i="2"/>
  <c r="N275"/>
  <c r="N221"/>
  <c r="N196"/>
  <c r="N168"/>
  <c r="N167" s="1"/>
  <c r="Q144"/>
  <c r="N64"/>
  <c r="N111"/>
  <c r="O231" l="1"/>
  <c r="P140"/>
  <c r="N220"/>
  <c r="N219" s="1"/>
  <c r="N142"/>
  <c r="N141" s="1"/>
  <c r="N274"/>
  <c r="N110"/>
  <c r="N195"/>
  <c r="O105"/>
  <c r="N264"/>
  <c r="N166"/>
  <c r="N165" s="1"/>
  <c r="N91"/>
  <c r="N38"/>
  <c r="Q38" s="1"/>
  <c r="N35"/>
  <c r="Q143" l="1"/>
  <c r="N273"/>
  <c r="Q142"/>
  <c r="N90"/>
  <c r="N263"/>
  <c r="N194"/>
  <c r="N193" s="1"/>
  <c r="N109"/>
  <c r="O275"/>
  <c r="O274" s="1"/>
  <c r="O273" s="1"/>
  <c r="O272" s="1"/>
  <c r="O270"/>
  <c r="O269" s="1"/>
  <c r="O268" s="1"/>
  <c r="O267" s="1"/>
  <c r="O265"/>
  <c r="O264" s="1"/>
  <c r="O263" s="1"/>
  <c r="O261"/>
  <c r="O260" s="1"/>
  <c r="O259" s="1"/>
  <c r="O257"/>
  <c r="O256" s="1"/>
  <c r="O255" s="1"/>
  <c r="O244"/>
  <c r="R244" s="1"/>
  <c r="O246"/>
  <c r="O237"/>
  <c r="O236" s="1"/>
  <c r="O235" s="1"/>
  <c r="O229"/>
  <c r="O228" s="1"/>
  <c r="O227" s="1"/>
  <c r="O221"/>
  <c r="O220" s="1"/>
  <c r="O219" s="1"/>
  <c r="O217"/>
  <c r="O216" s="1"/>
  <c r="O215" s="1"/>
  <c r="O210"/>
  <c r="O209" s="1"/>
  <c r="O208" s="1"/>
  <c r="O202" s="1"/>
  <c r="O196"/>
  <c r="O195" s="1"/>
  <c r="O194" s="1"/>
  <c r="O193" s="1"/>
  <c r="O183"/>
  <c r="O182" s="1"/>
  <c r="O181" s="1"/>
  <c r="O180" s="1"/>
  <c r="O176"/>
  <c r="O175" s="1"/>
  <c r="O174" s="1"/>
  <c r="O168"/>
  <c r="O167" s="1"/>
  <c r="O166" s="1"/>
  <c r="O156"/>
  <c r="O142"/>
  <c r="O133"/>
  <c r="O132" s="1"/>
  <c r="O131" s="1"/>
  <c r="O122"/>
  <c r="O121" s="1"/>
  <c r="O120" s="1"/>
  <c r="O118"/>
  <c r="O117" s="1"/>
  <c r="O116" s="1"/>
  <c r="O91"/>
  <c r="O90" s="1"/>
  <c r="O89" s="1"/>
  <c r="O87"/>
  <c r="O83"/>
  <c r="O82" s="1"/>
  <c r="O81" s="1"/>
  <c r="O76"/>
  <c r="O75" s="1"/>
  <c r="O74" s="1"/>
  <c r="O64"/>
  <c r="O45"/>
  <c r="O44" s="1"/>
  <c r="O43" s="1"/>
  <c r="O42" s="1"/>
  <c r="O40"/>
  <c r="O30"/>
  <c r="O29" s="1"/>
  <c r="O28" s="1"/>
  <c r="O27" s="1"/>
  <c r="O19"/>
  <c r="O18" s="1"/>
  <c r="N133"/>
  <c r="N132" s="1"/>
  <c r="N118"/>
  <c r="N117" s="1"/>
  <c r="N116" s="1"/>
  <c r="N115" s="1"/>
  <c r="N103"/>
  <c r="N95"/>
  <c r="N47" i="1"/>
  <c r="M111"/>
  <c r="M110" s="1"/>
  <c r="M63"/>
  <c r="M69"/>
  <c r="P69" s="1"/>
  <c r="O115" i="2" l="1"/>
  <c r="R40"/>
  <c r="O34"/>
  <c r="M46" i="1"/>
  <c r="O165" i="2"/>
  <c r="O86"/>
  <c r="M68" i="1"/>
  <c r="P68" s="1"/>
  <c r="O214" i="2"/>
  <c r="Q141"/>
  <c r="N140"/>
  <c r="Q140" s="1"/>
  <c r="O254"/>
  <c r="R142"/>
  <c r="O141"/>
  <c r="O140" s="1"/>
  <c r="R140" s="1"/>
  <c r="N272"/>
  <c r="N94"/>
  <c r="N102"/>
  <c r="N89"/>
  <c r="L111" i="1"/>
  <c r="L102"/>
  <c r="L101" s="1"/>
  <c r="L31" s="1"/>
  <c r="L33" s="1"/>
  <c r="L93"/>
  <c r="L69"/>
  <c r="L63"/>
  <c r="O85" i="2" l="1"/>
  <c r="M25" i="1"/>
  <c r="P25" s="1"/>
  <c r="L68"/>
  <c r="R141" i="2"/>
  <c r="N101"/>
  <c r="N93"/>
  <c r="L110" i="1"/>
  <c r="R20" i="2"/>
  <c r="R24"/>
  <c r="R25"/>
  <c r="R31"/>
  <c r="R46"/>
  <c r="R54"/>
  <c r="R55"/>
  <c r="R56"/>
  <c r="R57"/>
  <c r="R58"/>
  <c r="R60"/>
  <c r="R61"/>
  <c r="R62"/>
  <c r="R63"/>
  <c r="R65"/>
  <c r="R77"/>
  <c r="R84"/>
  <c r="R89"/>
  <c r="R90"/>
  <c r="R91"/>
  <c r="R92"/>
  <c r="R119"/>
  <c r="R120"/>
  <c r="R121"/>
  <c r="R122"/>
  <c r="R123"/>
  <c r="R134"/>
  <c r="R138"/>
  <c r="R139"/>
  <c r="R143"/>
  <c r="R144"/>
  <c r="R149"/>
  <c r="R156"/>
  <c r="R157"/>
  <c r="R158"/>
  <c r="R169"/>
  <c r="R174"/>
  <c r="R175"/>
  <c r="R176"/>
  <c r="R177"/>
  <c r="R184"/>
  <c r="R194"/>
  <c r="R195"/>
  <c r="R196"/>
  <c r="R197"/>
  <c r="R218"/>
  <c r="R219"/>
  <c r="R220"/>
  <c r="R221"/>
  <c r="R222"/>
  <c r="R227"/>
  <c r="R228"/>
  <c r="R229"/>
  <c r="R230"/>
  <c r="R238"/>
  <c r="R258"/>
  <c r="R259"/>
  <c r="R260"/>
  <c r="R261"/>
  <c r="R262"/>
  <c r="R263"/>
  <c r="R264"/>
  <c r="R265"/>
  <c r="R266"/>
  <c r="R271"/>
  <c r="R272"/>
  <c r="R273"/>
  <c r="R274"/>
  <c r="R275"/>
  <c r="R276"/>
  <c r="Q20"/>
  <c r="Q46"/>
  <c r="Q54"/>
  <c r="Q57"/>
  <c r="Q60"/>
  <c r="Q61"/>
  <c r="Q62"/>
  <c r="Q63"/>
  <c r="Q65"/>
  <c r="Q77"/>
  <c r="Q119"/>
  <c r="Q134"/>
  <c r="Q138"/>
  <c r="Q139"/>
  <c r="Q184"/>
  <c r="Q218"/>
  <c r="Q238"/>
  <c r="Q247"/>
  <c r="Q258"/>
  <c r="Q271"/>
  <c r="L25" i="1" l="1"/>
  <c r="P33" i="2"/>
  <c r="P32" s="1"/>
  <c r="O164"/>
  <c r="P22"/>
  <c r="N93" i="1"/>
  <c r="N27" s="1"/>
  <c r="P233" i="2"/>
  <c r="R233" s="1"/>
  <c r="P83"/>
  <c r="P82" s="1"/>
  <c r="P45"/>
  <c r="P168"/>
  <c r="P217"/>
  <c r="P216" s="1"/>
  <c r="P246"/>
  <c r="P237"/>
  <c r="P236" s="1"/>
  <c r="P235" s="1"/>
  <c r="P118"/>
  <c r="P117" s="1"/>
  <c r="P116" s="1"/>
  <c r="P115" s="1"/>
  <c r="P30"/>
  <c r="P257"/>
  <c r="P256" s="1"/>
  <c r="P255" s="1"/>
  <c r="P254" s="1"/>
  <c r="P183"/>
  <c r="P182" s="1"/>
  <c r="P181" s="1"/>
  <c r="P270"/>
  <c r="P269" s="1"/>
  <c r="P268" s="1"/>
  <c r="P267" s="1"/>
  <c r="P87"/>
  <c r="P210"/>
  <c r="P133"/>
  <c r="P132" s="1"/>
  <c r="P131" s="1"/>
  <c r="P136"/>
  <c r="P76"/>
  <c r="P19"/>
  <c r="P18" s="1"/>
  <c r="N89" i="1"/>
  <c r="N87"/>
  <c r="O87" s="1"/>
  <c r="N83"/>
  <c r="N78"/>
  <c r="N72"/>
  <c r="N63"/>
  <c r="P63" s="1"/>
  <c r="N59"/>
  <c r="N56"/>
  <c r="N270" i="2"/>
  <c r="N269" s="1"/>
  <c r="N268" s="1"/>
  <c r="N267" s="1"/>
  <c r="N257"/>
  <c r="N256" s="1"/>
  <c r="N255" s="1"/>
  <c r="N254" s="1"/>
  <c r="N244"/>
  <c r="N246"/>
  <c r="N233"/>
  <c r="N232" s="1"/>
  <c r="N231" s="1"/>
  <c r="N237"/>
  <c r="N236" s="1"/>
  <c r="N235" s="1"/>
  <c r="N217"/>
  <c r="N216" s="1"/>
  <c r="N215" s="1"/>
  <c r="N210"/>
  <c r="N209" s="1"/>
  <c r="N208" s="1"/>
  <c r="N202" s="1"/>
  <c r="N183"/>
  <c r="N182" s="1"/>
  <c r="N181" s="1"/>
  <c r="N137"/>
  <c r="N136" s="1"/>
  <c r="N135" s="1"/>
  <c r="N131"/>
  <c r="N114"/>
  <c r="N113" s="1"/>
  <c r="N83"/>
  <c r="N82" s="1"/>
  <c r="N81" s="1"/>
  <c r="N76"/>
  <c r="N75" s="1"/>
  <c r="N74" s="1"/>
  <c r="N59"/>
  <c r="N53"/>
  <c r="N45"/>
  <c r="N44" s="1"/>
  <c r="N43" s="1"/>
  <c r="N42" s="1"/>
  <c r="N40"/>
  <c r="N30"/>
  <c r="N29" s="1"/>
  <c r="N19"/>
  <c r="N18" s="1"/>
  <c r="O59" i="1" l="1"/>
  <c r="P59"/>
  <c r="P56"/>
  <c r="N180" i="2"/>
  <c r="N179" s="1"/>
  <c r="N178" s="1"/>
  <c r="P180"/>
  <c r="R180" s="1"/>
  <c r="N71" i="1"/>
  <c r="N26" s="1"/>
  <c r="P253" i="2"/>
  <c r="R246"/>
  <c r="P243"/>
  <c r="P242" s="1"/>
  <c r="P241" s="1"/>
  <c r="N214"/>
  <c r="N213" s="1"/>
  <c r="N212" s="1"/>
  <c r="N34"/>
  <c r="N33" s="1"/>
  <c r="N32" s="1"/>
  <c r="Q32" s="1"/>
  <c r="O94" i="1"/>
  <c r="P94"/>
  <c r="N253" i="2"/>
  <c r="N252" s="1"/>
  <c r="R168"/>
  <c r="Q168"/>
  <c r="P232"/>
  <c r="R232" s="1"/>
  <c r="N52"/>
  <c r="N50" s="1"/>
  <c r="P86"/>
  <c r="P167"/>
  <c r="Q268"/>
  <c r="R268"/>
  <c r="R181"/>
  <c r="Q181"/>
  <c r="R255"/>
  <c r="Q255"/>
  <c r="R117"/>
  <c r="Q117"/>
  <c r="R235"/>
  <c r="Q235"/>
  <c r="R83"/>
  <c r="Q136"/>
  <c r="R64"/>
  <c r="Q64"/>
  <c r="Q137"/>
  <c r="R131"/>
  <c r="Q131"/>
  <c r="Q18"/>
  <c r="R18"/>
  <c r="R132"/>
  <c r="Q132"/>
  <c r="Q269"/>
  <c r="R269"/>
  <c r="R182"/>
  <c r="Q182"/>
  <c r="Q256"/>
  <c r="R256"/>
  <c r="R118"/>
  <c r="Q118"/>
  <c r="Q236"/>
  <c r="R236"/>
  <c r="P215"/>
  <c r="Q216"/>
  <c r="R216"/>
  <c r="P44"/>
  <c r="Q45"/>
  <c r="R45"/>
  <c r="Q59"/>
  <c r="R35"/>
  <c r="Q35"/>
  <c r="R76"/>
  <c r="Q76"/>
  <c r="R267"/>
  <c r="Q267"/>
  <c r="R30"/>
  <c r="R116"/>
  <c r="Q116"/>
  <c r="Q246"/>
  <c r="R82"/>
  <c r="Q53"/>
  <c r="Q19"/>
  <c r="R19"/>
  <c r="R133"/>
  <c r="Q133"/>
  <c r="R270"/>
  <c r="Q270"/>
  <c r="R183"/>
  <c r="Q183"/>
  <c r="R257"/>
  <c r="Q257"/>
  <c r="Q237"/>
  <c r="R237"/>
  <c r="Q217"/>
  <c r="R217"/>
  <c r="P75"/>
  <c r="P74" s="1"/>
  <c r="P209"/>
  <c r="P29"/>
  <c r="P81"/>
  <c r="N46" i="1"/>
  <c r="N24" s="1"/>
  <c r="N243" i="2"/>
  <c r="N242" s="1"/>
  <c r="N241" s="1"/>
  <c r="N130"/>
  <c r="N28"/>
  <c r="N27" s="1"/>
  <c r="N22"/>
  <c r="N21" s="1"/>
  <c r="N17"/>
  <c r="L27" i="1"/>
  <c r="O27" s="1"/>
  <c r="L89"/>
  <c r="O89" s="1"/>
  <c r="L83"/>
  <c r="O83" s="1"/>
  <c r="L78"/>
  <c r="O78" s="1"/>
  <c r="L72"/>
  <c r="L56"/>
  <c r="O56" s="1"/>
  <c r="L47"/>
  <c r="O47" s="1"/>
  <c r="P135" i="2"/>
  <c r="P130" s="1"/>
  <c r="P21"/>
  <c r="P17"/>
  <c r="O137"/>
  <c r="O136" s="1"/>
  <c r="O135" s="1"/>
  <c r="O130" s="1"/>
  <c r="M78" i="1"/>
  <c r="P78" s="1"/>
  <c r="O243" i="2"/>
  <c r="O242" s="1"/>
  <c r="O241" s="1"/>
  <c r="O213"/>
  <c r="O212" s="1"/>
  <c r="O114"/>
  <c r="O113" s="1"/>
  <c r="O253"/>
  <c r="O252" s="1"/>
  <c r="O17"/>
  <c r="O22"/>
  <c r="O21" s="1"/>
  <c r="O59"/>
  <c r="O53"/>
  <c r="M27" i="1"/>
  <c r="P27" s="1"/>
  <c r="M89"/>
  <c r="P89" s="1"/>
  <c r="P87"/>
  <c r="M83"/>
  <c r="P83" s="1"/>
  <c r="M72"/>
  <c r="P51"/>
  <c r="P179" i="2" l="1"/>
  <c r="Q179" s="1"/>
  <c r="Q180"/>
  <c r="O72" i="1"/>
  <c r="L71"/>
  <c r="P72"/>
  <c r="M71"/>
  <c r="O52" i="2"/>
  <c r="R59"/>
  <c r="N28" i="1"/>
  <c r="N38" s="1"/>
  <c r="P47"/>
  <c r="M24"/>
  <c r="L46"/>
  <c r="R17" i="2"/>
  <c r="P16"/>
  <c r="P231"/>
  <c r="R167"/>
  <c r="Q167"/>
  <c r="R53"/>
  <c r="R34"/>
  <c r="O33"/>
  <c r="P85"/>
  <c r="P166"/>
  <c r="P165" s="1"/>
  <c r="R136"/>
  <c r="Q23"/>
  <c r="R137"/>
  <c r="R254"/>
  <c r="Q254"/>
  <c r="R29"/>
  <c r="P28"/>
  <c r="P43"/>
  <c r="R44"/>
  <c r="Q44"/>
  <c r="R23"/>
  <c r="Q33"/>
  <c r="Q34"/>
  <c r="Q52"/>
  <c r="P208"/>
  <c r="Q51"/>
  <c r="Q21"/>
  <c r="R21"/>
  <c r="R215"/>
  <c r="Q215"/>
  <c r="Q22"/>
  <c r="R135"/>
  <c r="Q135"/>
  <c r="R243"/>
  <c r="Q243"/>
  <c r="O179"/>
  <c r="O178" s="1"/>
  <c r="R193"/>
  <c r="Q17"/>
  <c r="P114"/>
  <c r="R115"/>
  <c r="Q115"/>
  <c r="N240"/>
  <c r="N239" s="1"/>
  <c r="R81"/>
  <c r="Q75"/>
  <c r="R75"/>
  <c r="R22"/>
  <c r="P93" i="1"/>
  <c r="O93"/>
  <c r="N49" i="2"/>
  <c r="N48" s="1"/>
  <c r="O129"/>
  <c r="O128" s="1"/>
  <c r="N16"/>
  <c r="N14" s="1"/>
  <c r="N13" s="1"/>
  <c r="N12" s="1"/>
  <c r="O240"/>
  <c r="O239" s="1"/>
  <c r="O16"/>
  <c r="P49" l="1"/>
  <c r="P214"/>
  <c r="R214" s="1"/>
  <c r="R231"/>
  <c r="Q241"/>
  <c r="P129"/>
  <c r="P46" i="1"/>
  <c r="P71"/>
  <c r="M26"/>
  <c r="P26" s="1"/>
  <c r="P24"/>
  <c r="O46"/>
  <c r="L24"/>
  <c r="O24" s="1"/>
  <c r="O71"/>
  <c r="L26"/>
  <c r="O26" s="1"/>
  <c r="Q166" i="2"/>
  <c r="R166"/>
  <c r="R16"/>
  <c r="R179"/>
  <c r="O32"/>
  <c r="R32" s="1"/>
  <c r="R33"/>
  <c r="P252"/>
  <c r="Q253"/>
  <c r="R253"/>
  <c r="N164"/>
  <c r="Q74"/>
  <c r="R74"/>
  <c r="O50"/>
  <c r="R52"/>
  <c r="P113"/>
  <c r="R114"/>
  <c r="Q114"/>
  <c r="R130"/>
  <c r="Q130"/>
  <c r="R242"/>
  <c r="Q242"/>
  <c r="P42"/>
  <c r="R43"/>
  <c r="Q43"/>
  <c r="Q16"/>
  <c r="R28"/>
  <c r="P27"/>
  <c r="Q214" l="1"/>
  <c r="P213"/>
  <c r="P212" s="1"/>
  <c r="P14"/>
  <c r="P164"/>
  <c r="R164" s="1"/>
  <c r="P240"/>
  <c r="Q240" s="1"/>
  <c r="R241"/>
  <c r="M28" i="1"/>
  <c r="M38" s="1"/>
  <c r="L28"/>
  <c r="L38" s="1"/>
  <c r="R165" i="2"/>
  <c r="N129"/>
  <c r="N128" s="1"/>
  <c r="N47" s="1"/>
  <c r="N11" s="1"/>
  <c r="O14"/>
  <c r="O13" s="1"/>
  <c r="O12" s="1"/>
  <c r="Q165"/>
  <c r="R129"/>
  <c r="P128"/>
  <c r="Q252"/>
  <c r="R252"/>
  <c r="R27"/>
  <c r="R203"/>
  <c r="Q203"/>
  <c r="P202"/>
  <c r="P178" s="1"/>
  <c r="R113"/>
  <c r="Q113"/>
  <c r="Q50"/>
  <c r="Q42"/>
  <c r="R42"/>
  <c r="O49"/>
  <c r="O48" s="1"/>
  <c r="O47" s="1"/>
  <c r="R51"/>
  <c r="Q213" l="1"/>
  <c r="O11"/>
  <c r="R213"/>
  <c r="P239"/>
  <c r="Q239" s="1"/>
  <c r="Q164"/>
  <c r="R240"/>
  <c r="R14"/>
  <c r="Q129"/>
  <c r="R50"/>
  <c r="P48"/>
  <c r="Q49"/>
  <c r="R49"/>
  <c r="R128"/>
  <c r="Q128"/>
  <c r="R202"/>
  <c r="Q202"/>
  <c r="Q14"/>
  <c r="P13"/>
  <c r="Q212"/>
  <c r="R212"/>
  <c r="R239" l="1"/>
  <c r="P47"/>
  <c r="R13"/>
  <c r="P12"/>
  <c r="R12" s="1"/>
  <c r="R178"/>
  <c r="Q178"/>
  <c r="R48"/>
  <c r="Q48"/>
  <c r="Q13"/>
  <c r="P11" l="1"/>
  <c r="R47"/>
  <c r="Q47"/>
  <c r="Q12"/>
  <c r="R11" l="1"/>
  <c r="Q11"/>
</calcChain>
</file>

<file path=xl/sharedStrings.xml><?xml version="1.0" encoding="utf-8"?>
<sst xmlns="http://schemas.openxmlformats.org/spreadsheetml/2006/main" count="1641" uniqueCount="489">
  <si>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</si>
  <si>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</si>
  <si>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</si>
  <si>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</si>
  <si>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</si>
  <si>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</si>
  <si>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</si>
  <si>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</si>
  <si>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</si>
  <si>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</si>
  <si>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</si>
  <si>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</si>
  <si>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</si>
  <si>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</si>
  <si>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</si>
  <si>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</si>
  <si>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</si>
  <si>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</si>
  <si>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</si>
  <si>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</si>
  <si>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</si>
  <si>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</si>
  <si>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</si>
  <si>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</si>
  <si>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</si>
  <si>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</si>
  <si>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</si>
  <si>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</si>
  <si>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</si>
  <si>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</si>
  <si>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</si>
  <si>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</si>
  <si>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</si>
  <si>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</si>
  <si>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</si>
  <si>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</si>
  <si>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</si>
  <si>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</si>
  <si>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</si>
  <si>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</si>
  <si>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</si>
  <si>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</si>
  <si>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</si>
  <si>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</si>
  <si>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</si>
  <si>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</si>
  <si>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</si>
  <si>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</si>
  <si>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</si>
  <si>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</si>
  <si>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</si>
  <si>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</si>
  <si>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</si>
  <si>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</si>
  <si>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</si>
  <si>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</si>
  <si>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Rashodi za nabavu neproizvedene dugotrajne imovine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</si>
  <si>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</si>
  <si>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</si>
  <si>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</si>
  <si>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</si>
  <si>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</si>
  <si>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</si>
  <si>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</si>
  <si>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</si>
  <si>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</si>
  <si>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</si>
  <si>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</si>
  <si>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</si>
  <si>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</si>
  <si>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</si>
  <si>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</si>
  <si>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</si>
  <si>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</si>
  <si>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</si>
  <si>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</si>
  <si>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</si>
  <si>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</si>
  <si>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</si>
  <si>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</si>
  <si>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</si>
  <si>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</si>
  <si>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</si>
  <si>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</si>
  <si>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</si>
  <si>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</si>
  <si>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</si>
  <si>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</si>
  <si>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</si>
  <si>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</si>
  <si>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</si>
  <si>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</si>
  <si>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</si>
  <si>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</si>
  <si>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</si>
  <si>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</si>
  <si>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</si>
  <si>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</si>
  <si>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</si>
  <si>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</si>
  <si>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</si>
  <si>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</si>
  <si>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</si>
  <si>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</si>
  <si>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</si>
  <si>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</si>
  <si>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</si>
  <si>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</si>
  <si>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</si>
  <si>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</si>
  <si>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</si>
  <si>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</si>
  <si>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</si>
  <si>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</si>
  <si>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</si>
  <si>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</si>
  <si>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</si>
  <si>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</si>
  <si>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</si>
  <si>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</si>
  <si>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</si>
  <si>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</si>
  <si>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</si>
  <si>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</si>
  <si>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</si>
  <si>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</si>
  <si>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</si>
  <si>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</si>
  <si>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</si>
  <si>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</si>
  <si>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</si>
  <si>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</si>
  <si>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</si>
  <si>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</si>
  <si>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</si>
  <si>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</si>
  <si>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</si>
  <si>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</si>
  <si>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</si>
  <si>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</si>
  <si>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</si>
  <si>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</si>
  <si>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</si>
  <si>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Ovaj Izvještaj o izvršenju Proračuna Općine Biskupija stupa na snagu osmog dana od dana objave u Službenom vjesniku Šibensko-kninske županije.</t>
  </si>
  <si>
    <t>Članak 3.</t>
  </si>
  <si>
    <t>Razdjel</t>
  </si>
  <si>
    <t>Glava</t>
  </si>
  <si>
    <t>Unapređenje rada općine</t>
  </si>
  <si>
    <t>Razvoj konkurentnog i održivog gospodarstva</t>
  </si>
  <si>
    <t>Jačanje komunalne infrastrukture</t>
  </si>
  <si>
    <t>Kilometri asfaltiranih cesta</t>
  </si>
  <si>
    <t>Razvojno planiranje</t>
  </si>
  <si>
    <t>Razvoj društvenih djelatnosti</t>
  </si>
  <si>
    <t>Broj korisnika</t>
  </si>
  <si>
    <t>Unapređenje kvalitete života</t>
  </si>
  <si>
    <t>dokumenata upravljanja imovinom</t>
  </si>
  <si>
    <t xml:space="preserve">Nabava uredske opreme i izrada 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</si>
  <si>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</si>
  <si>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</si>
  <si>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</si>
  <si>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</si>
  <si>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</si>
  <si>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Pokazatelj rezultata</t>
  </si>
  <si>
    <t>Članak 5.</t>
  </si>
  <si>
    <t>Naziv cilja</t>
  </si>
  <si>
    <t>Naziv mjere</t>
  </si>
  <si>
    <t>Očuvanje okoliša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</si>
  <si>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</si>
  <si>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</si>
  <si>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</si>
  <si>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</si>
  <si>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</si>
  <si>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34</t>
  </si>
  <si>
    <t>343</t>
  </si>
  <si>
    <t>37</t>
  </si>
  <si>
    <t>372</t>
  </si>
  <si>
    <t>381</t>
  </si>
  <si>
    <t>Rahodi za nabavu proizvedene dugotrajne imovine</t>
  </si>
  <si>
    <t>života</t>
  </si>
  <si>
    <t>Poboljšanje kvaletete</t>
  </si>
  <si>
    <t>OPĆINA BISKUPIJA</t>
  </si>
  <si>
    <t>Izrađena projektna dokumentacija</t>
  </si>
  <si>
    <t>Uređenje vjerskih objekata i obilježavanje vjerskih manifestacija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</si>
  <si>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</si>
  <si>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</si>
  <si>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</si>
  <si>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</si>
  <si>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</si>
  <si>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</si>
  <si>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</si>
  <si>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</si>
  <si>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</si>
  <si>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</si>
  <si>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</si>
  <si>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</si>
  <si>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</si>
  <si>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</si>
  <si>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</si>
  <si>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</si>
  <si>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</si>
  <si>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</si>
  <si>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</si>
  <si>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</si>
  <si>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</si>
  <si>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</si>
  <si>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</si>
  <si>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</si>
  <si>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</si>
  <si>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</si>
  <si>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</si>
  <si>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</si>
  <si>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</si>
  <si>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</si>
  <si>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</si>
  <si>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</si>
  <si>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</si>
  <si>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</si>
  <si>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</si>
  <si>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</si>
  <si>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Tekući projekt 01:  Nabava uredske opreme</t>
  </si>
  <si>
    <t>Kapitalni projekt 02:  Izrada Plana upravljanja imovinom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</si>
  <si>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</si>
  <si>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</si>
  <si>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</si>
  <si>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</si>
  <si>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</si>
  <si>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</si>
  <si>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</si>
  <si>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</si>
  <si>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</si>
  <si>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</si>
  <si>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</si>
  <si>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Kapitalni projekt 02:  Izgradnja vodovoda Vrbnik</t>
  </si>
  <si>
    <t>Kapitalni projekt 03:  Modernizacija javne rasvjete</t>
  </si>
  <si>
    <t>Program 03:  Zaštita okoliša</t>
  </si>
  <si>
    <t>05</t>
  </si>
  <si>
    <t>Funkcijska klasifikacija:  Zaštita okoliša</t>
  </si>
  <si>
    <t>Funkcijska klasifikacija:  Ekonomski poslovi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</si>
  <si>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</si>
  <si>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</si>
  <si>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</si>
  <si>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</si>
  <si>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</si>
  <si>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</si>
  <si>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</si>
  <si>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</si>
  <si>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</si>
  <si>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</si>
  <si>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</si>
  <si>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</si>
  <si>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</si>
  <si>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</si>
  <si>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Kapitalni projekt 01:  Rekonstrukcija Doma omladine Biskupija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</si>
  <si>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</si>
  <si>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</si>
  <si>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</si>
  <si>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</si>
  <si>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</si>
  <si>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</si>
  <si>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</si>
  <si>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</si>
  <si>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</si>
  <si>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</si>
  <si>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</si>
  <si>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</si>
  <si>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</si>
  <si>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</si>
  <si>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</si>
  <si>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</si>
  <si>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</si>
  <si>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</si>
  <si>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</si>
  <si>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</si>
  <si>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</si>
  <si>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</si>
  <si>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</si>
  <si>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</si>
  <si>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</si>
  <si>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</si>
  <si>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</si>
  <si>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</si>
  <si>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</si>
  <si>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</si>
  <si>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</si>
  <si>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</si>
  <si>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</si>
  <si>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</si>
  <si>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</si>
  <si>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</si>
  <si>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</si>
  <si>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</si>
  <si>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K200010105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</si>
  <si>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</si>
  <si>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</si>
  <si>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</si>
  <si>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</si>
  <si>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</si>
  <si>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</si>
  <si>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</si>
  <si>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</si>
  <si>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</si>
  <si>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</si>
  <si>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</si>
  <si>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</si>
  <si>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</si>
  <si>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</si>
  <si>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</si>
  <si>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</si>
  <si>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</si>
  <si>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</si>
  <si>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</si>
  <si>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</si>
  <si>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</si>
  <si>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</si>
  <si>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</si>
  <si>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</si>
  <si>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</si>
  <si>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</si>
  <si>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</si>
  <si>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K200060101</t>
  </si>
  <si>
    <t>K200060102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</si>
  <si>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</si>
  <si>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</si>
  <si>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</si>
  <si>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</si>
  <si>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</si>
  <si>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</si>
  <si>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</si>
  <si>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</si>
  <si>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100</t>
  </si>
  <si>
    <t xml:space="preserve">Izgradnja društvenih </t>
  </si>
  <si>
    <t>10001</t>
  </si>
  <si>
    <t>200</t>
  </si>
  <si>
    <t>Program / Aktivnost /       Kapitalni / Tekući projekt</t>
  </si>
  <si>
    <t>20002</t>
  </si>
  <si>
    <t>Organizacijska klasifikacija</t>
  </si>
  <si>
    <t>Naziv Programa /                                                                               Aktivnosti, Kapitalnog, Tekućeg projekta</t>
  </si>
  <si>
    <t>20001</t>
  </si>
  <si>
    <t>Broj korisnika uključenih u aktivnosti sportskih klubova i postignuti rezultati</t>
  </si>
  <si>
    <t>Nabavljeni udžbenici za sve učenike osnovnih i srednjih škola</t>
  </si>
  <si>
    <t>Unapređenje vatrogastva</t>
  </si>
  <si>
    <t>Izrađen Plan</t>
  </si>
  <si>
    <t>Uređenost objekta i opremljenost prostora</t>
  </si>
  <si>
    <t>Broj akcija i manifestacija</t>
  </si>
  <si>
    <t>Nabavljena oprema, efikasnije i brže obavljanje poslova</t>
  </si>
  <si>
    <t>Prostori opremljeni potrebnom opremom</t>
  </si>
  <si>
    <t>Pokriveni troškovi prijevoza</t>
  </si>
  <si>
    <t>Broj polaznika, pokriveni troškovi</t>
  </si>
  <si>
    <t>Broj korisnika, pokriveni troškovi</t>
  </si>
  <si>
    <t>Pokriven dio troškova aktivnosti</t>
  </si>
  <si>
    <t>Broj nastupa, pokriven dio troškova aktivnosti</t>
  </si>
  <si>
    <t>20003</t>
  </si>
  <si>
    <t>20004</t>
  </si>
  <si>
    <t>20005</t>
  </si>
  <si>
    <t>20006</t>
  </si>
  <si>
    <t>20007</t>
  </si>
  <si>
    <t xml:space="preserve">Uređenost objekta, opremljenost prostora, broj posjetitelja sportskih događ. </t>
  </si>
  <si>
    <t>A200040101</t>
  </si>
  <si>
    <t>A200040102</t>
  </si>
  <si>
    <t>Tekući projekt 01:  Nabava opreme za Komunalno društvo Biskupija d.o.o.</t>
  </si>
  <si>
    <t>T200030301</t>
  </si>
  <si>
    <t>Izvor</t>
  </si>
  <si>
    <t>Program/Aktivnost/Projekt</t>
  </si>
  <si>
    <t>Funkcijska klasifikacija:  Javni red i sigurnost</t>
  </si>
  <si>
    <t>Funkcijska klasifikacija:  Razvoj stanovanja</t>
  </si>
  <si>
    <t xml:space="preserve">Ostali prihodi </t>
  </si>
  <si>
    <t>Članak 6.</t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</si>
  <si>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</si>
  <si>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</si>
  <si>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</si>
  <si>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</si>
  <si>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</si>
  <si>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</si>
  <si>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</si>
  <si>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</si>
  <si>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</si>
  <si>
    <t>IZVJEŠTAJ O IZVRŠENJU PRORAČUNA OPĆINE BISKUPIJA</t>
  </si>
  <si>
    <t>I-VI/2020</t>
  </si>
  <si>
    <t>681</t>
  </si>
  <si>
    <t>Kazne i upravne mjere</t>
  </si>
  <si>
    <t>35</t>
  </si>
  <si>
    <t>352</t>
  </si>
  <si>
    <t xml:space="preserve">Subvencije </t>
  </si>
  <si>
    <t>Subvencije trg.društvima, zadrugama, poljoprivrednicima i obrtnicima izvan javnog sektora</t>
  </si>
  <si>
    <t>Nabavljeni kontejneri</t>
  </si>
  <si>
    <t>Broj stipendista</t>
  </si>
  <si>
    <t xml:space="preserve">Kapitalni projekt 02:  Sanacija zgrade omladinskog Doma Vrbnik </t>
  </si>
  <si>
    <t>Subvencije</t>
  </si>
  <si>
    <t>Subvencije trgovačkim društvima, zadrugama, poljoprivrednicima i obrtnicima izvan javnog sektora</t>
  </si>
  <si>
    <t>Kapitalni projekt 01:  Nabava kontejnera za odvojeno prikupljanje otpada</t>
  </si>
  <si>
    <t>0510</t>
  </si>
  <si>
    <t>Kapitalni projekt 02:  Nabava mobilnog reciklažnog dvorišta</t>
  </si>
  <si>
    <t>K200030302</t>
  </si>
  <si>
    <t>Kapitalni projekt 01: Izgradnja dječjeg vrtića</t>
  </si>
  <si>
    <t>K200040101</t>
  </si>
  <si>
    <t>Aktivnost 02: Stipendije i školarine</t>
  </si>
  <si>
    <t>A200040202</t>
  </si>
  <si>
    <t>K200010103</t>
  </si>
  <si>
    <t>K200010104</t>
  </si>
  <si>
    <t>Obavljena modernizac. (izvršeni radovi i stručni nadzor)</t>
  </si>
  <si>
    <t>2021.</t>
  </si>
  <si>
    <t>I-VI/2021</t>
  </si>
  <si>
    <t>IZVJEŠTAJ O IZVRŠENJU PLANA RAZVOJNIH PROGRAMA ZA I-XII/2021. GODINE</t>
  </si>
  <si>
    <t>U Planu razvojnih programa za I-VI/2021. godine iskazani su ciljevi i prioriteti razvoja Općine Biskupija povezani s programskom i organizacijskom klasifikacijom</t>
  </si>
  <si>
    <t>proračuna Općine Biskupija za I-VI/2021. godine.</t>
  </si>
  <si>
    <t>Izvršenje proračuna                I-VI/2020.</t>
  </si>
  <si>
    <t>Plan 2021.</t>
  </si>
  <si>
    <t>Izvršenje proračuna        I-VI/2021.</t>
  </si>
  <si>
    <t xml:space="preserve">Posebni dio Izvještaja o izvršenju proračuna za I-VI/2021. godine sastoji se od plana rashoda i izdataka iskazanih po vrstama, raspoređenih u programe, koji se </t>
  </si>
  <si>
    <t>ZA RAZDOBLJE I - VI 2021. GODINE</t>
  </si>
  <si>
    <t>Izvještaj o izvršenju proračuna Općine Biskupija za razdoblje I-VI 2021. godine sadrži:</t>
  </si>
  <si>
    <t>Izvještaj o izvršenju proračuna za I-VI/2021. godine sastoji se od:</t>
  </si>
  <si>
    <t>Prihodi i rashodi, te primici i izdaci po ekonomskoj klasifikaciji utvrđuju se u Računu prihoda i rashoda i Računu financiranja za 2021. godinu, kako slijedi:</t>
  </si>
  <si>
    <t>451</t>
  </si>
  <si>
    <t>Dodatna ulaganja na građevinskim objektima</t>
  </si>
  <si>
    <t>Kapitalni projekt 01:  Izrada Programa raspolaganja poljoprivrednim zemljištem</t>
  </si>
  <si>
    <t>Tekući projekt 02:  Uređenje Trga Ivana Meštrovića - upravna zgrada</t>
  </si>
  <si>
    <t>Kapitalni projekt 03:  Izrada proj.dokum.za rekonstrukc.škole u naselju Biskupija</t>
  </si>
  <si>
    <t>K200010106</t>
  </si>
  <si>
    <t>Kapitalni projekt 05:  Izrada Plana djelovanja u području prirodnih nepogoda</t>
  </si>
  <si>
    <t>Kapitalni projekt 06:  Izrada izmjena i dopuna Prostornog plana</t>
  </si>
  <si>
    <t>Kapitalni projekt 04:  Izrada proj.dokum.za rekonstrukc.škole u naselju Vrbnik</t>
  </si>
  <si>
    <t>Kapitalni projekt 01: Izgradnja vatrogasnog doma</t>
  </si>
  <si>
    <t>K200020101</t>
  </si>
  <si>
    <t>4213</t>
  </si>
  <si>
    <t>Izgradnja i rekonstrukcija ceste u naselju Uzdolje</t>
  </si>
  <si>
    <t>Izgradnja i rekonstrukcija cesta u naseljima Ramljane i Vrbnik</t>
  </si>
  <si>
    <t>Izgradnja i rekonstrukcija ceste u naseljima Orlić i Riđane</t>
  </si>
  <si>
    <t>Kapitalni projekt 01:  Sanacija sportske dvorane "Škola Kosovo"</t>
  </si>
  <si>
    <t>A200040302</t>
  </si>
  <si>
    <t>Aktivnost 02:  Tekuće donacije zdravstvenim neprofitnim organizacijama</t>
  </si>
  <si>
    <t>45</t>
  </si>
  <si>
    <t>Rashodi za dodatna ulaganja na nefinancijskoj imovini</t>
  </si>
  <si>
    <t>3237</t>
  </si>
  <si>
    <t>Elaborat izvlaštenja zemljišta</t>
  </si>
  <si>
    <t>3299</t>
  </si>
  <si>
    <t>Ostali nespomenuti rashodi poslovanja</t>
  </si>
  <si>
    <t>Trošak sufinanciranja izvlaštenja zemljišta</t>
  </si>
  <si>
    <t xml:space="preserve">Izrađen Plan </t>
  </si>
  <si>
    <t>Uređen prostor</t>
  </si>
  <si>
    <t>Izrađen Program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</si>
  <si>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izmjena i dopuna Prostornog plana</t>
    </r>
  </si>
  <si>
    <t xml:space="preserve">Izrađene Izmjene i dopune </t>
  </si>
  <si>
    <t>Izgrađen Vatrogasni dom</t>
  </si>
  <si>
    <t>Izgrađena vodovodna mreža</t>
  </si>
  <si>
    <t>Izgrađen dječji vrtić</t>
  </si>
  <si>
    <t>Nabavljena potrebna oprema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</si>
  <si>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Nabava uredske opreme</t>
    </r>
  </si>
  <si>
    <r>
      <t>Javna uprava i administracija</t>
    </r>
    <r>
      <rPr>
        <sz val="9"/>
        <rFont val="Calibri"/>
        <family val="2"/>
        <charset val="238"/>
        <scheme val="minor"/>
      </rPr>
      <t xml:space="preserve"> /</t>
    </r>
    <r>
      <rPr>
        <b/>
        <sz val="9"/>
        <rFont val="Calibri"/>
        <family val="2"/>
        <charset val="238"/>
        <scheme val="minor"/>
      </rPr>
      <t xml:space="preserve">                                     </t>
    </r>
    <r>
      <rPr>
        <sz val="9"/>
        <rFont val="Calibri"/>
        <family val="2"/>
        <charset val="238"/>
        <scheme val="minor"/>
      </rPr>
      <t>Uređenje Trga Ivana Meštrovića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</si>
  <si>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Programa raspolaganja poljoprivrednim zemljištem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</si>
  <si>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Plana upravljanja imovinom</t>
    </r>
    <r>
      <rPr>
        <b/>
        <sz val="9"/>
        <rFont val="Calibri"/>
        <family val="2"/>
        <charset val="238"/>
        <scheme val="minor"/>
      </rPr>
      <t xml:space="preserve"> </t>
    </r>
  </si>
  <si>
    <r>
      <t xml:space="preserve">Izgradnja objekata i uređaja komunalne infrastrukture </t>
    </r>
    <r>
      <rPr>
        <sz val="9"/>
        <rFont val="Calibri"/>
        <family val="2"/>
        <charset val="238"/>
        <scheme val="minor"/>
      </rPr>
      <t>/ Izgradnja i rekonstrukcija cesta</t>
    </r>
  </si>
  <si>
    <r>
      <t xml:space="preserve">Izgradnja objekata i uređaja komunalne infrastrukture </t>
    </r>
    <r>
      <rPr>
        <sz val="9"/>
        <rFont val="Calibri"/>
        <family val="2"/>
        <charset val="238"/>
        <scheme val="minor"/>
      </rPr>
      <t>/ Izgradnja vodovoda Vrbnik</t>
    </r>
  </si>
  <si>
    <r>
      <t xml:space="preserve">Izgradnja objekata i uređaja komunalne infrastrukture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Modernizacija javne rasvjete</t>
    </r>
  </si>
  <si>
    <r>
      <t xml:space="preserve">Zaštita okoliša </t>
    </r>
    <r>
      <rPr>
        <sz val="9"/>
        <rFont val="Calibri"/>
        <family val="2"/>
        <charset val="238"/>
        <scheme val="minor"/>
      </rPr>
      <t>/ Nabava mobilnog reciklažnog dvorišta</t>
    </r>
  </si>
  <si>
    <r>
      <t xml:space="preserve">Zaštita okoliša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          Nabava opreme za Komunalno društvo Biskupija d.o.o.</t>
    </r>
  </si>
  <si>
    <r>
      <t xml:space="preserve">Zaštita okoliša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                                                                                                                   </t>
    </r>
    <r>
      <rPr>
        <sz val="9"/>
        <rFont val="Calibri"/>
        <family val="2"/>
        <charset val="238"/>
        <scheme val="minor"/>
      </rPr>
      <t>Nabava kontejnera za odvojeno prikupljanje otpada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</si>
  <si>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Plana djelovanja u području prirodnih nepogoda</t>
    </r>
  </si>
  <si>
    <r>
      <t xml:space="preserve">Organiziranje i provođenje zaštite i spašavanja </t>
    </r>
    <r>
      <rPr>
        <sz val="9"/>
        <rFont val="Calibri"/>
        <family val="2"/>
        <charset val="238"/>
        <scheme val="minor"/>
      </rPr>
      <t>/                                                 Osnovna djelatnost DVD-a</t>
    </r>
  </si>
  <si>
    <r>
      <t xml:space="preserve">Organiziranje i provođenje zaštite i spašavanja </t>
    </r>
    <r>
      <rPr>
        <sz val="9"/>
        <rFont val="Calibri"/>
        <family val="2"/>
        <charset val="238"/>
        <scheme val="minor"/>
      </rPr>
      <t xml:space="preserve">/ </t>
    </r>
    <r>
      <rPr>
        <b/>
        <sz val="9"/>
        <rFont val="Calibri"/>
        <family val="2"/>
        <charset val="238"/>
        <scheme val="minor"/>
      </rPr>
      <t xml:space="preserve">                                                </t>
    </r>
    <r>
      <rPr>
        <sz val="9"/>
        <rFont val="Calibri"/>
        <family val="2"/>
        <charset val="238"/>
        <scheme val="minor"/>
      </rPr>
      <t>Izgradnja Vatrogasnog doma</t>
    </r>
  </si>
  <si>
    <r>
      <t>Razvoj civilnog društva</t>
    </r>
    <r>
      <rPr>
        <sz val="9"/>
        <rFont val="Calibri"/>
        <family val="2"/>
        <charset val="238"/>
        <scheme val="minor"/>
      </rPr>
      <t xml:space="preserve"> / Osnovne funkcije udruga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</si>
  <si>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Akcije i manifestacije u kulturi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</si>
  <si>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Djelatnost kulturno umjetničkih društava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</si>
  <si>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Pomoć za funkcioniranje vjerskih ustanova</t>
    </r>
  </si>
  <si>
    <r>
      <t xml:space="preserve">Organizacija, rekreacija i sportske aktivnosti </t>
    </r>
    <r>
      <rPr>
        <sz val="9"/>
        <rFont val="Calibri"/>
        <family val="2"/>
        <charset val="238"/>
        <scheme val="minor"/>
      </rPr>
      <t>/                         Osnovna djelatnost sportskih udruga</t>
    </r>
  </si>
  <si>
    <r>
      <t xml:space="preserve">Promicanje kulture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                    Sanacija zgrade omladinskog Doma Vrbnik</t>
    </r>
  </si>
  <si>
    <r>
      <t xml:space="preserve">Promicanje kulture </t>
    </r>
    <r>
      <rPr>
        <sz val="9"/>
        <rFont val="Calibri"/>
        <family val="2"/>
        <charset val="238"/>
        <scheme val="minor"/>
      </rPr>
      <t xml:space="preserve">/                                                                            Rekonstrukcija Doma omladine Biskupija </t>
    </r>
  </si>
  <si>
    <r>
      <t xml:space="preserve">Organizacija, rekreacija i sportske aktivnosti </t>
    </r>
    <r>
      <rPr>
        <sz val="9"/>
        <rFont val="Calibri"/>
        <family val="2"/>
        <charset val="238"/>
        <scheme val="minor"/>
      </rPr>
      <t xml:space="preserve">/                                                       Sanacija sportske dvorane "Škola Kosovo" 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</si>
  <si>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                                                       </t>
    </r>
    <r>
      <rPr>
        <sz val="9"/>
        <rFont val="Calibri"/>
        <family val="2"/>
        <charset val="238"/>
        <scheme val="minor"/>
      </rPr>
      <t>Izrada projektne dokumentacije za rekonstrukciju škole u naselju Biskupija</t>
    </r>
  </si>
  <si>
    <r>
      <t>Javna uprava i administracija</t>
    </r>
    <r>
      <rPr>
        <sz val="9"/>
        <rFont val="Calibri"/>
        <family val="2"/>
        <charset val="238"/>
        <scheme val="minor"/>
      </rPr>
      <t xml:space="preserve"> /</t>
    </r>
    <r>
      <rPr>
        <b/>
        <sz val="9"/>
        <rFont val="Calibri"/>
        <family val="2"/>
        <charset val="238"/>
        <scheme val="minor"/>
      </rPr>
      <t xml:space="preserve">                                                        </t>
    </r>
    <r>
      <rPr>
        <sz val="9"/>
        <rFont val="Calibri"/>
        <family val="2"/>
        <charset val="238"/>
        <scheme val="minor"/>
      </rPr>
      <t>Izrada projektne dokumentacije za rekonstrukciju škole u naselju Vrbnik</t>
    </r>
  </si>
  <si>
    <r>
      <t xml:space="preserve">Predškolsko, osnovnoškolsko i srednjoškolsko obrazovanje </t>
    </r>
    <r>
      <rPr>
        <sz val="9"/>
        <rFont val="Calibri"/>
        <family val="2"/>
        <charset val="238"/>
        <scheme val="minor"/>
      </rPr>
      <t>/ Sufinciranje prijevoza učenika</t>
    </r>
  </si>
  <si>
    <r>
      <t xml:space="preserve">Javne potrebe u školstvu </t>
    </r>
    <r>
      <rPr>
        <sz val="9"/>
        <rFont val="Calibri"/>
        <family val="2"/>
        <charset val="238"/>
        <scheme val="minor"/>
      </rPr>
      <t>/ Sufinanciranje nabave udžbenika za osnovne i srednje škole</t>
    </r>
  </si>
  <si>
    <r>
      <t xml:space="preserve">Javne potrebe u školstvu </t>
    </r>
    <r>
      <rPr>
        <sz val="9"/>
        <rFont val="Calibri"/>
        <family val="2"/>
        <charset val="238"/>
        <scheme val="minor"/>
      </rPr>
      <t>/ Stipendije i školarine</t>
    </r>
  </si>
  <si>
    <r>
      <t xml:space="preserve">Javne potrebe u zdravstvu i preventiva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                                                                 </t>
    </r>
    <r>
      <rPr>
        <sz val="9"/>
        <rFont val="Calibri"/>
        <family val="2"/>
        <charset val="238"/>
        <scheme val="minor"/>
      </rPr>
      <t>Tekuće donacije zdravstvenim neprofit.organizacijama</t>
    </r>
  </si>
  <si>
    <r>
      <t xml:space="preserve">Predškolsko, osnovnoškolsko i srednjoškolsko obrazovanje </t>
    </r>
    <r>
      <rPr>
        <sz val="9"/>
        <rFont val="Calibri"/>
        <family val="2"/>
        <charset val="238"/>
        <scheme val="minor"/>
      </rPr>
      <t>/ Financiranje dječjeg vrtića</t>
    </r>
  </si>
  <si>
    <r>
      <t xml:space="preserve">Predškolsko, osnovnoškolsko i srednjoškolsko obrazovanje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Izgradnja dječjeg vrtića</t>
    </r>
  </si>
  <si>
    <r>
      <t xml:space="preserve">Socijalna skrb </t>
    </r>
    <r>
      <rPr>
        <sz val="9"/>
        <rFont val="Calibri"/>
        <family val="2"/>
        <charset val="238"/>
        <scheme val="minor"/>
      </rPr>
      <t>/ Jednokratna naknada</t>
    </r>
  </si>
  <si>
    <r>
      <t xml:space="preserve">Socijalna skrb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Naknada za troškove stanovanja</t>
    </r>
  </si>
  <si>
    <r>
      <t xml:space="preserve">Socijalna skrb </t>
    </r>
    <r>
      <rPr>
        <sz val="9"/>
        <rFont val="Calibri"/>
        <family val="2"/>
        <charset val="238"/>
        <scheme val="minor"/>
      </rPr>
      <t>/ Pomoć u novcu (ogrjev)</t>
    </r>
  </si>
  <si>
    <r>
      <rPr>
        <b/>
        <sz val="9"/>
        <rFont val="Calibri"/>
        <family val="2"/>
        <charset val="238"/>
        <scheme val="minor"/>
      </rPr>
      <t xml:space="preserve">Poticajne mjere demografske obnove </t>
    </r>
    <r>
      <rPr>
        <sz val="9"/>
        <rFont val="Calibri"/>
        <family val="2"/>
        <charset val="238"/>
        <scheme val="minor"/>
      </rPr>
      <t>/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 xml:space="preserve">                             Potpore za novorođeno dijete</t>
    </r>
  </si>
  <si>
    <r>
      <rPr>
        <b/>
        <sz val="9"/>
        <rFont val="Calibri"/>
        <family val="2"/>
        <charset val="238"/>
        <scheme val="minor"/>
      </rPr>
      <t xml:space="preserve">Humanitarna skrb kroz udruge građana </t>
    </r>
    <r>
      <rPr>
        <sz val="9"/>
        <rFont val="Calibri"/>
        <family val="2"/>
        <charset val="238"/>
        <scheme val="minor"/>
      </rPr>
      <t>/ Humanitarna djelatnost Crvenog križa i ost.humanitarnih organizacija</t>
    </r>
  </si>
  <si>
    <t>KLASA: 400-08/21-01/3</t>
  </si>
  <si>
    <t>URBROJ: 2182/17-01-21-01</t>
  </si>
  <si>
    <t>OPĆINSKO VIJEĆE</t>
  </si>
  <si>
    <t>Predsjednik:</t>
  </si>
  <si>
    <t>Dragan Vukmirović</t>
  </si>
  <si>
    <t>Orlić, 24. rujna 2021. godine</t>
  </si>
  <si>
    <t>godine donosi</t>
  </si>
  <si>
    <t xml:space="preserve">Na temelju odredbi članka 109. stavka 2. Zakona o proračunu ("Narodne novine", br. 87/08, 136/12, 15/15) Općinsko vijeće Općine Biskupija dana 24. rujna 2021. </t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</si>
</sst>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.5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74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164" fontId="15" fillId="0" borderId="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0" xfId="2" applyNumberFormat="1" applyFont="1"/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6" fillId="0" borderId="0" xfId="0" applyFont="1"/>
    <xf numFmtId="43" fontId="26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27" fillId="0" borderId="9" xfId="0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28" fillId="0" borderId="9" xfId="0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5" borderId="14" xfId="0" applyNumberFormat="1" applyFont="1" applyFill="1" applyBorder="1" applyAlignment="1">
      <alignment vertical="center"/>
    </xf>
    <xf numFmtId="164" fontId="11" fillId="15" borderId="5" xfId="1" applyNumberFormat="1" applyFont="1" applyFill="1" applyBorder="1" applyAlignment="1">
      <alignment vertical="center"/>
    </xf>
    <xf numFmtId="164" fontId="11" fillId="15" borderId="0" xfId="0" applyNumberFormat="1" applyFont="1" applyFill="1" applyBorder="1" applyAlignment="1">
      <alignment vertical="center"/>
    </xf>
    <xf numFmtId="164" fontId="11" fillId="15" borderId="6" xfId="0" applyNumberFormat="1" applyFont="1" applyFill="1" applyBorder="1" applyAlignment="1">
      <alignment vertical="center"/>
    </xf>
    <xf numFmtId="164" fontId="24" fillId="15" borderId="0" xfId="1" applyNumberFormat="1" applyFont="1" applyFill="1" applyBorder="1" applyAlignment="1">
      <alignment vertical="center"/>
    </xf>
    <xf numFmtId="164" fontId="24" fillId="15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13" borderId="2" xfId="0" applyNumberFormat="1" applyFont="1" applyFill="1" applyBorder="1" applyAlignment="1">
      <alignment horizontal="center" vertical="center"/>
    </xf>
    <xf numFmtId="49" fontId="11" fillId="13" borderId="8" xfId="0" applyNumberFormat="1" applyFont="1" applyFill="1" applyBorder="1" applyAlignment="1">
      <alignment horizontal="center" vertical="center"/>
    </xf>
    <xf numFmtId="49" fontId="11" fillId="13" borderId="4" xfId="0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horizontal="center" vertical="center"/>
    </xf>
    <xf numFmtId="49" fontId="11" fillId="13" borderId="15" xfId="0" applyNumberFormat="1" applyFont="1" applyFill="1" applyBorder="1" applyAlignment="1">
      <alignment horizontal="center" vertical="center"/>
    </xf>
    <xf numFmtId="49" fontId="11" fillId="13" borderId="13" xfId="0" applyNumberFormat="1" applyFont="1" applyFill="1" applyBorder="1" applyAlignment="1">
      <alignment horizontal="center" vertical="center"/>
    </xf>
    <xf numFmtId="49" fontId="11" fillId="17" borderId="1" xfId="0" applyNumberFormat="1" applyFont="1" applyFill="1" applyBorder="1" applyAlignment="1">
      <alignment horizontal="center" vertical="center"/>
    </xf>
    <xf numFmtId="49" fontId="11" fillId="17" borderId="7" xfId="0" applyNumberFormat="1" applyFont="1" applyFill="1" applyBorder="1" applyAlignment="1">
      <alignment horizontal="center" vertical="center"/>
    </xf>
    <xf numFmtId="49" fontId="11" fillId="17" borderId="3" xfId="0" applyNumberFormat="1" applyFont="1" applyFill="1" applyBorder="1" applyAlignment="1">
      <alignment horizontal="center" vertical="center"/>
    </xf>
    <xf numFmtId="49" fontId="6" fillId="14" borderId="5" xfId="0" applyNumberFormat="1" applyFont="1" applyFill="1" applyBorder="1" applyAlignment="1">
      <alignment horizontal="center" vertical="center"/>
    </xf>
    <xf numFmtId="49" fontId="6" fillId="14" borderId="0" xfId="0" applyNumberFormat="1" applyFont="1" applyFill="1" applyBorder="1" applyAlignment="1">
      <alignment horizontal="center" vertical="center"/>
    </xf>
    <xf numFmtId="49" fontId="6" fillId="14" borderId="6" xfId="0" applyNumberFormat="1" applyFont="1" applyFill="1" applyBorder="1" applyAlignment="1">
      <alignment horizontal="center" vertical="center"/>
    </xf>
    <xf numFmtId="49" fontId="6" fillId="14" borderId="1" xfId="0" applyNumberFormat="1" applyFont="1" applyFill="1" applyBorder="1" applyAlignment="1">
      <alignment horizontal="center" vertical="center"/>
    </xf>
    <xf numFmtId="49" fontId="6" fillId="14" borderId="7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/>
    </xf>
    <xf numFmtId="43" fontId="26" fillId="0" borderId="0" xfId="1" applyFont="1" applyAlignment="1">
      <alignment vertical="center"/>
    </xf>
    <xf numFmtId="49" fontId="11" fillId="17" borderId="10" xfId="0" applyNumberFormat="1" applyFont="1" applyFill="1" applyBorder="1" applyAlignment="1">
      <alignment vertical="center"/>
    </xf>
    <xf numFmtId="164" fontId="11" fillId="17" borderId="7" xfId="0" applyNumberFormat="1" applyFont="1" applyFill="1" applyBorder="1" applyAlignment="1">
      <alignment vertical="center"/>
    </xf>
    <xf numFmtId="164" fontId="11" fillId="17" borderId="3" xfId="0" applyNumberFormat="1" applyFont="1" applyFill="1" applyBorder="1" applyAlignment="1">
      <alignment vertical="center"/>
    </xf>
    <xf numFmtId="164" fontId="24" fillId="17" borderId="7" xfId="1" applyNumberFormat="1" applyFont="1" applyFill="1" applyBorder="1" applyAlignment="1">
      <alignment vertical="center"/>
    </xf>
    <xf numFmtId="164" fontId="24" fillId="17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11" fillId="9" borderId="4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3" borderId="7" xfId="0" applyNumberFormat="1" applyFont="1" applyFill="1" applyBorder="1" applyAlignment="1">
      <alignment vertical="center"/>
    </xf>
    <xf numFmtId="49" fontId="11" fillId="13" borderId="3" xfId="0" applyNumberFormat="1" applyFont="1" applyFill="1" applyBorder="1" applyAlignment="1">
      <alignment vertical="center"/>
    </xf>
    <xf numFmtId="49" fontId="11" fillId="13" borderId="10" xfId="0" applyNumberFormat="1" applyFont="1" applyFill="1" applyBorder="1" applyAlignment="1">
      <alignment vertical="center"/>
    </xf>
    <xf numFmtId="164" fontId="11" fillId="13" borderId="1" xfId="1" applyNumberFormat="1" applyFont="1" applyFill="1" applyBorder="1" applyAlignment="1">
      <alignment vertical="center"/>
    </xf>
    <xf numFmtId="49" fontId="12" fillId="13" borderId="7" xfId="0" applyNumberFormat="1" applyFont="1" applyFill="1" applyBorder="1" applyAlignment="1">
      <alignment vertical="center"/>
    </xf>
    <xf numFmtId="49" fontId="12" fillId="13" borderId="3" xfId="0" applyNumberFormat="1" applyFont="1" applyFill="1" applyBorder="1" applyAlignment="1">
      <alignment vertical="center"/>
    </xf>
    <xf numFmtId="164" fontId="24" fillId="13" borderId="7" xfId="1" applyNumberFormat="1" applyFont="1" applyFill="1" applyBorder="1" applyAlignment="1">
      <alignment vertical="center"/>
    </xf>
    <xf numFmtId="164" fontId="24" fillId="13" borderId="3" xfId="1" applyNumberFormat="1" applyFont="1" applyFill="1" applyBorder="1" applyAlignment="1">
      <alignment vertical="center"/>
    </xf>
    <xf numFmtId="49" fontId="11" fillId="13" borderId="11" xfId="0" applyNumberFormat="1" applyFont="1" applyFill="1" applyBorder="1" applyAlignment="1">
      <alignment vertical="center"/>
    </xf>
    <xf numFmtId="49" fontId="11" fillId="13" borderId="8" xfId="0" applyNumberFormat="1" applyFont="1" applyFill="1" applyBorder="1" applyAlignment="1">
      <alignment vertical="center"/>
    </xf>
    <xf numFmtId="49" fontId="11" fillId="13" borderId="4" xfId="0" applyNumberFormat="1" applyFont="1" applyFill="1" applyBorder="1" applyAlignment="1">
      <alignment vertical="center"/>
    </xf>
    <xf numFmtId="164" fontId="11" fillId="13" borderId="2" xfId="1" applyNumberFormat="1" applyFont="1" applyFill="1" applyBorder="1" applyAlignment="1">
      <alignment vertical="center"/>
    </xf>
    <xf numFmtId="164" fontId="11" fillId="13" borderId="8" xfId="0" applyNumberFormat="1" applyFont="1" applyFill="1" applyBorder="1" applyAlignment="1">
      <alignment vertical="center"/>
    </xf>
    <xf numFmtId="164" fontId="11" fillId="13" borderId="4" xfId="0" applyNumberFormat="1" applyFont="1" applyFill="1" applyBorder="1" applyAlignment="1">
      <alignment vertical="center"/>
    </xf>
    <xf numFmtId="164" fontId="24" fillId="13" borderId="8" xfId="1" applyNumberFormat="1" applyFont="1" applyFill="1" applyBorder="1" applyAlignment="1">
      <alignment vertical="center"/>
    </xf>
    <xf numFmtId="164" fontId="24" fillId="13" borderId="4" xfId="1" applyNumberFormat="1" applyFont="1" applyFill="1" applyBorder="1" applyAlignment="1">
      <alignment vertical="center"/>
    </xf>
    <xf numFmtId="49" fontId="6" fillId="14" borderId="14" xfId="0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vertical="center"/>
    </xf>
    <xf numFmtId="49" fontId="6" fillId="14" borderId="6" xfId="0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vertical="center"/>
    </xf>
    <xf numFmtId="164" fontId="6" fillId="14" borderId="6" xfId="1" applyNumberFormat="1" applyFont="1" applyFill="1" applyBorder="1" applyAlignment="1">
      <alignment vertical="center"/>
    </xf>
    <xf numFmtId="164" fontId="8" fillId="14" borderId="0" xfId="1" applyNumberFormat="1" applyFont="1" applyFill="1" applyBorder="1" applyAlignment="1">
      <alignment vertical="center"/>
    </xf>
    <xf numFmtId="164" fontId="8" fillId="14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3" borderId="9" xfId="0" applyNumberFormat="1" applyFont="1" applyFill="1" applyBorder="1" applyAlignment="1">
      <alignment vertical="center"/>
    </xf>
    <xf numFmtId="49" fontId="11" fillId="13" borderId="15" xfId="0" applyNumberFormat="1" applyFont="1" applyFill="1" applyBorder="1" applyAlignment="1">
      <alignment vertical="center"/>
    </xf>
    <xf numFmtId="49" fontId="11" fillId="13" borderId="13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horizontal="center" vertical="center"/>
    </xf>
    <xf numFmtId="164" fontId="11" fillId="13" borderId="15" xfId="1" applyNumberFormat="1" applyFont="1" applyFill="1" applyBorder="1" applyAlignment="1">
      <alignment horizontal="center" vertical="center"/>
    </xf>
    <xf numFmtId="164" fontId="11" fillId="13" borderId="13" xfId="1" applyNumberFormat="1" applyFont="1" applyFill="1" applyBorder="1" applyAlignment="1">
      <alignment horizontal="center" vertical="center"/>
    </xf>
    <xf numFmtId="164" fontId="24" fillId="13" borderId="15" xfId="1" applyNumberFormat="1" applyFont="1" applyFill="1" applyBorder="1" applyAlignment="1">
      <alignment vertical="center"/>
    </xf>
    <xf numFmtId="164" fontId="24" fillId="13" borderId="13" xfId="1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horizontal="center" vertical="center"/>
    </xf>
    <xf numFmtId="164" fontId="6" fillId="14" borderId="0" xfId="1" applyNumberFormat="1" applyFont="1" applyFill="1" applyBorder="1" applyAlignment="1">
      <alignment horizontal="center" vertical="center"/>
    </xf>
    <xf numFmtId="164" fontId="6" fillId="14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4" borderId="10" xfId="0" applyNumberFormat="1" applyFont="1" applyFill="1" applyBorder="1" applyAlignment="1">
      <alignment vertical="center"/>
    </xf>
    <xf numFmtId="49" fontId="6" fillId="14" borderId="7" xfId="0" applyNumberFormat="1" applyFont="1" applyFill="1" applyBorder="1" applyAlignment="1">
      <alignment vertical="center"/>
    </xf>
    <xf numFmtId="49" fontId="6" fillId="14" borderId="3" xfId="0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horizontal="center" vertical="center"/>
    </xf>
    <xf numFmtId="164" fontId="6" fillId="14" borderId="3" xfId="1" applyNumberFormat="1" applyFont="1" applyFill="1" applyBorder="1" applyAlignment="1">
      <alignment horizontal="center" vertical="center"/>
    </xf>
    <xf numFmtId="164" fontId="8" fillId="14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7" borderId="1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vertical="center"/>
    </xf>
    <xf numFmtId="164" fontId="11" fillId="13" borderId="13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vertical="center"/>
    </xf>
    <xf numFmtId="164" fontId="6" fillId="14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horizontal="left" vertical="center"/>
    </xf>
    <xf numFmtId="164" fontId="6" fillId="14" borderId="7" xfId="1" applyNumberFormat="1" applyFont="1" applyFill="1" applyBorder="1" applyAlignment="1">
      <alignment horizontal="left" vertical="center"/>
    </xf>
    <xf numFmtId="164" fontId="6" fillId="14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164" fontId="6" fillId="0" borderId="8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8" fillId="9" borderId="15" xfId="1" applyNumberFormat="1" applyFont="1" applyFill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3" borderId="8" xfId="1" applyNumberFormat="1" applyFont="1" applyFill="1" applyBorder="1" applyAlignment="1">
      <alignment vertical="center"/>
    </xf>
    <xf numFmtId="164" fontId="11" fillId="13" borderId="4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4" borderId="9" xfId="0" applyNumberFormat="1" applyFont="1" applyFill="1" applyBorder="1" applyAlignment="1">
      <alignment vertical="center"/>
    </xf>
    <xf numFmtId="49" fontId="6" fillId="14" borderId="12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/>
    </xf>
    <xf numFmtId="49" fontId="6" fillId="14" borderId="13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vertical="center"/>
    </xf>
    <xf numFmtId="49" fontId="6" fillId="14" borderId="13" xfId="0" applyNumberFormat="1" applyFont="1" applyFill="1" applyBorder="1" applyAlignment="1">
      <alignment vertical="center"/>
    </xf>
    <xf numFmtId="164" fontId="6" fillId="14" borderId="12" xfId="1" applyNumberFormat="1" applyFont="1" applyFill="1" applyBorder="1" applyAlignment="1">
      <alignment horizontal="center" vertical="center"/>
    </xf>
    <xf numFmtId="164" fontId="6" fillId="14" borderId="15" xfId="1" applyNumberFormat="1" applyFont="1" applyFill="1" applyBorder="1" applyAlignment="1">
      <alignment horizontal="center" vertical="center"/>
    </xf>
    <xf numFmtId="164" fontId="6" fillId="14" borderId="13" xfId="1" applyNumberFormat="1" applyFont="1" applyFill="1" applyBorder="1" applyAlignment="1">
      <alignment horizontal="center" vertical="center"/>
    </xf>
    <xf numFmtId="164" fontId="8" fillId="14" borderId="15" xfId="1" applyNumberFormat="1" applyFont="1" applyFill="1" applyBorder="1" applyAlignment="1">
      <alignment vertical="center"/>
    </xf>
    <xf numFmtId="164" fontId="8" fillId="14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4" borderId="5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7" borderId="9" xfId="0" applyNumberFormat="1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164" fontId="11" fillId="17" borderId="15" xfId="0" applyNumberFormat="1" applyFont="1" applyFill="1" applyBorder="1" applyAlignment="1">
      <alignment vertical="center"/>
    </xf>
    <xf numFmtId="164" fontId="11" fillId="17" borderId="13" xfId="0" applyNumberFormat="1" applyFont="1" applyFill="1" applyBorder="1" applyAlignment="1">
      <alignment vertical="center"/>
    </xf>
    <xf numFmtId="164" fontId="24" fillId="17" borderId="15" xfId="1" applyNumberFormat="1" applyFont="1" applyFill="1" applyBorder="1" applyAlignment="1">
      <alignment vertical="center"/>
    </xf>
    <xf numFmtId="164" fontId="24" fillId="17" borderId="13" xfId="1" applyNumberFormat="1" applyFont="1" applyFill="1" applyBorder="1" applyAlignment="1">
      <alignment vertical="center"/>
    </xf>
    <xf numFmtId="49" fontId="11" fillId="18" borderId="9" xfId="0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vertical="center"/>
    </xf>
    <xf numFmtId="49" fontId="11" fillId="18" borderId="15" xfId="0" applyNumberFormat="1" applyFont="1" applyFill="1" applyBorder="1" applyAlignment="1">
      <alignment vertical="center"/>
    </xf>
    <xf numFmtId="49" fontId="11" fillId="18" borderId="13" xfId="0" applyNumberFormat="1" applyFont="1" applyFill="1" applyBorder="1" applyAlignment="1">
      <alignment vertical="center"/>
    </xf>
    <xf numFmtId="164" fontId="11" fillId="18" borderId="12" xfId="1" applyNumberFormat="1" applyFont="1" applyFill="1" applyBorder="1" applyAlignment="1">
      <alignment vertical="center"/>
    </xf>
    <xf numFmtId="164" fontId="11" fillId="18" borderId="15" xfId="0" applyNumberFormat="1" applyFont="1" applyFill="1" applyBorder="1" applyAlignment="1">
      <alignment vertical="center"/>
    </xf>
    <xf numFmtId="164" fontId="11" fillId="18" borderId="13" xfId="0" applyNumberFormat="1" applyFont="1" applyFill="1" applyBorder="1" applyAlignment="1">
      <alignment vertical="center"/>
    </xf>
    <xf numFmtId="164" fontId="24" fillId="18" borderId="15" xfId="1" applyNumberFormat="1" applyFont="1" applyFill="1" applyBorder="1" applyAlignment="1">
      <alignment vertical="center"/>
    </xf>
    <xf numFmtId="164" fontId="24" fillId="18" borderId="13" xfId="1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horizontal="center" vertical="center"/>
    </xf>
    <xf numFmtId="49" fontId="11" fillId="18" borderId="15" xfId="0" applyNumberFormat="1" applyFont="1" applyFill="1" applyBorder="1" applyAlignment="1">
      <alignment horizontal="center" vertical="center"/>
    </xf>
    <xf numFmtId="49" fontId="11" fillId="18" borderId="13" xfId="0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vertical="center"/>
    </xf>
    <xf numFmtId="164" fontId="11" fillId="18" borderId="13" xfId="1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center" vertical="center"/>
    </xf>
    <xf numFmtId="164" fontId="11" fillId="18" borderId="13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left" vertical="center"/>
    </xf>
    <xf numFmtId="164" fontId="11" fillId="18" borderId="13" xfId="1" applyNumberFormat="1" applyFont="1" applyFill="1" applyBorder="1" applyAlignment="1">
      <alignment horizontal="left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16" fillId="0" borderId="0" xfId="2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9" borderId="12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vertical="center"/>
    </xf>
    <xf numFmtId="164" fontId="11" fillId="19" borderId="15" xfId="1" applyNumberFormat="1" applyFont="1" applyFill="1" applyBorder="1" applyAlignment="1">
      <alignment vertical="center"/>
    </xf>
    <xf numFmtId="164" fontId="11" fillId="19" borderId="13" xfId="1" applyNumberFormat="1" applyFont="1" applyFill="1" applyBorder="1" applyAlignment="1">
      <alignment vertical="center"/>
    </xf>
    <xf numFmtId="49" fontId="11" fillId="19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9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9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24" fillId="19" borderId="12" xfId="1" applyNumberFormat="1" applyFont="1" applyFill="1" applyBorder="1" applyAlignment="1">
      <alignment horizontal="center" vertical="center"/>
    </xf>
    <xf numFmtId="164" fontId="24" fillId="19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164" fontId="24" fillId="0" borderId="4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" fontId="24" fillId="10" borderId="13" xfId="0" applyNumberFormat="1" applyFont="1" applyFill="1" applyBorder="1" applyAlignment="1">
      <alignment horizontal="center"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43" fontId="6" fillId="0" borderId="2" xfId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43" fontId="8" fillId="0" borderId="2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" fontId="8" fillId="0" borderId="3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1" fontId="24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vertical="center"/>
    </xf>
    <xf numFmtId="49" fontId="11" fillId="11" borderId="15" xfId="0" applyNumberFormat="1" applyFont="1" applyFill="1" applyBorder="1" applyAlignment="1">
      <alignment vertical="center"/>
    </xf>
    <xf numFmtId="49" fontId="11" fillId="11" borderId="13" xfId="0" applyNumberFormat="1" applyFont="1" applyFill="1" applyBorder="1" applyAlignment="1">
      <alignment vertical="center"/>
    </xf>
    <xf numFmtId="164" fontId="11" fillId="11" borderId="12" xfId="1" applyNumberFormat="1" applyFont="1" applyFill="1" applyBorder="1" applyAlignment="1">
      <alignment vertical="center"/>
    </xf>
    <xf numFmtId="164" fontId="11" fillId="11" borderId="15" xfId="1" applyNumberFormat="1" applyFont="1" applyFill="1" applyBorder="1" applyAlignment="1">
      <alignment vertical="center"/>
    </xf>
    <xf numFmtId="164" fontId="11" fillId="11" borderId="13" xfId="1" applyNumberFormat="1" applyFont="1" applyFill="1" applyBorder="1" applyAlignment="1">
      <alignment vertical="center"/>
    </xf>
    <xf numFmtId="43" fontId="8" fillId="0" borderId="3" xfId="1" applyFont="1" applyBorder="1" applyAlignment="1">
      <alignment horizontal="center" vertical="center"/>
    </xf>
    <xf numFmtId="164" fontId="8" fillId="14" borderId="1" xfId="1" applyNumberFormat="1" applyFont="1" applyFill="1" applyBorder="1" applyAlignment="1">
      <alignment vertical="center"/>
    </xf>
    <xf numFmtId="164" fontId="11" fillId="8" borderId="15" xfId="1" applyNumberFormat="1" applyFont="1" applyFill="1" applyBorder="1" applyAlignment="1">
      <alignment horizontal="right" vertical="center"/>
    </xf>
    <xf numFmtId="164" fontId="11" fillId="8" borderId="13" xfId="1" applyNumberFormat="1" applyFont="1" applyFill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164" fontId="6" fillId="0" borderId="5" xfId="1" applyNumberFormat="1" applyFont="1" applyFill="1" applyBorder="1" applyAlignment="1">
      <alignment vertical="center"/>
    </xf>
    <xf numFmtId="49" fontId="11" fillId="15" borderId="5" xfId="0" applyNumberFormat="1" applyFont="1" applyFill="1" applyBorder="1" applyAlignment="1">
      <alignment horizontal="center" vertical="center"/>
    </xf>
    <xf numFmtId="49" fontId="11" fillId="15" borderId="0" xfId="0" applyNumberFormat="1" applyFont="1" applyFill="1" applyBorder="1" applyAlignment="1">
      <alignment horizontal="center" vertical="center"/>
    </xf>
    <xf numFmtId="49" fontId="11" fillId="15" borderId="6" xfId="0" applyNumberFormat="1" applyFont="1" applyFill="1" applyBorder="1" applyAlignment="1">
      <alignment horizontal="center" vertical="center"/>
    </xf>
    <xf numFmtId="49" fontId="11" fillId="17" borderId="12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horizontal="center" vertical="center"/>
    </xf>
    <xf numFmtId="49" fontId="11" fillId="17" borderId="13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49" fontId="11" fillId="13" borderId="7" xfId="0" applyNumberFormat="1" applyFont="1" applyFill="1" applyBorder="1" applyAlignment="1">
      <alignment horizontal="center" vertical="center"/>
    </xf>
    <xf numFmtId="49" fontId="11" fillId="13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vertical="center"/>
    </xf>
    <xf numFmtId="49" fontId="6" fillId="14" borderId="1" xfId="0" applyNumberFormat="1" applyFont="1" applyFill="1" applyBorder="1" applyAlignment="1">
      <alignment vertical="center"/>
    </xf>
    <xf numFmtId="164" fontId="24" fillId="13" borderId="12" xfId="1" applyNumberFormat="1" applyFont="1" applyFill="1" applyBorder="1" applyAlignment="1">
      <alignment vertical="center"/>
    </xf>
    <xf numFmtId="164" fontId="8" fillId="9" borderId="7" xfId="1" applyNumberFormat="1" applyFont="1" applyFill="1" applyBorder="1" applyAlignment="1">
      <alignment vertical="center"/>
    </xf>
    <xf numFmtId="164" fontId="8" fillId="9" borderId="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horizontal="center" vertical="center"/>
    </xf>
    <xf numFmtId="164" fontId="11" fillId="9" borderId="0" xfId="1" applyNumberFormat="1" applyFont="1" applyFill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49" fontId="11" fillId="15" borderId="14" xfId="0" applyNumberFormat="1" applyFont="1" applyFill="1" applyBorder="1" applyAlignment="1">
      <alignment horizontal="center" vertical="center"/>
    </xf>
    <xf numFmtId="49" fontId="11" fillId="17" borderId="9" xfId="0" applyNumberFormat="1" applyFont="1" applyFill="1" applyBorder="1" applyAlignment="1">
      <alignment horizontal="center" vertical="center"/>
    </xf>
    <xf numFmtId="49" fontId="11" fillId="18" borderId="9" xfId="0" applyNumberFormat="1" applyFont="1" applyFill="1" applyBorder="1" applyAlignment="1">
      <alignment horizontal="center" vertical="center"/>
    </xf>
    <xf numFmtId="49" fontId="11" fillId="9" borderId="11" xfId="0" applyNumberFormat="1" applyFont="1" applyFill="1" applyBorder="1" applyAlignment="1">
      <alignment horizontal="center" vertical="center"/>
    </xf>
    <xf numFmtId="49" fontId="11" fillId="13" borderId="10" xfId="0" applyNumberFormat="1" applyFont="1" applyFill="1" applyBorder="1" applyAlignment="1">
      <alignment horizontal="center" vertical="center"/>
    </xf>
    <xf numFmtId="49" fontId="11" fillId="13" borderId="11" xfId="0" applyNumberFormat="1" applyFont="1" applyFill="1" applyBorder="1" applyAlignment="1">
      <alignment horizontal="center" vertical="center"/>
    </xf>
    <xf numFmtId="49" fontId="6" fillId="14" borderId="14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11" fillId="13" borderId="9" xfId="0" applyNumberFormat="1" applyFont="1" applyFill="1" applyBorder="1" applyAlignment="1">
      <alignment horizontal="center" vertical="center"/>
    </xf>
    <xf numFmtId="49" fontId="6" fillId="14" borderId="9" xfId="0" applyNumberFormat="1" applyFont="1" applyFill="1" applyBorder="1" applyAlignment="1">
      <alignment horizontal="center" vertical="center"/>
    </xf>
    <xf numFmtId="49" fontId="6" fillId="5" borderId="10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11" fillId="17" borderId="10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14" borderId="10" xfId="0" applyNumberFormat="1" applyFont="1" applyFill="1" applyBorder="1" applyAlignment="1">
      <alignment horizontal="center" vertical="center"/>
    </xf>
    <xf numFmtId="49" fontId="20" fillId="15" borderId="0" xfId="0" applyNumberFormat="1" applyFont="1" applyFill="1" applyBorder="1" applyAlignment="1">
      <alignment vertical="center"/>
    </xf>
    <xf numFmtId="49" fontId="20" fillId="15" borderId="6" xfId="0" applyNumberFormat="1" applyFont="1" applyFill="1" applyBorder="1" applyAlignment="1">
      <alignment vertical="center"/>
    </xf>
    <xf numFmtId="49" fontId="30" fillId="17" borderId="15" xfId="0" applyNumberFormat="1" applyFont="1" applyFill="1" applyBorder="1" applyAlignment="1">
      <alignment vertical="center"/>
    </xf>
    <xf numFmtId="49" fontId="30" fillId="17" borderId="13" xfId="0" applyNumberFormat="1" applyFont="1" applyFill="1" applyBorder="1" applyAlignment="1">
      <alignment vertical="center"/>
    </xf>
    <xf numFmtId="49" fontId="30" fillId="17" borderId="7" xfId="0" applyNumberFormat="1" applyFont="1" applyFill="1" applyBorder="1" applyAlignment="1">
      <alignment vertical="center"/>
    </xf>
    <xf numFmtId="49" fontId="30" fillId="17" borderId="3" xfId="0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horizontal="left" vertical="center"/>
    </xf>
    <xf numFmtId="164" fontId="8" fillId="14" borderId="7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horizontal="left" vertical="center"/>
    </xf>
    <xf numFmtId="164" fontId="6" fillId="14" borderId="6" xfId="1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vertical="center"/>
    </xf>
    <xf numFmtId="164" fontId="11" fillId="13" borderId="7" xfId="1" applyNumberFormat="1" applyFont="1" applyFill="1" applyBorder="1" applyAlignment="1">
      <alignment vertical="center"/>
    </xf>
    <xf numFmtId="164" fontId="11" fillId="13" borderId="3" xfId="1" applyNumberFormat="1" applyFont="1" applyFill="1" applyBorder="1" applyAlignment="1">
      <alignment vertical="center"/>
    </xf>
    <xf numFmtId="164" fontId="24" fillId="13" borderId="1" xfId="1" applyNumberFormat="1" applyFont="1" applyFill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43" fontId="8" fillId="0" borderId="6" xfId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43" fontId="11" fillId="5" borderId="8" xfId="1" applyFont="1" applyFill="1" applyBorder="1" applyAlignment="1">
      <alignment horizontal="center" vertical="center"/>
    </xf>
    <xf numFmtId="164" fontId="24" fillId="8" borderId="15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  <xf numFmtId="164" fontId="24" fillId="11" borderId="1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24" fillId="11" borderId="2" xfId="1" applyNumberFormat="1" applyFont="1" applyFill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24" fillId="8" borderId="12" xfId="1" applyNumberFormat="1" applyFont="1" applyFill="1" applyBorder="1" applyAlignment="1">
      <alignment horizontal="center" vertical="center"/>
    </xf>
    <xf numFmtId="164" fontId="12" fillId="10" borderId="12" xfId="0" applyNumberFormat="1" applyFont="1" applyFill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164" fontId="12" fillId="4" borderId="15" xfId="0" applyNumberFormat="1" applyFont="1" applyFill="1" applyBorder="1" applyAlignment="1">
      <alignment vertical="center"/>
    </xf>
    <xf numFmtId="164" fontId="24" fillId="11" borderId="4" xfId="1" applyNumberFormat="1" applyFont="1" applyFill="1" applyBorder="1" applyAlignment="1">
      <alignment horizontal="center" vertical="center"/>
    </xf>
    <xf numFmtId="164" fontId="11" fillId="8" borderId="7" xfId="1" applyNumberFormat="1" applyFont="1" applyFill="1" applyBorder="1" applyAlignment="1">
      <alignment vertical="center"/>
    </xf>
    <xf numFmtId="164" fontId="11" fillId="8" borderId="1" xfId="1" applyNumberFormat="1" applyFont="1" applyFill="1" applyBorder="1" applyAlignment="1">
      <alignment vertical="center"/>
    </xf>
    <xf numFmtId="164" fontId="11" fillId="8" borderId="3" xfId="1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11" fillId="18" borderId="11" xfId="0" applyNumberFormat="1" applyFont="1" applyFill="1" applyBorder="1" applyAlignment="1">
      <alignment vertical="center"/>
    </xf>
    <xf numFmtId="49" fontId="11" fillId="18" borderId="2" xfId="0" applyNumberFormat="1" applyFont="1" applyFill="1" applyBorder="1" applyAlignment="1">
      <alignment horizontal="center" vertical="center"/>
    </xf>
    <xf numFmtId="49" fontId="11" fillId="18" borderId="8" xfId="0" applyNumberFormat="1" applyFont="1" applyFill="1" applyBorder="1" applyAlignment="1">
      <alignment horizontal="center" vertical="center"/>
    </xf>
    <xf numFmtId="49" fontId="11" fillId="18" borderId="2" xfId="0" applyNumberFormat="1" applyFont="1" applyFill="1" applyBorder="1" applyAlignment="1">
      <alignment vertical="center"/>
    </xf>
    <xf numFmtId="49" fontId="11" fillId="18" borderId="8" xfId="0" applyNumberFormat="1" applyFont="1" applyFill="1" applyBorder="1" applyAlignment="1">
      <alignment vertical="center"/>
    </xf>
    <xf numFmtId="49" fontId="11" fillId="18" borderId="4" xfId="0" applyNumberFormat="1" applyFont="1" applyFill="1" applyBorder="1" applyAlignment="1">
      <alignment vertical="center"/>
    </xf>
    <xf numFmtId="164" fontId="11" fillId="18" borderId="8" xfId="1" applyNumberFormat="1" applyFont="1" applyFill="1" applyBorder="1" applyAlignment="1">
      <alignment vertical="center"/>
    </xf>
    <xf numFmtId="164" fontId="11" fillId="18" borderId="4" xfId="1" applyNumberFormat="1" applyFont="1" applyFill="1" applyBorder="1" applyAlignment="1">
      <alignment vertical="center"/>
    </xf>
    <xf numFmtId="164" fontId="24" fillId="18" borderId="8" xfId="1" applyNumberFormat="1" applyFont="1" applyFill="1" applyBorder="1" applyAlignment="1">
      <alignment vertical="center"/>
    </xf>
    <xf numFmtId="164" fontId="24" fillId="18" borderId="4" xfId="1" applyNumberFormat="1" applyFont="1" applyFill="1" applyBorder="1" applyAlignment="1">
      <alignment vertical="center"/>
    </xf>
    <xf numFmtId="49" fontId="31" fillId="0" borderId="14" xfId="0" applyNumberFormat="1" applyFont="1" applyFill="1" applyBorder="1" applyAlignment="1">
      <alignment vertical="center"/>
    </xf>
    <xf numFmtId="49" fontId="31" fillId="0" borderId="0" xfId="0" applyNumberFormat="1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center" vertical="center"/>
    </xf>
    <xf numFmtId="49" fontId="31" fillId="0" borderId="0" xfId="0" applyNumberFormat="1" applyFont="1" applyBorder="1" applyAlignment="1">
      <alignment vertical="center"/>
    </xf>
    <xf numFmtId="164" fontId="31" fillId="0" borderId="0" xfId="1" applyNumberFormat="1" applyFont="1" applyBorder="1" applyAlignment="1">
      <alignment horizontal="center" vertical="center"/>
    </xf>
    <xf numFmtId="164" fontId="31" fillId="0" borderId="6" xfId="1" applyNumberFormat="1" applyFont="1" applyBorder="1" applyAlignment="1">
      <alignment horizontal="center" vertical="center"/>
    </xf>
    <xf numFmtId="164" fontId="6" fillId="14" borderId="1" xfId="1" applyNumberFormat="1" applyFont="1" applyFill="1" applyBorder="1" applyAlignment="1">
      <alignment horizontal="center" vertical="center"/>
    </xf>
    <xf numFmtId="164" fontId="31" fillId="0" borderId="5" xfId="1" applyNumberFormat="1" applyFont="1" applyBorder="1" applyAlignment="1">
      <alignment vertical="center"/>
    </xf>
    <xf numFmtId="164" fontId="11" fillId="9" borderId="1" xfId="1" applyNumberFormat="1" applyFont="1" applyFill="1" applyBorder="1" applyAlignment="1">
      <alignment vertical="center"/>
    </xf>
    <xf numFmtId="164" fontId="11" fillId="9" borderId="7" xfId="1" applyNumberFormat="1" applyFont="1" applyFill="1" applyBorder="1" applyAlignment="1">
      <alignment vertical="center"/>
    </xf>
    <xf numFmtId="164" fontId="11" fillId="9" borderId="3" xfId="1" applyNumberFormat="1" applyFont="1" applyFill="1" applyBorder="1" applyAlignment="1">
      <alignment vertical="center"/>
    </xf>
    <xf numFmtId="0" fontId="26" fillId="0" borderId="0" xfId="0" applyFont="1" applyFill="1"/>
    <xf numFmtId="49" fontId="31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vertical="center"/>
    </xf>
    <xf numFmtId="164" fontId="31" fillId="0" borderId="5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164" fontId="31" fillId="0" borderId="6" xfId="1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164" fontId="6" fillId="0" borderId="5" xfId="1" applyNumberFormat="1" applyFont="1" applyFill="1" applyBorder="1" applyAlignment="1">
      <alignment horizontal="center" vertical="center"/>
    </xf>
    <xf numFmtId="164" fontId="32" fillId="0" borderId="5" xfId="1" applyNumberFormat="1" applyFont="1" applyFill="1" applyBorder="1" applyAlignment="1">
      <alignment vertical="center"/>
    </xf>
    <xf numFmtId="164" fontId="32" fillId="0" borderId="6" xfId="1" applyNumberFormat="1" applyFont="1" applyFill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164" fontId="8" fillId="0" borderId="7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5" xfId="0" applyNumberFormat="1" applyFont="1" applyBorder="1" applyAlignment="1">
      <alignment vertical="center"/>
    </xf>
    <xf numFmtId="164" fontId="6" fillId="0" borderId="12" xfId="1" applyNumberFormat="1" applyFont="1" applyBorder="1" applyAlignment="1">
      <alignment vertical="center"/>
    </xf>
    <xf numFmtId="164" fontId="6" fillId="0" borderId="15" xfId="1" applyNumberFormat="1" applyFont="1" applyBorder="1" applyAlignment="1">
      <alignment horizontal="center" vertical="center"/>
    </xf>
    <xf numFmtId="164" fontId="6" fillId="0" borderId="13" xfId="1" applyNumberFormat="1" applyFont="1" applyBorder="1" applyAlignment="1">
      <alignment horizontal="center" vertical="center"/>
    </xf>
    <xf numFmtId="164" fontId="8" fillId="0" borderId="12" xfId="1" applyNumberFormat="1" applyFont="1" applyFill="1" applyBorder="1" applyAlignment="1">
      <alignment vertical="center"/>
    </xf>
    <xf numFmtId="164" fontId="8" fillId="0" borderId="13" xfId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43" fontId="8" fillId="0" borderId="0" xfId="1" applyFont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7" fillId="0" borderId="9" xfId="0" applyFont="1" applyBorder="1" applyAlignment="1">
      <alignment horizontal="left" vertical="center" wrapText="1"/>
    </xf>
    <xf numFmtId="164" fontId="15" fillId="0" borderId="9" xfId="1" applyNumberFormat="1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49" fontId="10" fillId="0" borderId="0" xfId="0" applyNumberFormat="1" applyFont="1" applyAlignment="1">
      <alignment horizontal="left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 wrapText="1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49" fontId="2" fillId="0" borderId="0" xfId="0" applyNumberFormat="1" applyFont="1"/>
    <xf numFmtId="49" fontId="3" fillId="0" borderId="0" xfId="0" applyNumberFormat="1" applyFont="1"/>
    <xf numFmtId="0" fontId="1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1" fillId="13" borderId="10" xfId="0" applyNumberFormat="1" applyFont="1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49" fontId="29" fillId="2" borderId="14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0" fontId="13" fillId="16" borderId="1" xfId="0" applyFont="1" applyFill="1" applyBorder="1" applyAlignment="1">
      <alignment horizontal="center" vertical="center" textRotation="90" wrapText="1"/>
    </xf>
    <xf numFmtId="0" fontId="13" fillId="16" borderId="5" xfId="0" applyFont="1" applyFill="1" applyBorder="1" applyAlignment="1">
      <alignment horizontal="center" vertical="center" textRotation="90" wrapText="1"/>
    </xf>
    <xf numFmtId="0" fontId="13" fillId="16" borderId="2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/>
    </xf>
    <xf numFmtId="0" fontId="13" fillId="16" borderId="6" xfId="0" applyFont="1" applyFill="1" applyBorder="1" applyAlignment="1">
      <alignment horizontal="center" vertical="center" textRotation="90"/>
    </xf>
    <xf numFmtId="0" fontId="13" fillId="16" borderId="4" xfId="0" applyFont="1" applyFill="1" applyBorder="1" applyAlignment="1">
      <alignment horizontal="center" vertical="center" textRotation="90"/>
    </xf>
    <xf numFmtId="0" fontId="12" fillId="16" borderId="10" xfId="0" applyFont="1" applyFill="1" applyBorder="1" applyAlignment="1">
      <alignment horizontal="center" vertical="center" textRotation="90"/>
    </xf>
    <xf numFmtId="0" fontId="12" fillId="16" borderId="14" xfId="0" applyFont="1" applyFill="1" applyBorder="1" applyAlignment="1">
      <alignment horizontal="center" vertical="center" textRotation="90"/>
    </xf>
    <xf numFmtId="0" fontId="12" fillId="16" borderId="11" xfId="0" applyFont="1" applyFill="1" applyBorder="1" applyAlignment="1">
      <alignment horizontal="center" vertical="center" textRotation="90"/>
    </xf>
    <xf numFmtId="0" fontId="12" fillId="16" borderId="10" xfId="0" applyFont="1" applyFill="1" applyBorder="1" applyAlignment="1">
      <alignment horizontal="center" vertical="center" textRotation="90" wrapText="1"/>
    </xf>
    <xf numFmtId="0" fontId="12" fillId="16" borderId="14" xfId="0" applyFont="1" applyFill="1" applyBorder="1" applyAlignment="1">
      <alignment horizontal="center" vertical="center" textRotation="90" wrapText="1"/>
    </xf>
    <xf numFmtId="0" fontId="12" fillId="16" borderId="11" xfId="0" applyFont="1" applyFill="1" applyBorder="1" applyAlignment="1">
      <alignment horizontal="center" vertical="center" textRotation="90" wrapText="1"/>
    </xf>
    <xf numFmtId="0" fontId="13" fillId="16" borderId="1" xfId="0" applyFont="1" applyFill="1" applyBorder="1" applyAlignment="1">
      <alignment horizontal="center" vertical="center" textRotation="90"/>
    </xf>
    <xf numFmtId="0" fontId="13" fillId="16" borderId="5" xfId="0" applyFont="1" applyFill="1" applyBorder="1" applyAlignment="1">
      <alignment horizontal="center" vertical="center" textRotation="90"/>
    </xf>
    <xf numFmtId="0" fontId="13" fillId="16" borderId="2" xfId="0" applyFont="1" applyFill="1" applyBorder="1" applyAlignment="1">
      <alignment horizontal="center" vertical="center" textRotation="90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6" xfId="0" applyFont="1" applyFill="1" applyBorder="1" applyAlignment="1">
      <alignment horizontal="center" vertical="center" textRotation="90" wrapText="1"/>
    </xf>
    <xf numFmtId="0" fontId="13" fillId="16" borderId="4" xfId="0" applyFont="1" applyFill="1" applyBorder="1" applyAlignment="1">
      <alignment horizontal="center" vertical="center" textRotation="90" wrapText="1"/>
    </xf>
    <xf numFmtId="0" fontId="12" fillId="16" borderId="12" xfId="0" applyFont="1" applyFill="1" applyBorder="1" applyAlignment="1">
      <alignment horizontal="center" vertical="center" textRotation="90"/>
    </xf>
    <xf numFmtId="0" fontId="13" fillId="12" borderId="10" xfId="0" applyFont="1" applyFill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10" xfId="0" applyFont="1" applyFill="1" applyBorder="1" applyAlignment="1">
      <alignment horizontal="center" vertical="center"/>
    </xf>
    <xf numFmtId="0" fontId="13" fillId="12" borderId="11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0" fillId="16" borderId="3" xfId="0" applyFill="1" applyBorder="1" applyAlignment="1">
      <alignment horizontal="center" vertical="center" textRotation="90"/>
    </xf>
    <xf numFmtId="0" fontId="0" fillId="16" borderId="6" xfId="0" applyFill="1" applyBorder="1" applyAlignment="1">
      <alignment horizontal="center" vertical="center" textRotation="90"/>
    </xf>
    <xf numFmtId="0" fontId="3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33" fillId="0" borderId="0" xfId="0" applyFont="1" applyAlignment="1">
      <alignment horizontal="center" vertical="center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FF99"/>
      <color rgb="FF7CC3D6"/>
      <color rgb="FF64A46F"/>
      <color rgb="FFFF99CC"/>
      <color rgb="FFA5C26A"/>
      <color rgb="FF9EE5EC"/>
      <color rgb="FF75DAE5"/>
      <color rgb="FF88DFE8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6"/>
  <sheetViews>
    <sheetView zoomScaleNormal="100" workbookViewId="0">
      <selection activeCell="A2" sqref="A2:P2"/>
    </sheetView>
  </sheetViews>
  <sheetFormatPr defaultRowHeight="14.4"/>
  <cols>
    <col min="1" max="7" width="2.33203125" customWidth="1"/>
    <col min="8" max="8" width="2.33203125" style="9" customWidth="1"/>
    <col min="9" max="9" width="4.6640625" customWidth="1"/>
    <col min="11" max="11" width="49.33203125" customWidth="1"/>
    <col min="12" max="12" width="11.6640625" style="9" customWidth="1"/>
    <col min="13" max="13" width="12.109375" customWidth="1"/>
    <col min="14" max="14" width="11.6640625" customWidth="1"/>
    <col min="15" max="15" width="7.5546875" customWidth="1"/>
    <col min="16" max="16" width="6.5546875" customWidth="1"/>
  </cols>
  <sheetData>
    <row r="1" spans="1:17">
      <c r="A1" s="618" t="s">
        <v>488</v>
      </c>
      <c r="B1" s="618"/>
      <c r="C1" s="618"/>
      <c r="D1" s="618"/>
      <c r="E1" s="618"/>
      <c r="F1" s="618"/>
      <c r="G1" s="618"/>
      <c r="H1" s="618"/>
      <c r="I1" s="618"/>
      <c r="J1" s="618"/>
      <c r="K1" s="618"/>
      <c r="L1" s="618"/>
      <c r="M1" s="618"/>
      <c r="N1" s="618"/>
      <c r="O1" s="618"/>
      <c r="P1" s="618"/>
      <c r="Q1" s="29"/>
    </row>
    <row r="2" spans="1:17">
      <c r="A2" s="619" t="s">
        <v>487</v>
      </c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29"/>
    </row>
    <row r="3" spans="1:17" ht="12" customHeight="1">
      <c r="A3" s="620"/>
      <c r="B3" s="621"/>
      <c r="C3" s="621"/>
      <c r="D3" s="621"/>
      <c r="E3" s="621"/>
      <c r="F3" s="621"/>
      <c r="G3" s="621"/>
      <c r="H3" s="621"/>
      <c r="I3" s="621"/>
      <c r="J3" s="621"/>
      <c r="K3" s="621"/>
      <c r="L3" s="12"/>
      <c r="M3" s="1"/>
      <c r="N3" s="1"/>
    </row>
    <row r="4" spans="1:17" ht="18" customHeight="1">
      <c r="A4" s="623" t="s">
        <v>376</v>
      </c>
      <c r="B4" s="623"/>
      <c r="C4" s="623"/>
      <c r="D4" s="623"/>
      <c r="E4" s="623"/>
      <c r="F4" s="623"/>
      <c r="G4" s="623"/>
      <c r="H4" s="623"/>
      <c r="I4" s="623"/>
      <c r="J4" s="623"/>
      <c r="K4" s="623"/>
      <c r="L4" s="623"/>
      <c r="M4" s="623"/>
      <c r="N4" s="623"/>
      <c r="O4" s="623"/>
      <c r="P4" s="623"/>
    </row>
    <row r="5" spans="1:17" ht="18" customHeight="1">
      <c r="A5" s="623" t="s">
        <v>409</v>
      </c>
      <c r="B5" s="623"/>
      <c r="C5" s="623"/>
      <c r="D5" s="623"/>
      <c r="E5" s="623"/>
      <c r="F5" s="623"/>
      <c r="G5" s="623"/>
      <c r="H5" s="623"/>
      <c r="I5" s="623"/>
      <c r="J5" s="623"/>
      <c r="K5" s="623"/>
      <c r="L5" s="623"/>
      <c r="M5" s="623"/>
      <c r="N5" s="623"/>
      <c r="O5" s="623"/>
      <c r="P5" s="623"/>
    </row>
    <row r="6" spans="1:17" ht="12.75" customHeight="1">
      <c r="A6" s="2"/>
      <c r="B6" s="2"/>
      <c r="C6" s="2"/>
      <c r="D6" s="2"/>
      <c r="E6" s="2"/>
      <c r="F6" s="2"/>
      <c r="G6" s="2"/>
      <c r="H6" s="30"/>
      <c r="I6" s="2"/>
      <c r="J6" s="2"/>
      <c r="K6" s="2"/>
      <c r="L6" s="13"/>
      <c r="M6" s="1"/>
      <c r="N6" s="1"/>
    </row>
    <row r="7" spans="1:17" ht="18">
      <c r="A7" s="624" t="s">
        <v>115</v>
      </c>
      <c r="B7" s="624"/>
      <c r="C7" s="624"/>
      <c r="D7" s="624"/>
      <c r="E7" s="624"/>
      <c r="F7" s="624"/>
      <c r="G7" s="624"/>
      <c r="H7" s="624"/>
      <c r="I7" s="624"/>
      <c r="J7" s="624"/>
      <c r="K7" s="624"/>
      <c r="L7" s="624"/>
      <c r="M7" s="624"/>
      <c r="N7" s="624"/>
      <c r="O7" s="624"/>
      <c r="P7" s="624"/>
    </row>
    <row r="8" spans="1:17" s="9" customFormat="1" ht="12" customHeight="1">
      <c r="A8" s="16"/>
      <c r="B8" s="16"/>
      <c r="C8" s="16"/>
      <c r="D8" s="16"/>
      <c r="E8" s="16"/>
      <c r="F8" s="16"/>
      <c r="G8" s="16"/>
      <c r="H8" s="31"/>
      <c r="I8" s="16"/>
      <c r="J8" s="16"/>
      <c r="K8" s="16"/>
      <c r="L8" s="16"/>
      <c r="M8" s="16"/>
      <c r="N8" s="6"/>
    </row>
    <row r="9" spans="1:17" s="9" customFormat="1">
      <c r="A9" s="618" t="s">
        <v>410</v>
      </c>
      <c r="B9" s="618"/>
      <c r="C9" s="618"/>
      <c r="D9" s="618"/>
      <c r="E9" s="618"/>
      <c r="F9" s="618"/>
      <c r="G9" s="618"/>
      <c r="H9" s="618"/>
      <c r="I9" s="618"/>
      <c r="J9" s="618"/>
      <c r="K9" s="618"/>
      <c r="L9" s="312"/>
      <c r="M9" s="312"/>
      <c r="N9" s="312"/>
      <c r="O9" s="313"/>
      <c r="P9" s="313"/>
    </row>
    <row r="10" spans="1:17" s="9" customFormat="1">
      <c r="A10" s="613" t="s">
        <v>138</v>
      </c>
      <c r="B10" s="613"/>
      <c r="C10" s="613"/>
      <c r="D10" s="613"/>
      <c r="E10" s="613"/>
      <c r="F10" s="613"/>
      <c r="G10" s="613"/>
      <c r="H10" s="613"/>
      <c r="I10" s="613"/>
      <c r="J10" s="613"/>
      <c r="K10" s="613"/>
      <c r="L10" s="613"/>
      <c r="M10" s="613"/>
      <c r="N10" s="613"/>
      <c r="O10" s="313"/>
      <c r="P10" s="313"/>
    </row>
    <row r="11" spans="1:17" s="9" customFormat="1">
      <c r="A11" s="613" t="s">
        <v>139</v>
      </c>
      <c r="B11" s="613"/>
      <c r="C11" s="613"/>
      <c r="D11" s="613"/>
      <c r="E11" s="613"/>
      <c r="F11" s="613"/>
      <c r="G11" s="613"/>
      <c r="H11" s="613"/>
      <c r="I11" s="613"/>
      <c r="J11" s="613"/>
      <c r="K11" s="613"/>
      <c r="L11" s="613"/>
      <c r="M11" s="613"/>
      <c r="N11" s="613"/>
      <c r="O11" s="313"/>
      <c r="P11" s="313"/>
    </row>
    <row r="12" spans="1:17" s="9" customFormat="1">
      <c r="A12" s="613" t="s">
        <v>140</v>
      </c>
      <c r="B12" s="613"/>
      <c r="C12" s="613"/>
      <c r="D12" s="613"/>
      <c r="E12" s="613"/>
      <c r="F12" s="613"/>
      <c r="G12" s="613"/>
      <c r="H12" s="613"/>
      <c r="I12" s="613"/>
      <c r="J12" s="613"/>
      <c r="K12" s="613"/>
      <c r="L12" s="613"/>
      <c r="M12" s="613"/>
      <c r="N12" s="613"/>
      <c r="O12" s="313"/>
      <c r="P12" s="313"/>
    </row>
    <row r="13" spans="1:17" s="9" customFormat="1">
      <c r="A13" s="613" t="s">
        <v>141</v>
      </c>
      <c r="B13" s="613"/>
      <c r="C13" s="613"/>
      <c r="D13" s="613"/>
      <c r="E13" s="613"/>
      <c r="F13" s="613"/>
      <c r="G13" s="613"/>
      <c r="H13" s="613"/>
      <c r="I13" s="613"/>
      <c r="J13" s="613"/>
      <c r="K13" s="613"/>
      <c r="L13" s="613"/>
      <c r="M13" s="613"/>
      <c r="N13" s="613"/>
      <c r="O13" s="313"/>
      <c r="P13" s="313"/>
    </row>
    <row r="14" spans="1:17" s="9" customFormat="1">
      <c r="A14" s="613" t="s">
        <v>142</v>
      </c>
      <c r="B14" s="613"/>
      <c r="C14" s="613"/>
      <c r="D14" s="613"/>
      <c r="E14" s="613"/>
      <c r="F14" s="613"/>
      <c r="G14" s="613"/>
      <c r="H14" s="613"/>
      <c r="I14" s="613"/>
      <c r="J14" s="613"/>
      <c r="K14" s="613"/>
      <c r="L14" s="613"/>
      <c r="M14" s="613"/>
      <c r="N14" s="613"/>
      <c r="O14" s="313"/>
      <c r="P14" s="313"/>
    </row>
    <row r="15" spans="1:17" s="9" customFormat="1">
      <c r="A15" s="613" t="s">
        <v>170</v>
      </c>
      <c r="B15" s="613"/>
      <c r="C15" s="613"/>
      <c r="D15" s="613"/>
      <c r="E15" s="613"/>
      <c r="F15" s="613"/>
      <c r="G15" s="613"/>
      <c r="H15" s="613"/>
      <c r="I15" s="613"/>
      <c r="J15" s="613"/>
      <c r="K15" s="613"/>
      <c r="L15" s="613"/>
      <c r="M15" s="613"/>
      <c r="N15" s="613"/>
      <c r="O15" s="313"/>
      <c r="P15" s="313"/>
    </row>
    <row r="16" spans="1:17" ht="13.5" customHeight="1">
      <c r="A16" s="314"/>
      <c r="B16" s="314"/>
      <c r="C16" s="314"/>
      <c r="D16" s="314"/>
      <c r="E16" s="314"/>
      <c r="F16" s="314"/>
      <c r="G16" s="314"/>
      <c r="H16" s="314"/>
      <c r="I16" s="314"/>
      <c r="J16" s="314"/>
      <c r="K16" s="315"/>
      <c r="L16" s="315"/>
      <c r="M16" s="39"/>
      <c r="N16" s="39"/>
      <c r="O16" s="22"/>
      <c r="P16" s="22"/>
    </row>
    <row r="17" spans="1:16" ht="15" customHeight="1">
      <c r="A17" s="608" t="s">
        <v>116</v>
      </c>
      <c r="B17" s="608"/>
      <c r="C17" s="608"/>
      <c r="D17" s="608"/>
      <c r="E17" s="608"/>
      <c r="F17" s="608"/>
      <c r="G17" s="608"/>
      <c r="H17" s="608"/>
      <c r="I17" s="608"/>
      <c r="J17" s="608"/>
      <c r="K17" s="608"/>
      <c r="L17" s="608"/>
      <c r="M17" s="608"/>
      <c r="N17" s="608"/>
      <c r="O17" s="608"/>
      <c r="P17" s="608"/>
    </row>
    <row r="18" spans="1:16" ht="15" customHeight="1">
      <c r="A18" s="622" t="s">
        <v>411</v>
      </c>
      <c r="B18" s="622"/>
      <c r="C18" s="622"/>
      <c r="D18" s="622"/>
      <c r="E18" s="622"/>
      <c r="F18" s="622"/>
      <c r="G18" s="622"/>
      <c r="H18" s="622"/>
      <c r="I18" s="622"/>
      <c r="J18" s="622"/>
      <c r="K18" s="622"/>
      <c r="L18" s="622"/>
      <c r="M18" s="622"/>
      <c r="N18" s="622"/>
      <c r="O18" s="22"/>
      <c r="P18" s="22"/>
    </row>
    <row r="19" spans="1:16" ht="15" customHeight="1">
      <c r="A19" s="316"/>
      <c r="B19" s="317"/>
      <c r="C19" s="317"/>
      <c r="D19" s="317"/>
      <c r="E19" s="317"/>
      <c r="F19" s="317"/>
      <c r="G19" s="317"/>
      <c r="H19" s="336"/>
      <c r="I19" s="318" t="s">
        <v>0</v>
      </c>
      <c r="J19" s="317"/>
      <c r="K19" s="317"/>
      <c r="L19" s="347" t="s">
        <v>117</v>
      </c>
      <c r="M19" s="319" t="s">
        <v>1</v>
      </c>
      <c r="N19" s="320" t="s">
        <v>119</v>
      </c>
      <c r="O19" s="351" t="s">
        <v>2</v>
      </c>
      <c r="P19" s="320" t="s">
        <v>2</v>
      </c>
    </row>
    <row r="20" spans="1:16" ht="15" customHeight="1">
      <c r="A20" s="321"/>
      <c r="B20" s="322"/>
      <c r="C20" s="322"/>
      <c r="D20" s="322"/>
      <c r="E20" s="322"/>
      <c r="F20" s="322"/>
      <c r="G20" s="322"/>
      <c r="H20" s="337"/>
      <c r="I20" s="323"/>
      <c r="J20" s="322"/>
      <c r="K20" s="322"/>
      <c r="L20" s="348" t="s">
        <v>118</v>
      </c>
      <c r="M20" s="324" t="s">
        <v>400</v>
      </c>
      <c r="N20" s="325" t="s">
        <v>120</v>
      </c>
      <c r="O20" s="352" t="s">
        <v>133</v>
      </c>
      <c r="P20" s="325" t="s">
        <v>134</v>
      </c>
    </row>
    <row r="21" spans="1:16" ht="15" customHeight="1">
      <c r="A21" s="326" t="s">
        <v>3</v>
      </c>
      <c r="B21" s="323"/>
      <c r="C21" s="323"/>
      <c r="D21" s="323"/>
      <c r="E21" s="323"/>
      <c r="F21" s="322"/>
      <c r="G21" s="322"/>
      <c r="H21" s="337"/>
      <c r="I21" s="322"/>
      <c r="J21" s="322"/>
      <c r="K21" s="322"/>
      <c r="L21" s="348" t="s">
        <v>377</v>
      </c>
      <c r="M21" s="324"/>
      <c r="N21" s="349" t="s">
        <v>401</v>
      </c>
      <c r="O21" s="353" t="s">
        <v>4</v>
      </c>
      <c r="P21" s="327"/>
    </row>
    <row r="22" spans="1:16">
      <c r="A22" s="352">
        <v>1</v>
      </c>
      <c r="B22" s="324">
        <v>2</v>
      </c>
      <c r="C22" s="324">
        <v>3</v>
      </c>
      <c r="D22" s="324">
        <v>4</v>
      </c>
      <c r="E22" s="324">
        <v>5</v>
      </c>
      <c r="F22" s="324">
        <v>6</v>
      </c>
      <c r="G22" s="324">
        <v>7</v>
      </c>
      <c r="H22" s="325" t="s">
        <v>189</v>
      </c>
      <c r="I22" s="322"/>
      <c r="J22" s="322"/>
      <c r="K22" s="322"/>
      <c r="L22" s="348" t="s">
        <v>88</v>
      </c>
      <c r="M22" s="324" t="s">
        <v>129</v>
      </c>
      <c r="N22" s="349" t="s">
        <v>97</v>
      </c>
      <c r="O22" s="353"/>
      <c r="P22" s="327"/>
    </row>
    <row r="23" spans="1:16">
      <c r="A23" s="328"/>
      <c r="B23" s="329"/>
      <c r="C23" s="329"/>
      <c r="D23" s="329"/>
      <c r="E23" s="329"/>
      <c r="F23" s="329"/>
      <c r="G23" s="329"/>
      <c r="H23" s="329"/>
      <c r="I23" s="330" t="s">
        <v>369</v>
      </c>
      <c r="J23" s="330"/>
      <c r="K23" s="330"/>
      <c r="L23" s="330"/>
      <c r="M23" s="330"/>
      <c r="N23" s="331"/>
      <c r="O23" s="332"/>
      <c r="P23" s="333"/>
    </row>
    <row r="24" spans="1:16">
      <c r="A24" s="52" t="s">
        <v>88</v>
      </c>
      <c r="B24" s="53"/>
      <c r="C24" s="53" t="s">
        <v>97</v>
      </c>
      <c r="D24" s="53" t="s">
        <v>11</v>
      </c>
      <c r="E24" s="53" t="s">
        <v>185</v>
      </c>
      <c r="F24" s="53" t="s">
        <v>186</v>
      </c>
      <c r="G24" s="53"/>
      <c r="H24" s="54"/>
      <c r="I24" s="32">
        <v>6</v>
      </c>
      <c r="J24" s="32" t="s">
        <v>7</v>
      </c>
      <c r="K24" s="32"/>
      <c r="L24" s="160">
        <f>L46</f>
        <v>4780638</v>
      </c>
      <c r="M24" s="161">
        <f>M46</f>
        <v>11314000</v>
      </c>
      <c r="N24" s="162">
        <f>N46</f>
        <v>3866036</v>
      </c>
      <c r="O24" s="160">
        <f>N24/L24*100</f>
        <v>80.868620464465195</v>
      </c>
      <c r="P24" s="162">
        <f>N24/M24*100</f>
        <v>34.170372989216901</v>
      </c>
    </row>
    <row r="25" spans="1:16">
      <c r="A25" s="52"/>
      <c r="B25" s="53"/>
      <c r="C25" s="53"/>
      <c r="D25" s="53"/>
      <c r="E25" s="53"/>
      <c r="F25" s="53"/>
      <c r="G25" s="53" t="s">
        <v>187</v>
      </c>
      <c r="H25" s="54"/>
      <c r="I25" s="32">
        <v>7</v>
      </c>
      <c r="J25" s="32" t="s">
        <v>9</v>
      </c>
      <c r="K25" s="32"/>
      <c r="L25" s="160">
        <f>L68</f>
        <v>0</v>
      </c>
      <c r="M25" s="161">
        <f>M68</f>
        <v>20000</v>
      </c>
      <c r="N25" s="162">
        <f>N68</f>
        <v>0</v>
      </c>
      <c r="O25" s="160">
        <v>0</v>
      </c>
      <c r="P25" s="162">
        <f t="shared" ref="P25:P27" si="0">N25/M25*100</f>
        <v>0</v>
      </c>
    </row>
    <row r="26" spans="1:16">
      <c r="A26" s="52" t="s">
        <v>88</v>
      </c>
      <c r="B26" s="53"/>
      <c r="C26" s="53" t="s">
        <v>97</v>
      </c>
      <c r="D26" s="53" t="s">
        <v>11</v>
      </c>
      <c r="E26" s="53" t="s">
        <v>185</v>
      </c>
      <c r="F26" s="53" t="s">
        <v>4</v>
      </c>
      <c r="G26" s="53" t="s">
        <v>187</v>
      </c>
      <c r="H26" s="54"/>
      <c r="I26" s="32">
        <v>3</v>
      </c>
      <c r="J26" s="32" t="s">
        <v>10</v>
      </c>
      <c r="K26" s="32"/>
      <c r="L26" s="160">
        <f>L71</f>
        <v>2557740</v>
      </c>
      <c r="M26" s="161">
        <f>M71</f>
        <v>6972500</v>
      </c>
      <c r="N26" s="162">
        <f>N71</f>
        <v>2774367</v>
      </c>
      <c r="O26" s="160">
        <f t="shared" ref="O26:O27" si="1">N26/L26*100</f>
        <v>108.46946914072579</v>
      </c>
      <c r="P26" s="162">
        <f t="shared" si="0"/>
        <v>39.790132664037294</v>
      </c>
    </row>
    <row r="27" spans="1:16">
      <c r="A27" s="58"/>
      <c r="B27" s="59"/>
      <c r="C27" s="59"/>
      <c r="D27" s="59"/>
      <c r="E27" s="59"/>
      <c r="F27" s="59" t="s">
        <v>186</v>
      </c>
      <c r="G27" s="59" t="s">
        <v>187</v>
      </c>
      <c r="H27" s="60"/>
      <c r="I27" s="38" t="s">
        <v>11</v>
      </c>
      <c r="J27" s="32" t="s">
        <v>12</v>
      </c>
      <c r="K27" s="32"/>
      <c r="L27" s="160">
        <f>L93</f>
        <v>936874</v>
      </c>
      <c r="M27" s="161">
        <f>M93</f>
        <v>4361500</v>
      </c>
      <c r="N27" s="162">
        <f>N93</f>
        <v>1511296</v>
      </c>
      <c r="O27" s="160">
        <f t="shared" si="1"/>
        <v>161.3126204804488</v>
      </c>
      <c r="P27" s="162">
        <f t="shared" si="0"/>
        <v>34.650831136077038</v>
      </c>
    </row>
    <row r="28" spans="1:16">
      <c r="A28" s="341"/>
      <c r="B28" s="342"/>
      <c r="C28" s="342"/>
      <c r="D28" s="342"/>
      <c r="E28" s="342"/>
      <c r="F28" s="342"/>
      <c r="G28" s="342"/>
      <c r="H28" s="346"/>
      <c r="I28" s="343" t="s">
        <v>368</v>
      </c>
      <c r="J28" s="343"/>
      <c r="K28" s="343"/>
      <c r="L28" s="350">
        <f>L24+L25-L26-L27</f>
        <v>1286024</v>
      </c>
      <c r="M28" s="344">
        <f>M24+M25-M26-M27</f>
        <v>0</v>
      </c>
      <c r="N28" s="345">
        <f>N24+N25-N26-N27</f>
        <v>-419627</v>
      </c>
      <c r="O28" s="354"/>
      <c r="P28" s="345"/>
    </row>
    <row r="29" spans="1:16">
      <c r="A29" s="37"/>
      <c r="B29" s="37"/>
      <c r="C29" s="37"/>
      <c r="D29" s="37"/>
      <c r="E29" s="37"/>
      <c r="F29" s="37"/>
      <c r="G29" s="37"/>
      <c r="H29" s="37"/>
      <c r="I29" s="32"/>
      <c r="J29" s="32"/>
      <c r="K29" s="32"/>
      <c r="L29" s="32"/>
      <c r="M29" s="32"/>
      <c r="N29" s="39"/>
      <c r="O29" s="543"/>
      <c r="P29" s="22"/>
    </row>
    <row r="30" spans="1:16">
      <c r="A30" s="328"/>
      <c r="B30" s="329"/>
      <c r="C30" s="329"/>
      <c r="D30" s="329"/>
      <c r="E30" s="329"/>
      <c r="F30" s="329"/>
      <c r="G30" s="329"/>
      <c r="H30" s="329"/>
      <c r="I30" s="330" t="s">
        <v>370</v>
      </c>
      <c r="J30" s="330"/>
      <c r="K30" s="330"/>
      <c r="L30" s="330"/>
      <c r="M30" s="330"/>
      <c r="N30" s="334"/>
      <c r="O30" s="545"/>
      <c r="P30" s="335"/>
    </row>
    <row r="31" spans="1:16">
      <c r="A31" s="52"/>
      <c r="B31" s="53"/>
      <c r="C31" s="53"/>
      <c r="D31" s="53"/>
      <c r="E31" s="53"/>
      <c r="F31" s="53"/>
      <c r="G31" s="53" t="s">
        <v>4</v>
      </c>
      <c r="H31" s="54" t="s">
        <v>189</v>
      </c>
      <c r="I31" s="32">
        <v>8</v>
      </c>
      <c r="J31" s="32" t="s">
        <v>13</v>
      </c>
      <c r="K31" s="32"/>
      <c r="L31" s="160">
        <f>L101</f>
        <v>0</v>
      </c>
      <c r="M31" s="161">
        <f>M101</f>
        <v>0</v>
      </c>
      <c r="N31" s="162">
        <v>0</v>
      </c>
      <c r="O31" s="538">
        <v>0</v>
      </c>
      <c r="P31" s="528">
        <v>0</v>
      </c>
    </row>
    <row r="32" spans="1:16">
      <c r="A32" s="52"/>
      <c r="B32" s="53"/>
      <c r="C32" s="53"/>
      <c r="D32" s="53"/>
      <c r="E32" s="53"/>
      <c r="F32" s="53"/>
      <c r="G32" s="53" t="s">
        <v>4</v>
      </c>
      <c r="H32" s="54" t="s">
        <v>189</v>
      </c>
      <c r="I32" s="32">
        <v>5</v>
      </c>
      <c r="J32" s="32" t="s">
        <v>14</v>
      </c>
      <c r="K32" s="32"/>
      <c r="L32" s="355">
        <f>L105</f>
        <v>0</v>
      </c>
      <c r="M32" s="161">
        <f>M105</f>
        <v>0</v>
      </c>
      <c r="N32" s="162">
        <v>0</v>
      </c>
      <c r="O32" s="538">
        <v>0</v>
      </c>
      <c r="P32" s="528">
        <v>0</v>
      </c>
    </row>
    <row r="33" spans="1:16">
      <c r="A33" s="341"/>
      <c r="B33" s="342"/>
      <c r="C33" s="342"/>
      <c r="D33" s="342"/>
      <c r="E33" s="342"/>
      <c r="F33" s="342"/>
      <c r="G33" s="342"/>
      <c r="H33" s="346"/>
      <c r="I33" s="343" t="s">
        <v>367</v>
      </c>
      <c r="J33" s="343"/>
      <c r="K33" s="343"/>
      <c r="L33" s="354">
        <f>L31-L32</f>
        <v>0</v>
      </c>
      <c r="M33" s="344">
        <f t="shared" ref="M33:N33" si="2">M31-M32</f>
        <v>0</v>
      </c>
      <c r="N33" s="345">
        <f t="shared" si="2"/>
        <v>0</v>
      </c>
      <c r="O33" s="356"/>
      <c r="P33" s="357"/>
    </row>
    <row r="34" spans="1:16">
      <c r="A34" s="328"/>
      <c r="B34" s="329"/>
      <c r="C34" s="329"/>
      <c r="D34" s="329"/>
      <c r="E34" s="329"/>
      <c r="F34" s="329"/>
      <c r="G34" s="329"/>
      <c r="H34" s="329"/>
      <c r="I34" s="330" t="s">
        <v>371</v>
      </c>
      <c r="J34" s="330"/>
      <c r="K34" s="330"/>
      <c r="L34" s="330"/>
      <c r="M34" s="330"/>
      <c r="N34" s="334"/>
      <c r="O34" s="545"/>
      <c r="P34" s="335"/>
    </row>
    <row r="35" spans="1:16">
      <c r="A35" s="58"/>
      <c r="B35" s="59"/>
      <c r="C35" s="59"/>
      <c r="D35" s="59"/>
      <c r="E35" s="59"/>
      <c r="F35" s="59"/>
      <c r="G35" s="59"/>
      <c r="H35" s="60"/>
      <c r="I35" s="294" t="s">
        <v>15</v>
      </c>
      <c r="J35" s="197"/>
      <c r="K35" s="197"/>
      <c r="L35" s="362">
        <v>0</v>
      </c>
      <c r="M35" s="186">
        <v>0</v>
      </c>
      <c r="N35" s="187">
        <v>0</v>
      </c>
      <c r="O35" s="363"/>
      <c r="P35" s="364"/>
    </row>
    <row r="36" spans="1:16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9"/>
      <c r="O36" s="40"/>
      <c r="P36" s="40"/>
    </row>
    <row r="37" spans="1:16">
      <c r="A37" s="358"/>
      <c r="B37" s="340"/>
      <c r="C37" s="340"/>
      <c r="D37" s="340"/>
      <c r="E37" s="340"/>
      <c r="F37" s="340"/>
      <c r="G37" s="340"/>
      <c r="H37" s="340"/>
      <c r="I37" s="340" t="s">
        <v>372</v>
      </c>
      <c r="J37" s="340"/>
      <c r="K37" s="340"/>
      <c r="L37" s="340"/>
      <c r="M37" s="340"/>
      <c r="N37" s="359"/>
      <c r="O37" s="360"/>
      <c r="P37" s="361"/>
    </row>
    <row r="38" spans="1:16">
      <c r="A38" s="365"/>
      <c r="B38" s="366"/>
      <c r="C38" s="366"/>
      <c r="D38" s="366"/>
      <c r="E38" s="366"/>
      <c r="F38" s="366"/>
      <c r="G38" s="366"/>
      <c r="H38" s="367"/>
      <c r="I38" s="366"/>
      <c r="J38" s="366"/>
      <c r="K38" s="366"/>
      <c r="L38" s="368">
        <f>L28+L33+L35</f>
        <v>1286024</v>
      </c>
      <c r="M38" s="531">
        <f>M28+M33+M35</f>
        <v>0</v>
      </c>
      <c r="N38" s="369">
        <f>N28+N33+N35</f>
        <v>-419627</v>
      </c>
      <c r="O38" s="370"/>
      <c r="P38" s="371"/>
    </row>
    <row r="39" spans="1:16" s="9" customFormat="1" ht="7.95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3"/>
      <c r="N39" s="44"/>
      <c r="O39" s="22"/>
      <c r="P39" s="22"/>
    </row>
    <row r="40" spans="1:16" ht="13.95" customHeight="1">
      <c r="A40" s="607" t="s">
        <v>169</v>
      </c>
      <c r="B40" s="607"/>
      <c r="C40" s="607"/>
      <c r="D40" s="607"/>
      <c r="E40" s="607"/>
      <c r="F40" s="607"/>
      <c r="G40" s="607"/>
      <c r="H40" s="607"/>
      <c r="I40" s="607"/>
      <c r="J40" s="607"/>
      <c r="K40" s="607"/>
      <c r="L40" s="607"/>
      <c r="M40" s="607"/>
      <c r="N40" s="607"/>
      <c r="O40" s="607"/>
      <c r="P40" s="607"/>
    </row>
    <row r="41" spans="1:16">
      <c r="A41" s="616" t="s">
        <v>412</v>
      </c>
      <c r="B41" s="616"/>
      <c r="C41" s="616"/>
      <c r="D41" s="616"/>
      <c r="E41" s="616"/>
      <c r="F41" s="616"/>
      <c r="G41" s="616"/>
      <c r="H41" s="616"/>
      <c r="I41" s="616"/>
      <c r="J41" s="616"/>
      <c r="K41" s="616"/>
      <c r="L41" s="616"/>
      <c r="M41" s="616"/>
      <c r="N41" s="616"/>
      <c r="O41" s="616"/>
      <c r="P41" s="616"/>
    </row>
    <row r="42" spans="1:16" ht="12.6" customHeight="1">
      <c r="A42" s="372"/>
      <c r="B42" s="373"/>
      <c r="C42" s="373"/>
      <c r="D42" s="373"/>
      <c r="E42" s="373"/>
      <c r="F42" s="373"/>
      <c r="G42" s="373"/>
      <c r="H42" s="374"/>
      <c r="I42" s="378" t="s">
        <v>0</v>
      </c>
      <c r="J42" s="373"/>
      <c r="K42" s="373"/>
      <c r="L42" s="347" t="s">
        <v>117</v>
      </c>
      <c r="M42" s="379" t="s">
        <v>1</v>
      </c>
      <c r="N42" s="320" t="s">
        <v>119</v>
      </c>
      <c r="O42" s="389" t="s">
        <v>2</v>
      </c>
      <c r="P42" s="380" t="s">
        <v>2</v>
      </c>
    </row>
    <row r="43" spans="1:16" ht="11.4" customHeight="1">
      <c r="A43" s="375"/>
      <c r="B43" s="376"/>
      <c r="C43" s="376"/>
      <c r="D43" s="376"/>
      <c r="E43" s="376"/>
      <c r="F43" s="376"/>
      <c r="G43" s="376"/>
      <c r="H43" s="377"/>
      <c r="I43" s="381"/>
      <c r="J43" s="376"/>
      <c r="K43" s="376"/>
      <c r="L43" s="348" t="s">
        <v>118</v>
      </c>
      <c r="M43" s="382" t="s">
        <v>400</v>
      </c>
      <c r="N43" s="325" t="s">
        <v>120</v>
      </c>
      <c r="O43" s="348" t="s">
        <v>133</v>
      </c>
      <c r="P43" s="349" t="s">
        <v>134</v>
      </c>
    </row>
    <row r="44" spans="1:16" ht="11.4" customHeight="1">
      <c r="A44" s="326" t="s">
        <v>3</v>
      </c>
      <c r="B44" s="323"/>
      <c r="C44" s="323"/>
      <c r="D44" s="323"/>
      <c r="E44" s="323"/>
      <c r="F44" s="322"/>
      <c r="G44" s="322"/>
      <c r="H44" s="337"/>
      <c r="I44" s="383"/>
      <c r="J44" s="376" t="s">
        <v>192</v>
      </c>
      <c r="K44" s="376"/>
      <c r="L44" s="348" t="s">
        <v>377</v>
      </c>
      <c r="M44" s="382"/>
      <c r="N44" s="349" t="s">
        <v>401</v>
      </c>
      <c r="O44" s="353"/>
      <c r="P44" s="327"/>
    </row>
    <row r="45" spans="1:16" ht="18" customHeight="1">
      <c r="A45" s="338">
        <v>1</v>
      </c>
      <c r="B45" s="339">
        <v>2</v>
      </c>
      <c r="C45" s="339">
        <v>3</v>
      </c>
      <c r="D45" s="339">
        <v>4</v>
      </c>
      <c r="E45" s="339">
        <v>5</v>
      </c>
      <c r="F45" s="339">
        <v>6</v>
      </c>
      <c r="G45" s="339">
        <v>7</v>
      </c>
      <c r="H45" s="385" t="s">
        <v>189</v>
      </c>
      <c r="I45" s="358" t="s">
        <v>373</v>
      </c>
      <c r="J45" s="340"/>
      <c r="K45" s="394"/>
      <c r="L45" s="338" t="s">
        <v>88</v>
      </c>
      <c r="M45" s="339" t="s">
        <v>129</v>
      </c>
      <c r="N45" s="386" t="s">
        <v>97</v>
      </c>
      <c r="O45" s="390"/>
      <c r="P45" s="384"/>
    </row>
    <row r="46" spans="1:16" ht="18" customHeight="1">
      <c r="A46" s="395" t="s">
        <v>88</v>
      </c>
      <c r="B46" s="396"/>
      <c r="C46" s="396" t="s">
        <v>97</v>
      </c>
      <c r="D46" s="396" t="s">
        <v>11</v>
      </c>
      <c r="E46" s="396" t="s">
        <v>185</v>
      </c>
      <c r="F46" s="396" t="s">
        <v>186</v>
      </c>
      <c r="G46" s="396"/>
      <c r="H46" s="397"/>
      <c r="I46" s="399">
        <v>6</v>
      </c>
      <c r="J46" s="399" t="s">
        <v>7</v>
      </c>
      <c r="K46" s="400"/>
      <c r="L46" s="401">
        <f>L47+L51+L56+L59+L63+L65</f>
        <v>4780638</v>
      </c>
      <c r="M46" s="402">
        <f>M47+M51+M56+M59+M63+M65</f>
        <v>11314000</v>
      </c>
      <c r="N46" s="403">
        <f>N47+N51+N56+N59+N63+N65</f>
        <v>3866036</v>
      </c>
      <c r="O46" s="532">
        <f>N46/L46*100</f>
        <v>80.868620464465195</v>
      </c>
      <c r="P46" s="404">
        <f>N46/M46*100</f>
        <v>34.170372989216901</v>
      </c>
    </row>
    <row r="47" spans="1:16">
      <c r="A47" s="76"/>
      <c r="B47" s="77"/>
      <c r="C47" s="77"/>
      <c r="D47" s="77"/>
      <c r="E47" s="77"/>
      <c r="F47" s="77"/>
      <c r="G47" s="77"/>
      <c r="H47" s="78"/>
      <c r="I47" s="208">
        <v>61</v>
      </c>
      <c r="J47" s="208" t="s">
        <v>16</v>
      </c>
      <c r="K47" s="208"/>
      <c r="L47" s="209">
        <f>SUM(L48:L50)</f>
        <v>1596584</v>
      </c>
      <c r="M47" s="262">
        <f>SUM(M48:M50)</f>
        <v>3032000</v>
      </c>
      <c r="N47" s="445">
        <f>SUM(N48:N50)</f>
        <v>277061</v>
      </c>
      <c r="O47" s="533">
        <f t="shared" ref="O47:O62" si="3">N47/L47*100</f>
        <v>17.353361927715675</v>
      </c>
      <c r="P47" s="446">
        <f t="shared" ref="P47:P70" si="4">N47/M47*100</f>
        <v>9.1378957783641166</v>
      </c>
    </row>
    <row r="48" spans="1:16">
      <c r="A48" s="52" t="s">
        <v>88</v>
      </c>
      <c r="B48" s="53"/>
      <c r="C48" s="53"/>
      <c r="D48" s="53"/>
      <c r="E48" s="53"/>
      <c r="F48" s="53"/>
      <c r="G48" s="53"/>
      <c r="H48" s="54"/>
      <c r="I48" s="158">
        <v>611</v>
      </c>
      <c r="J48" s="158" t="s">
        <v>17</v>
      </c>
      <c r="K48" s="158"/>
      <c r="L48" s="529">
        <v>1585387</v>
      </c>
      <c r="M48" s="161">
        <v>3000000</v>
      </c>
      <c r="N48" s="207">
        <v>260983</v>
      </c>
      <c r="O48" s="534">
        <f t="shared" si="3"/>
        <v>16.461785040497997</v>
      </c>
      <c r="P48" s="391">
        <f t="shared" si="4"/>
        <v>8.6994333333333334</v>
      </c>
    </row>
    <row r="49" spans="1:16">
      <c r="A49" s="52" t="s">
        <v>88</v>
      </c>
      <c r="B49" s="53"/>
      <c r="C49" s="53"/>
      <c r="D49" s="53"/>
      <c r="E49" s="53"/>
      <c r="F49" s="53"/>
      <c r="G49" s="53"/>
      <c r="H49" s="54"/>
      <c r="I49" s="158">
        <v>613</v>
      </c>
      <c r="J49" s="158" t="s">
        <v>18</v>
      </c>
      <c r="K49" s="158"/>
      <c r="L49" s="529">
        <v>10860</v>
      </c>
      <c r="M49" s="161">
        <v>30000</v>
      </c>
      <c r="N49" s="207">
        <v>13924</v>
      </c>
      <c r="O49" s="534">
        <f t="shared" si="3"/>
        <v>128.21362799263352</v>
      </c>
      <c r="P49" s="391">
        <f t="shared" si="4"/>
        <v>46.413333333333334</v>
      </c>
    </row>
    <row r="50" spans="1:16">
      <c r="A50" s="52" t="s">
        <v>88</v>
      </c>
      <c r="B50" s="53"/>
      <c r="C50" s="53"/>
      <c r="D50" s="53"/>
      <c r="E50" s="53"/>
      <c r="F50" s="53"/>
      <c r="G50" s="53"/>
      <c r="H50" s="54"/>
      <c r="I50" s="158">
        <v>614</v>
      </c>
      <c r="J50" s="158" t="s">
        <v>19</v>
      </c>
      <c r="K50" s="158"/>
      <c r="L50" s="529">
        <v>337</v>
      </c>
      <c r="M50" s="161">
        <v>2000</v>
      </c>
      <c r="N50" s="207">
        <v>2154</v>
      </c>
      <c r="O50" s="534">
        <f t="shared" si="3"/>
        <v>639.16913946587533</v>
      </c>
      <c r="P50" s="391">
        <f t="shared" si="4"/>
        <v>107.69999999999999</v>
      </c>
    </row>
    <row r="51" spans="1:16">
      <c r="A51" s="52"/>
      <c r="B51" s="53"/>
      <c r="C51" s="53"/>
      <c r="D51" s="53"/>
      <c r="E51" s="53"/>
      <c r="F51" s="53"/>
      <c r="G51" s="53"/>
      <c r="H51" s="54"/>
      <c r="I51" s="158">
        <v>63</v>
      </c>
      <c r="J51" s="158" t="s">
        <v>20</v>
      </c>
      <c r="K51" s="158"/>
      <c r="L51" s="160">
        <f>SUM(L52:L55)</f>
        <v>2592176</v>
      </c>
      <c r="M51" s="161">
        <f>SUM(M52:M55)</f>
        <v>6400000</v>
      </c>
      <c r="N51" s="162">
        <f>SUM(N52:N55)</f>
        <v>2987417</v>
      </c>
      <c r="O51" s="534">
        <f t="shared" si="3"/>
        <v>115.24746004900901</v>
      </c>
      <c r="P51" s="391">
        <f t="shared" si="4"/>
        <v>46.678390624999999</v>
      </c>
    </row>
    <row r="52" spans="1:16" s="9" customFormat="1">
      <c r="A52" s="52"/>
      <c r="B52" s="53"/>
      <c r="C52" s="53"/>
      <c r="D52" s="53"/>
      <c r="E52" s="53" t="s">
        <v>185</v>
      </c>
      <c r="F52" s="53"/>
      <c r="G52" s="53"/>
      <c r="H52" s="54"/>
      <c r="I52" s="158" t="s">
        <v>193</v>
      </c>
      <c r="J52" s="609" t="s">
        <v>194</v>
      </c>
      <c r="K52" s="609"/>
      <c r="L52" s="160">
        <v>2592176</v>
      </c>
      <c r="M52" s="161">
        <v>5100000</v>
      </c>
      <c r="N52" s="162">
        <v>2987417</v>
      </c>
      <c r="O52" s="534">
        <f t="shared" si="3"/>
        <v>115.24746004900901</v>
      </c>
      <c r="P52" s="391">
        <f t="shared" si="4"/>
        <v>58.576803921568633</v>
      </c>
    </row>
    <row r="53" spans="1:16">
      <c r="A53" s="52"/>
      <c r="B53" s="53"/>
      <c r="C53" s="53"/>
      <c r="D53" s="53"/>
      <c r="E53" s="53" t="s">
        <v>185</v>
      </c>
      <c r="F53" s="53"/>
      <c r="G53" s="53"/>
      <c r="H53" s="54"/>
      <c r="I53" s="158">
        <v>633</v>
      </c>
      <c r="J53" s="158" t="s">
        <v>21</v>
      </c>
      <c r="K53" s="158"/>
      <c r="L53" s="529">
        <v>0</v>
      </c>
      <c r="M53" s="86">
        <v>1100000</v>
      </c>
      <c r="N53" s="207">
        <v>0</v>
      </c>
      <c r="O53" s="534">
        <v>0</v>
      </c>
      <c r="P53" s="391">
        <f t="shared" si="4"/>
        <v>0</v>
      </c>
    </row>
    <row r="54" spans="1:16">
      <c r="A54" s="52"/>
      <c r="B54" s="53"/>
      <c r="C54" s="53"/>
      <c r="D54" s="53"/>
      <c r="E54" s="53" t="s">
        <v>185</v>
      </c>
      <c r="F54" s="53"/>
      <c r="G54" s="53"/>
      <c r="H54" s="54"/>
      <c r="I54" s="158" t="s">
        <v>22</v>
      </c>
      <c r="J54" s="158" t="s">
        <v>23</v>
      </c>
      <c r="K54" s="158"/>
      <c r="L54" s="529">
        <v>0</v>
      </c>
      <c r="M54" s="86">
        <v>200000</v>
      </c>
      <c r="N54" s="207">
        <v>0</v>
      </c>
      <c r="O54" s="534">
        <v>0</v>
      </c>
      <c r="P54" s="391">
        <f t="shared" si="4"/>
        <v>0</v>
      </c>
    </row>
    <row r="55" spans="1:16" s="9" customFormat="1">
      <c r="A55" s="52"/>
      <c r="B55" s="53"/>
      <c r="C55" s="53"/>
      <c r="D55" s="53"/>
      <c r="E55" s="53" t="s">
        <v>185</v>
      </c>
      <c r="F55" s="53"/>
      <c r="G55" s="53"/>
      <c r="H55" s="54"/>
      <c r="I55" s="158" t="s">
        <v>195</v>
      </c>
      <c r="J55" s="609" t="s">
        <v>196</v>
      </c>
      <c r="K55" s="609"/>
      <c r="L55" s="529">
        <v>0</v>
      </c>
      <c r="M55" s="86">
        <v>0</v>
      </c>
      <c r="N55" s="207">
        <v>0</v>
      </c>
      <c r="O55" s="534">
        <v>0</v>
      </c>
      <c r="P55" s="391">
        <v>0</v>
      </c>
    </row>
    <row r="56" spans="1:16">
      <c r="A56" s="52"/>
      <c r="B56" s="53"/>
      <c r="C56" s="53"/>
      <c r="D56" s="53"/>
      <c r="E56" s="53"/>
      <c r="F56" s="53"/>
      <c r="G56" s="53"/>
      <c r="H56" s="54"/>
      <c r="I56" s="158">
        <v>64</v>
      </c>
      <c r="J56" s="158" t="s">
        <v>24</v>
      </c>
      <c r="K56" s="158"/>
      <c r="L56" s="160">
        <f>SUM(L57:L58)</f>
        <v>171772</v>
      </c>
      <c r="M56" s="161">
        <f>SUM(M57:M58)</f>
        <v>930000</v>
      </c>
      <c r="N56" s="162">
        <f>SUM(N57:N58)</f>
        <v>174897</v>
      </c>
      <c r="O56" s="534">
        <f t="shared" si="3"/>
        <v>101.81927205830985</v>
      </c>
      <c r="P56" s="391">
        <f t="shared" si="4"/>
        <v>18.806129032258063</v>
      </c>
    </row>
    <row r="57" spans="1:16">
      <c r="A57" s="52" t="s">
        <v>88</v>
      </c>
      <c r="B57" s="53"/>
      <c r="C57" s="53"/>
      <c r="D57" s="53" t="s">
        <v>11</v>
      </c>
      <c r="E57" s="53"/>
      <c r="F57" s="53"/>
      <c r="G57" s="53"/>
      <c r="H57" s="54"/>
      <c r="I57" s="158">
        <v>641</v>
      </c>
      <c r="J57" s="158" t="s">
        <v>25</v>
      </c>
      <c r="K57" s="158"/>
      <c r="L57" s="529">
        <v>41</v>
      </c>
      <c r="M57" s="86">
        <v>0</v>
      </c>
      <c r="N57" s="207">
        <v>47</v>
      </c>
      <c r="O57" s="534">
        <f t="shared" si="3"/>
        <v>114.63414634146341</v>
      </c>
      <c r="P57" s="391">
        <v>0</v>
      </c>
    </row>
    <row r="58" spans="1:16">
      <c r="A58" s="52" t="s">
        <v>88</v>
      </c>
      <c r="B58" s="53"/>
      <c r="C58" s="53" t="s">
        <v>97</v>
      </c>
      <c r="D58" s="53" t="s">
        <v>11</v>
      </c>
      <c r="E58" s="53"/>
      <c r="F58" s="53"/>
      <c r="G58" s="53"/>
      <c r="H58" s="54"/>
      <c r="I58" s="158">
        <v>642</v>
      </c>
      <c r="J58" s="158" t="s">
        <v>26</v>
      </c>
      <c r="K58" s="158"/>
      <c r="L58" s="529">
        <v>171731</v>
      </c>
      <c r="M58" s="86">
        <v>930000</v>
      </c>
      <c r="N58" s="207">
        <v>174850</v>
      </c>
      <c r="O58" s="534">
        <f t="shared" si="3"/>
        <v>101.81621256499992</v>
      </c>
      <c r="P58" s="391">
        <f t="shared" si="4"/>
        <v>18.801075268817204</v>
      </c>
    </row>
    <row r="59" spans="1:16">
      <c r="A59" s="52"/>
      <c r="B59" s="53"/>
      <c r="C59" s="53"/>
      <c r="D59" s="53"/>
      <c r="E59" s="53"/>
      <c r="F59" s="53"/>
      <c r="G59" s="53"/>
      <c r="H59" s="54"/>
      <c r="I59" s="158">
        <v>65</v>
      </c>
      <c r="J59" s="158" t="s">
        <v>27</v>
      </c>
      <c r="K59" s="158"/>
      <c r="L59" s="160">
        <f>SUM(L60:L62)</f>
        <v>420106</v>
      </c>
      <c r="M59" s="161">
        <f>SUM(M60:M62)</f>
        <v>697000</v>
      </c>
      <c r="N59" s="162">
        <f>SUM(N60:N62)</f>
        <v>323223</v>
      </c>
      <c r="O59" s="534">
        <f t="shared" si="3"/>
        <v>76.938439346260239</v>
      </c>
      <c r="P59" s="391">
        <f t="shared" si="4"/>
        <v>46.37345767575323</v>
      </c>
    </row>
    <row r="60" spans="1:16">
      <c r="A60" s="52" t="s">
        <v>88</v>
      </c>
      <c r="B60" s="53"/>
      <c r="C60" s="53"/>
      <c r="D60" s="53"/>
      <c r="E60" s="53"/>
      <c r="F60" s="53"/>
      <c r="G60" s="53"/>
      <c r="H60" s="54"/>
      <c r="I60" s="158">
        <v>651</v>
      </c>
      <c r="J60" s="158" t="s">
        <v>28</v>
      </c>
      <c r="K60" s="158"/>
      <c r="L60" s="529">
        <v>4748</v>
      </c>
      <c r="M60" s="86">
        <v>10000</v>
      </c>
      <c r="N60" s="207">
        <v>0</v>
      </c>
      <c r="O60" s="534">
        <f t="shared" si="3"/>
        <v>0</v>
      </c>
      <c r="P60" s="391">
        <f t="shared" si="4"/>
        <v>0</v>
      </c>
    </row>
    <row r="61" spans="1:16" s="9" customFormat="1">
      <c r="A61" s="52"/>
      <c r="B61" s="53"/>
      <c r="C61" s="53"/>
      <c r="D61" s="53" t="s">
        <v>11</v>
      </c>
      <c r="E61" s="53"/>
      <c r="F61" s="53"/>
      <c r="G61" s="53"/>
      <c r="H61" s="54"/>
      <c r="I61" s="158" t="s">
        <v>121</v>
      </c>
      <c r="J61" s="609" t="s">
        <v>135</v>
      </c>
      <c r="K61" s="609"/>
      <c r="L61" s="529">
        <v>424</v>
      </c>
      <c r="M61" s="86">
        <v>1000</v>
      </c>
      <c r="N61" s="207">
        <v>312</v>
      </c>
      <c r="O61" s="534">
        <f t="shared" si="3"/>
        <v>73.584905660377359</v>
      </c>
      <c r="P61" s="391">
        <f t="shared" si="4"/>
        <v>31.2</v>
      </c>
    </row>
    <row r="62" spans="1:16">
      <c r="A62" s="52" t="s">
        <v>88</v>
      </c>
      <c r="B62" s="53"/>
      <c r="C62" s="53"/>
      <c r="D62" s="53" t="s">
        <v>11</v>
      </c>
      <c r="E62" s="53"/>
      <c r="F62" s="53"/>
      <c r="G62" s="53"/>
      <c r="H62" s="54"/>
      <c r="I62" s="158">
        <v>653</v>
      </c>
      <c r="J62" s="158" t="s">
        <v>29</v>
      </c>
      <c r="K62" s="158"/>
      <c r="L62" s="529">
        <v>414934</v>
      </c>
      <c r="M62" s="86">
        <v>686000</v>
      </c>
      <c r="N62" s="207">
        <v>322911</v>
      </c>
      <c r="O62" s="534">
        <f t="shared" si="3"/>
        <v>77.822256069639991</v>
      </c>
      <c r="P62" s="391">
        <f t="shared" si="4"/>
        <v>47.071574344023325</v>
      </c>
    </row>
    <row r="63" spans="1:16" s="9" customFormat="1">
      <c r="A63" s="52"/>
      <c r="B63" s="53"/>
      <c r="C63" s="53"/>
      <c r="D63" s="53"/>
      <c r="E63" s="53"/>
      <c r="F63" s="53"/>
      <c r="G63" s="53"/>
      <c r="H63" s="54"/>
      <c r="I63" s="158" t="s">
        <v>122</v>
      </c>
      <c r="J63" s="609" t="s">
        <v>137</v>
      </c>
      <c r="K63" s="609"/>
      <c r="L63" s="160">
        <f>L64</f>
        <v>0</v>
      </c>
      <c r="M63" s="86">
        <f>M64</f>
        <v>150000</v>
      </c>
      <c r="N63" s="207">
        <f>N64</f>
        <v>103438</v>
      </c>
      <c r="O63" s="534">
        <v>0</v>
      </c>
      <c r="P63" s="391">
        <f t="shared" si="4"/>
        <v>68.958666666666673</v>
      </c>
    </row>
    <row r="64" spans="1:16" s="9" customFormat="1">
      <c r="A64" s="52"/>
      <c r="B64" s="53"/>
      <c r="C64" s="53"/>
      <c r="D64" s="53"/>
      <c r="E64" s="53"/>
      <c r="F64" s="53" t="s">
        <v>186</v>
      </c>
      <c r="G64" s="53"/>
      <c r="H64" s="54"/>
      <c r="I64" s="158" t="s">
        <v>123</v>
      </c>
      <c r="J64" s="609" t="s">
        <v>136</v>
      </c>
      <c r="K64" s="609"/>
      <c r="L64" s="160">
        <v>0</v>
      </c>
      <c r="M64" s="86">
        <v>150000</v>
      </c>
      <c r="N64" s="207">
        <v>103438</v>
      </c>
      <c r="O64" s="534">
        <v>0</v>
      </c>
      <c r="P64" s="391">
        <f t="shared" si="4"/>
        <v>68.958666666666673</v>
      </c>
    </row>
    <row r="65" spans="1:16">
      <c r="A65" s="52"/>
      <c r="B65" s="53"/>
      <c r="C65" s="53"/>
      <c r="D65" s="53"/>
      <c r="E65" s="53"/>
      <c r="F65" s="53"/>
      <c r="G65" s="53"/>
      <c r="H65" s="54"/>
      <c r="I65" s="158" t="s">
        <v>30</v>
      </c>
      <c r="J65" s="158" t="s">
        <v>31</v>
      </c>
      <c r="K65" s="158"/>
      <c r="L65" s="178">
        <v>0</v>
      </c>
      <c r="M65" s="86">
        <f t="shared" ref="M65:N65" si="5">M66+M67</f>
        <v>105000</v>
      </c>
      <c r="N65" s="165">
        <f t="shared" si="5"/>
        <v>0</v>
      </c>
      <c r="O65" s="534">
        <v>0</v>
      </c>
      <c r="P65" s="391">
        <f t="shared" si="4"/>
        <v>0</v>
      </c>
    </row>
    <row r="66" spans="1:16" s="9" customFormat="1">
      <c r="A66" s="52"/>
      <c r="B66" s="53"/>
      <c r="C66" s="53"/>
      <c r="D66" s="53"/>
      <c r="E66" s="53"/>
      <c r="F66" s="53"/>
      <c r="G66" s="53"/>
      <c r="H66" s="54"/>
      <c r="I66" s="158" t="s">
        <v>378</v>
      </c>
      <c r="J66" s="609" t="s">
        <v>379</v>
      </c>
      <c r="K66" s="609"/>
      <c r="L66" s="178">
        <v>0</v>
      </c>
      <c r="M66" s="86">
        <v>5000</v>
      </c>
      <c r="N66" s="165">
        <v>0</v>
      </c>
      <c r="O66" s="534">
        <v>0</v>
      </c>
      <c r="P66" s="391">
        <f t="shared" si="4"/>
        <v>0</v>
      </c>
    </row>
    <row r="67" spans="1:16">
      <c r="A67" s="58" t="s">
        <v>88</v>
      </c>
      <c r="B67" s="59"/>
      <c r="C67" s="59"/>
      <c r="D67" s="59"/>
      <c r="E67" s="59"/>
      <c r="F67" s="59"/>
      <c r="G67" s="59"/>
      <c r="H67" s="60"/>
      <c r="I67" s="197" t="s">
        <v>32</v>
      </c>
      <c r="J67" s="197" t="s">
        <v>365</v>
      </c>
      <c r="K67" s="197"/>
      <c r="L67" s="199">
        <v>0</v>
      </c>
      <c r="M67" s="186">
        <v>100000</v>
      </c>
      <c r="N67" s="530">
        <v>0</v>
      </c>
      <c r="O67" s="536">
        <v>0</v>
      </c>
      <c r="P67" s="393">
        <f t="shared" si="4"/>
        <v>0</v>
      </c>
    </row>
    <row r="68" spans="1:16" ht="18" customHeight="1">
      <c r="A68" s="451"/>
      <c r="B68" s="452"/>
      <c r="C68" s="452"/>
      <c r="D68" s="452"/>
      <c r="E68" s="452"/>
      <c r="F68" s="452"/>
      <c r="G68" s="452" t="s">
        <v>187</v>
      </c>
      <c r="H68" s="453"/>
      <c r="I68" s="454">
        <v>7</v>
      </c>
      <c r="J68" s="455" t="s">
        <v>9</v>
      </c>
      <c r="K68" s="456"/>
      <c r="L68" s="457">
        <f>L69</f>
        <v>0</v>
      </c>
      <c r="M68" s="458">
        <f>M69</f>
        <v>20000</v>
      </c>
      <c r="N68" s="459">
        <v>0</v>
      </c>
      <c r="O68" s="535">
        <v>0</v>
      </c>
      <c r="P68" s="450">
        <f t="shared" si="4"/>
        <v>0</v>
      </c>
    </row>
    <row r="69" spans="1:16">
      <c r="A69" s="52"/>
      <c r="B69" s="53"/>
      <c r="C69" s="53" t="s">
        <v>4</v>
      </c>
      <c r="D69" s="53"/>
      <c r="E69" s="53"/>
      <c r="F69" s="53"/>
      <c r="G69" s="53"/>
      <c r="H69" s="54"/>
      <c r="I69" s="293">
        <v>72</v>
      </c>
      <c r="J69" s="158" t="s">
        <v>33</v>
      </c>
      <c r="K69" s="159"/>
      <c r="L69" s="160">
        <f>L70</f>
        <v>0</v>
      </c>
      <c r="M69" s="161">
        <f>M70</f>
        <v>20000</v>
      </c>
      <c r="N69" s="161">
        <v>0</v>
      </c>
      <c r="O69" s="533">
        <v>0</v>
      </c>
      <c r="P69" s="446">
        <f t="shared" si="4"/>
        <v>0</v>
      </c>
    </row>
    <row r="70" spans="1:16">
      <c r="A70" s="58"/>
      <c r="B70" s="59"/>
      <c r="C70" s="59"/>
      <c r="D70" s="59"/>
      <c r="E70" s="59"/>
      <c r="F70" s="59"/>
      <c r="G70" s="59" t="s">
        <v>187</v>
      </c>
      <c r="H70" s="60"/>
      <c r="I70" s="294" t="s">
        <v>34</v>
      </c>
      <c r="J70" s="197" t="s">
        <v>35</v>
      </c>
      <c r="K70" s="198"/>
      <c r="L70" s="160">
        <v>0</v>
      </c>
      <c r="M70" s="161">
        <v>20000</v>
      </c>
      <c r="N70" s="161">
        <v>0</v>
      </c>
      <c r="O70" s="536">
        <v>0</v>
      </c>
      <c r="P70" s="393">
        <f t="shared" si="4"/>
        <v>0</v>
      </c>
    </row>
    <row r="71" spans="1:16" ht="18" customHeight="1">
      <c r="A71" s="408" t="s">
        <v>88</v>
      </c>
      <c r="B71" s="409"/>
      <c r="C71" s="409" t="s">
        <v>97</v>
      </c>
      <c r="D71" s="409" t="s">
        <v>11</v>
      </c>
      <c r="E71" s="409" t="s">
        <v>185</v>
      </c>
      <c r="F71" s="409"/>
      <c r="G71" s="409" t="s">
        <v>187</v>
      </c>
      <c r="H71" s="410"/>
      <c r="I71" s="411">
        <v>3</v>
      </c>
      <c r="J71" s="412" t="s">
        <v>10</v>
      </c>
      <c r="K71" s="413"/>
      <c r="L71" s="414">
        <f>L72+L78+L83+L87+L89+L85</f>
        <v>2557740</v>
      </c>
      <c r="M71" s="462">
        <f t="shared" ref="M71:N71" si="6">M72+M78+M83+M87+M89+M85</f>
        <v>6972500</v>
      </c>
      <c r="N71" s="463">
        <f t="shared" si="6"/>
        <v>2774367</v>
      </c>
      <c r="O71" s="537">
        <f>N71/L71*100</f>
        <v>108.46946914072579</v>
      </c>
      <c r="P71" s="546">
        <f>N71/M71*100</f>
        <v>39.790132664037294</v>
      </c>
    </row>
    <row r="72" spans="1:16">
      <c r="A72" s="52"/>
      <c r="B72" s="53"/>
      <c r="C72" s="53"/>
      <c r="D72" s="53"/>
      <c r="E72" s="53"/>
      <c r="F72" s="53"/>
      <c r="G72" s="53"/>
      <c r="H72" s="54"/>
      <c r="I72" s="293">
        <v>31</v>
      </c>
      <c r="J72" s="158" t="s">
        <v>36</v>
      </c>
      <c r="K72" s="159"/>
      <c r="L72" s="387">
        <f>SUM(L73:L77)</f>
        <v>303562</v>
      </c>
      <c r="M72" s="161">
        <f>SUM(M73:M77)</f>
        <v>824000</v>
      </c>
      <c r="N72" s="162">
        <f>SUM(N73:N77)</f>
        <v>371530</v>
      </c>
      <c r="O72" s="538">
        <f>N72/L72*100</f>
        <v>122.3901542353786</v>
      </c>
      <c r="P72" s="392">
        <f>N72/M72*100</f>
        <v>45.088592233009713</v>
      </c>
    </row>
    <row r="73" spans="1:16">
      <c r="A73" s="52" t="s">
        <v>88</v>
      </c>
      <c r="B73" s="53"/>
      <c r="C73" s="53"/>
      <c r="D73" s="53"/>
      <c r="E73" s="53"/>
      <c r="F73" s="53"/>
      <c r="G73" s="53"/>
      <c r="H73" s="54"/>
      <c r="I73" s="293">
        <v>311</v>
      </c>
      <c r="J73" s="609" t="s">
        <v>37</v>
      </c>
      <c r="K73" s="610"/>
      <c r="L73" s="527">
        <v>251539</v>
      </c>
      <c r="M73" s="161">
        <v>540000</v>
      </c>
      <c r="N73" s="207">
        <v>260487</v>
      </c>
      <c r="O73" s="538">
        <f t="shared" ref="O73:O92" si="7">N73/L73*100</f>
        <v>103.55730125348354</v>
      </c>
      <c r="P73" s="392">
        <f t="shared" ref="P73:P92" si="8">N73/M73*100</f>
        <v>48.23833333333333</v>
      </c>
    </row>
    <row r="74" spans="1:16">
      <c r="A74" s="52" t="s">
        <v>88</v>
      </c>
      <c r="B74" s="53"/>
      <c r="C74" s="53"/>
      <c r="D74" s="53"/>
      <c r="E74" s="53" t="s">
        <v>185</v>
      </c>
      <c r="F74" s="53"/>
      <c r="G74" s="53"/>
      <c r="H74" s="54"/>
      <c r="I74" s="293" t="s">
        <v>38</v>
      </c>
      <c r="J74" s="158" t="s">
        <v>39</v>
      </c>
      <c r="K74" s="159"/>
      <c r="L74" s="527">
        <v>0</v>
      </c>
      <c r="M74" s="161">
        <v>150000</v>
      </c>
      <c r="N74" s="207">
        <v>46391</v>
      </c>
      <c r="O74" s="538">
        <v>0</v>
      </c>
      <c r="P74" s="392">
        <f t="shared" si="8"/>
        <v>30.927333333333333</v>
      </c>
    </row>
    <row r="75" spans="1:16">
      <c r="A75" s="52" t="s">
        <v>88</v>
      </c>
      <c r="B75" s="53"/>
      <c r="C75" s="53"/>
      <c r="D75" s="53"/>
      <c r="E75" s="53"/>
      <c r="F75" s="53"/>
      <c r="G75" s="53"/>
      <c r="H75" s="54"/>
      <c r="I75" s="293">
        <v>312</v>
      </c>
      <c r="J75" s="158" t="s">
        <v>40</v>
      </c>
      <c r="K75" s="159"/>
      <c r="L75" s="527">
        <v>10519</v>
      </c>
      <c r="M75" s="161">
        <v>18000</v>
      </c>
      <c r="N75" s="207">
        <v>14031</v>
      </c>
      <c r="O75" s="538">
        <f t="shared" si="7"/>
        <v>133.38720410685428</v>
      </c>
      <c r="P75" s="392">
        <f t="shared" si="8"/>
        <v>77.95</v>
      </c>
    </row>
    <row r="76" spans="1:16">
      <c r="A76" s="52" t="s">
        <v>88</v>
      </c>
      <c r="B76" s="53"/>
      <c r="C76" s="53"/>
      <c r="D76" s="53"/>
      <c r="E76" s="53"/>
      <c r="F76" s="53"/>
      <c r="G76" s="53"/>
      <c r="H76" s="54"/>
      <c r="I76" s="293">
        <v>313</v>
      </c>
      <c r="J76" s="158" t="s">
        <v>41</v>
      </c>
      <c r="K76" s="159"/>
      <c r="L76" s="527">
        <v>41504</v>
      </c>
      <c r="M76" s="161">
        <v>90000</v>
      </c>
      <c r="N76" s="207">
        <v>42967</v>
      </c>
      <c r="O76" s="538">
        <f t="shared" si="7"/>
        <v>103.52496144949885</v>
      </c>
      <c r="P76" s="392">
        <f t="shared" si="8"/>
        <v>47.74111111111111</v>
      </c>
    </row>
    <row r="77" spans="1:16">
      <c r="A77" s="52" t="s">
        <v>88</v>
      </c>
      <c r="B77" s="53"/>
      <c r="C77" s="53"/>
      <c r="D77" s="53"/>
      <c r="E77" s="53"/>
      <c r="F77" s="53"/>
      <c r="G77" s="53"/>
      <c r="H77" s="54"/>
      <c r="I77" s="293" t="s">
        <v>42</v>
      </c>
      <c r="J77" s="158" t="s">
        <v>43</v>
      </c>
      <c r="K77" s="159"/>
      <c r="L77" s="527">
        <v>0</v>
      </c>
      <c r="M77" s="161">
        <v>26000</v>
      </c>
      <c r="N77" s="207">
        <v>7654</v>
      </c>
      <c r="O77" s="538">
        <v>0</v>
      </c>
      <c r="P77" s="392">
        <f t="shared" si="8"/>
        <v>29.438461538461542</v>
      </c>
    </row>
    <row r="78" spans="1:16">
      <c r="A78" s="52"/>
      <c r="B78" s="53"/>
      <c r="C78" s="53"/>
      <c r="D78" s="53"/>
      <c r="E78" s="53"/>
      <c r="F78" s="53"/>
      <c r="G78" s="53"/>
      <c r="H78" s="54"/>
      <c r="I78" s="293">
        <v>32</v>
      </c>
      <c r="J78" s="158" t="s">
        <v>44</v>
      </c>
      <c r="K78" s="159"/>
      <c r="L78" s="387">
        <f>SUM(L79:L82)</f>
        <v>1793145</v>
      </c>
      <c r="M78" s="161">
        <f>SUM(M79:M82)</f>
        <v>3724000</v>
      </c>
      <c r="N78" s="162">
        <f>SUM(N79:N82)</f>
        <v>1759613</v>
      </c>
      <c r="O78" s="538">
        <f t="shared" si="7"/>
        <v>98.1299894877436</v>
      </c>
      <c r="P78" s="392">
        <f t="shared" si="8"/>
        <v>47.250617615467242</v>
      </c>
    </row>
    <row r="79" spans="1:16">
      <c r="A79" s="52" t="s">
        <v>88</v>
      </c>
      <c r="B79" s="53"/>
      <c r="C79" s="53"/>
      <c r="D79" s="53"/>
      <c r="E79" s="53"/>
      <c r="F79" s="53"/>
      <c r="G79" s="53"/>
      <c r="H79" s="54"/>
      <c r="I79" s="293">
        <v>321</v>
      </c>
      <c r="J79" s="158" t="s">
        <v>45</v>
      </c>
      <c r="K79" s="159"/>
      <c r="L79" s="527">
        <v>5333</v>
      </c>
      <c r="M79" s="161">
        <v>34000</v>
      </c>
      <c r="N79" s="207">
        <v>10673</v>
      </c>
      <c r="O79" s="538">
        <f t="shared" si="7"/>
        <v>200.13125820363774</v>
      </c>
      <c r="P79" s="392">
        <f t="shared" si="8"/>
        <v>31.391176470588235</v>
      </c>
    </row>
    <row r="80" spans="1:16">
      <c r="A80" s="52" t="s">
        <v>88</v>
      </c>
      <c r="B80" s="53"/>
      <c r="C80" s="53" t="s">
        <v>97</v>
      </c>
      <c r="D80" s="53"/>
      <c r="E80" s="53"/>
      <c r="F80" s="53"/>
      <c r="G80" s="53"/>
      <c r="H80" s="54"/>
      <c r="I80" s="293">
        <v>322</v>
      </c>
      <c r="J80" s="158" t="s">
        <v>46</v>
      </c>
      <c r="K80" s="159"/>
      <c r="L80" s="527">
        <v>199517</v>
      </c>
      <c r="M80" s="161">
        <v>390000</v>
      </c>
      <c r="N80" s="207">
        <v>201409</v>
      </c>
      <c r="O80" s="538">
        <f t="shared" si="7"/>
        <v>100.94829012064135</v>
      </c>
      <c r="P80" s="392">
        <f t="shared" si="8"/>
        <v>51.643333333333331</v>
      </c>
    </row>
    <row r="81" spans="1:16">
      <c r="A81" s="52" t="s">
        <v>88</v>
      </c>
      <c r="B81" s="53"/>
      <c r="C81" s="53" t="s">
        <v>97</v>
      </c>
      <c r="D81" s="53" t="s">
        <v>11</v>
      </c>
      <c r="E81" s="53"/>
      <c r="F81" s="53" t="s">
        <v>186</v>
      </c>
      <c r="G81" s="53" t="s">
        <v>187</v>
      </c>
      <c r="H81" s="54"/>
      <c r="I81" s="293">
        <v>323</v>
      </c>
      <c r="J81" s="158" t="s">
        <v>47</v>
      </c>
      <c r="K81" s="159"/>
      <c r="L81" s="527">
        <v>1364103</v>
      </c>
      <c r="M81" s="161">
        <v>2800000</v>
      </c>
      <c r="N81" s="207">
        <v>1153282</v>
      </c>
      <c r="O81" s="538">
        <f t="shared" si="7"/>
        <v>84.545082006270789</v>
      </c>
      <c r="P81" s="392">
        <f t="shared" si="8"/>
        <v>41.18864285714286</v>
      </c>
    </row>
    <row r="82" spans="1:16">
      <c r="A82" s="52" t="s">
        <v>88</v>
      </c>
      <c r="B82" s="53"/>
      <c r="C82" s="53" t="s">
        <v>97</v>
      </c>
      <c r="D82" s="53" t="s">
        <v>11</v>
      </c>
      <c r="E82" s="53"/>
      <c r="F82" s="53"/>
      <c r="G82" s="53"/>
      <c r="H82" s="54"/>
      <c r="I82" s="293">
        <v>329</v>
      </c>
      <c r="J82" s="158" t="s">
        <v>48</v>
      </c>
      <c r="K82" s="159"/>
      <c r="L82" s="527">
        <v>224192</v>
      </c>
      <c r="M82" s="161">
        <v>500000</v>
      </c>
      <c r="N82" s="207">
        <v>394249</v>
      </c>
      <c r="O82" s="538">
        <f t="shared" si="7"/>
        <v>175.85328646874109</v>
      </c>
      <c r="P82" s="392">
        <f t="shared" si="8"/>
        <v>78.849800000000002</v>
      </c>
    </row>
    <row r="83" spans="1:16">
      <c r="A83" s="52"/>
      <c r="B83" s="53"/>
      <c r="C83" s="53"/>
      <c r="D83" s="53"/>
      <c r="E83" s="53"/>
      <c r="F83" s="53"/>
      <c r="G83" s="53"/>
      <c r="H83" s="54"/>
      <c r="I83" s="293">
        <v>34</v>
      </c>
      <c r="J83" s="158" t="s">
        <v>49</v>
      </c>
      <c r="K83" s="159"/>
      <c r="L83" s="387">
        <f>SUM(L84)</f>
        <v>4378</v>
      </c>
      <c r="M83" s="161">
        <f>SUM(M84)</f>
        <v>9500</v>
      </c>
      <c r="N83" s="162">
        <f>SUM(N84)</f>
        <v>10321</v>
      </c>
      <c r="O83" s="538">
        <f t="shared" si="7"/>
        <v>235.74691640018273</v>
      </c>
      <c r="P83" s="392">
        <f t="shared" si="8"/>
        <v>108.6421052631579</v>
      </c>
    </row>
    <row r="84" spans="1:16">
      <c r="A84" s="52" t="s">
        <v>88</v>
      </c>
      <c r="B84" s="53"/>
      <c r="C84" s="53"/>
      <c r="D84" s="53"/>
      <c r="E84" s="53"/>
      <c r="F84" s="53"/>
      <c r="G84" s="53"/>
      <c r="H84" s="54"/>
      <c r="I84" s="293">
        <v>343</v>
      </c>
      <c r="J84" s="158" t="s">
        <v>50</v>
      </c>
      <c r="K84" s="159"/>
      <c r="L84" s="527">
        <v>4378</v>
      </c>
      <c r="M84" s="161">
        <v>9500</v>
      </c>
      <c r="N84" s="207">
        <v>10321</v>
      </c>
      <c r="O84" s="538">
        <f t="shared" si="7"/>
        <v>235.74691640018273</v>
      </c>
      <c r="P84" s="392">
        <f t="shared" si="8"/>
        <v>108.6421052631579</v>
      </c>
    </row>
    <row r="85" spans="1:16" s="9" customFormat="1">
      <c r="A85" s="52"/>
      <c r="B85" s="53"/>
      <c r="C85" s="53"/>
      <c r="D85" s="53"/>
      <c r="E85" s="53"/>
      <c r="F85" s="53"/>
      <c r="G85" s="53"/>
      <c r="H85" s="54"/>
      <c r="I85" s="293" t="s">
        <v>380</v>
      </c>
      <c r="J85" s="609" t="s">
        <v>382</v>
      </c>
      <c r="K85" s="610"/>
      <c r="L85" s="387">
        <f>L86</f>
        <v>0</v>
      </c>
      <c r="M85" s="161">
        <f>M86</f>
        <v>150000</v>
      </c>
      <c r="N85" s="207">
        <f>N86</f>
        <v>4000</v>
      </c>
      <c r="O85" s="538">
        <v>0</v>
      </c>
      <c r="P85" s="392">
        <f t="shared" si="8"/>
        <v>2.666666666666667</v>
      </c>
    </row>
    <row r="86" spans="1:16" s="9" customFormat="1">
      <c r="A86" s="52" t="s">
        <v>88</v>
      </c>
      <c r="B86" s="53"/>
      <c r="C86" s="53"/>
      <c r="D86" s="53"/>
      <c r="E86" s="53"/>
      <c r="F86" s="53"/>
      <c r="G86" s="53"/>
      <c r="H86" s="54"/>
      <c r="I86" s="293" t="s">
        <v>381</v>
      </c>
      <c r="J86" s="609" t="s">
        <v>383</v>
      </c>
      <c r="K86" s="610"/>
      <c r="L86" s="387">
        <v>0</v>
      </c>
      <c r="M86" s="161">
        <v>150000</v>
      </c>
      <c r="N86" s="207">
        <v>4000</v>
      </c>
      <c r="O86" s="538">
        <v>0</v>
      </c>
      <c r="P86" s="392">
        <f t="shared" si="8"/>
        <v>2.666666666666667</v>
      </c>
    </row>
    <row r="87" spans="1:16">
      <c r="A87" s="52"/>
      <c r="B87" s="53"/>
      <c r="C87" s="53"/>
      <c r="D87" s="53"/>
      <c r="E87" s="53"/>
      <c r="F87" s="53"/>
      <c r="G87" s="53"/>
      <c r="H87" s="54"/>
      <c r="I87" s="293">
        <v>37</v>
      </c>
      <c r="J87" s="158" t="s">
        <v>51</v>
      </c>
      <c r="K87" s="159"/>
      <c r="L87" s="387">
        <f>SUM(L88)</f>
        <v>176424</v>
      </c>
      <c r="M87" s="161">
        <f>SUM(M88)</f>
        <v>680000</v>
      </c>
      <c r="N87" s="162">
        <f>SUM(N88)</f>
        <v>265585</v>
      </c>
      <c r="O87" s="538">
        <f t="shared" si="7"/>
        <v>150.53790867455675</v>
      </c>
      <c r="P87" s="392">
        <f t="shared" si="8"/>
        <v>39.056617647058822</v>
      </c>
    </row>
    <row r="88" spans="1:16">
      <c r="A88" s="52" t="s">
        <v>88</v>
      </c>
      <c r="B88" s="53"/>
      <c r="C88" s="53" t="s">
        <v>97</v>
      </c>
      <c r="D88" s="53" t="s">
        <v>11</v>
      </c>
      <c r="E88" s="53"/>
      <c r="F88" s="53"/>
      <c r="G88" s="53"/>
      <c r="H88" s="54"/>
      <c r="I88" s="293">
        <v>372</v>
      </c>
      <c r="J88" s="158" t="s">
        <v>52</v>
      </c>
      <c r="K88" s="159"/>
      <c r="L88" s="387">
        <v>176424</v>
      </c>
      <c r="M88" s="161">
        <v>680000</v>
      </c>
      <c r="N88" s="207">
        <v>265585</v>
      </c>
      <c r="O88" s="538">
        <f t="shared" si="7"/>
        <v>150.53790867455675</v>
      </c>
      <c r="P88" s="392">
        <f t="shared" si="8"/>
        <v>39.056617647058822</v>
      </c>
    </row>
    <row r="89" spans="1:16">
      <c r="A89" s="52"/>
      <c r="B89" s="53"/>
      <c r="C89" s="53"/>
      <c r="D89" s="53"/>
      <c r="E89" s="53"/>
      <c r="F89" s="53"/>
      <c r="G89" s="53"/>
      <c r="H89" s="54"/>
      <c r="I89" s="293">
        <v>38</v>
      </c>
      <c r="J89" s="158" t="s">
        <v>53</v>
      </c>
      <c r="K89" s="159"/>
      <c r="L89" s="387">
        <f>SUM(L90:L92)</f>
        <v>280231</v>
      </c>
      <c r="M89" s="161">
        <f>SUM(M90:M92)</f>
        <v>1585000</v>
      </c>
      <c r="N89" s="162">
        <f>SUM(N90:N92)</f>
        <v>363318</v>
      </c>
      <c r="O89" s="538">
        <f t="shared" si="7"/>
        <v>129.64946776052614</v>
      </c>
      <c r="P89" s="392">
        <f t="shared" si="8"/>
        <v>22.922271293375392</v>
      </c>
    </row>
    <row r="90" spans="1:16">
      <c r="A90" s="52" t="s">
        <v>88</v>
      </c>
      <c r="B90" s="53"/>
      <c r="C90" s="53"/>
      <c r="D90" s="53" t="s">
        <v>11</v>
      </c>
      <c r="E90" s="53"/>
      <c r="F90" s="53"/>
      <c r="G90" s="53"/>
      <c r="H90" s="54"/>
      <c r="I90" s="293">
        <v>381</v>
      </c>
      <c r="J90" s="158" t="s">
        <v>54</v>
      </c>
      <c r="K90" s="159"/>
      <c r="L90" s="527">
        <v>274663</v>
      </c>
      <c r="M90" s="161">
        <v>485000</v>
      </c>
      <c r="N90" s="207">
        <v>363318</v>
      </c>
      <c r="O90" s="538">
        <f t="shared" si="7"/>
        <v>132.27773671735909</v>
      </c>
      <c r="P90" s="392">
        <f t="shared" si="8"/>
        <v>74.910927835051538</v>
      </c>
    </row>
    <row r="91" spans="1:16" s="9" customFormat="1">
      <c r="A91" s="52" t="s">
        <v>88</v>
      </c>
      <c r="B91" s="53"/>
      <c r="C91" s="53"/>
      <c r="D91" s="53"/>
      <c r="E91" s="53"/>
      <c r="F91" s="53"/>
      <c r="G91" s="53"/>
      <c r="H91" s="54"/>
      <c r="I91" s="293" t="s">
        <v>126</v>
      </c>
      <c r="J91" s="609" t="s">
        <v>127</v>
      </c>
      <c r="K91" s="610"/>
      <c r="L91" s="527">
        <v>0</v>
      </c>
      <c r="M91" s="161">
        <v>800000</v>
      </c>
      <c r="N91" s="207">
        <v>0</v>
      </c>
      <c r="O91" s="538">
        <v>0</v>
      </c>
      <c r="P91" s="392">
        <f t="shared" si="8"/>
        <v>0</v>
      </c>
    </row>
    <row r="92" spans="1:16">
      <c r="A92" s="52"/>
      <c r="B92" s="53"/>
      <c r="C92" s="53"/>
      <c r="D92" s="53" t="s">
        <v>11</v>
      </c>
      <c r="E92" s="53"/>
      <c r="F92" s="53"/>
      <c r="G92" s="53" t="s">
        <v>187</v>
      </c>
      <c r="H92" s="54"/>
      <c r="I92" s="293">
        <v>386</v>
      </c>
      <c r="J92" s="158" t="s">
        <v>55</v>
      </c>
      <c r="K92" s="159"/>
      <c r="L92" s="527">
        <v>5568</v>
      </c>
      <c r="M92" s="161">
        <v>300000</v>
      </c>
      <c r="N92" s="207">
        <v>0</v>
      </c>
      <c r="O92" s="538">
        <f t="shared" si="7"/>
        <v>0</v>
      </c>
      <c r="P92" s="392">
        <f t="shared" si="8"/>
        <v>0</v>
      </c>
    </row>
    <row r="93" spans="1:16" ht="18" customHeight="1">
      <c r="A93" s="408"/>
      <c r="B93" s="409"/>
      <c r="C93" s="409"/>
      <c r="D93" s="409"/>
      <c r="E93" s="409"/>
      <c r="F93" s="409" t="s">
        <v>186</v>
      </c>
      <c r="G93" s="409" t="s">
        <v>187</v>
      </c>
      <c r="H93" s="410"/>
      <c r="I93" s="411">
        <v>4</v>
      </c>
      <c r="J93" s="412" t="s">
        <v>12</v>
      </c>
      <c r="K93" s="413"/>
      <c r="L93" s="548">
        <f>L94</f>
        <v>936874</v>
      </c>
      <c r="M93" s="547">
        <f>M94</f>
        <v>4361500</v>
      </c>
      <c r="N93" s="549">
        <f>N94</f>
        <v>1511296</v>
      </c>
      <c r="O93" s="539">
        <f>N93/L93*100</f>
        <v>161.3126204804488</v>
      </c>
      <c r="P93" s="404">
        <f>N93/M93*100</f>
        <v>34.650831136077038</v>
      </c>
    </row>
    <row r="94" spans="1:16">
      <c r="A94" s="76"/>
      <c r="B94" s="77"/>
      <c r="C94" s="77"/>
      <c r="D94" s="77"/>
      <c r="E94" s="77"/>
      <c r="F94" s="77"/>
      <c r="G94" s="77"/>
      <c r="H94" s="78"/>
      <c r="I94" s="208">
        <v>42</v>
      </c>
      <c r="J94" s="208" t="s">
        <v>57</v>
      </c>
      <c r="K94" s="208"/>
      <c r="L94" s="209">
        <f>SUM(L95:L98)</f>
        <v>936874</v>
      </c>
      <c r="M94" s="262">
        <f t="shared" ref="M94:N94" si="9">SUM(M95:M98)</f>
        <v>4361500</v>
      </c>
      <c r="N94" s="445">
        <f t="shared" si="9"/>
        <v>1511296</v>
      </c>
      <c r="O94" s="542">
        <f t="shared" ref="O94:O97" si="10">N94/L94*100</f>
        <v>161.3126204804488</v>
      </c>
      <c r="P94" s="446">
        <f t="shared" ref="P94:P97" si="11">N94/M94*100</f>
        <v>34.650831136077038</v>
      </c>
    </row>
    <row r="95" spans="1:16">
      <c r="A95" s="52"/>
      <c r="B95" s="53"/>
      <c r="C95" s="53"/>
      <c r="D95" s="53"/>
      <c r="E95" s="53"/>
      <c r="F95" s="53" t="s">
        <v>186</v>
      </c>
      <c r="G95" s="53" t="s">
        <v>187</v>
      </c>
      <c r="H95" s="54"/>
      <c r="I95" s="158">
        <v>421</v>
      </c>
      <c r="J95" s="158" t="s">
        <v>58</v>
      </c>
      <c r="K95" s="158"/>
      <c r="L95" s="178">
        <v>824302</v>
      </c>
      <c r="M95" s="161">
        <v>3869500</v>
      </c>
      <c r="N95" s="165">
        <v>1362178</v>
      </c>
      <c r="O95" s="538">
        <f t="shared" si="10"/>
        <v>165.25229830814433</v>
      </c>
      <c r="P95" s="391">
        <f t="shared" si="11"/>
        <v>35.202946117069388</v>
      </c>
    </row>
    <row r="96" spans="1:16">
      <c r="A96" s="52"/>
      <c r="B96" s="53"/>
      <c r="C96" s="53"/>
      <c r="D96" s="53"/>
      <c r="E96" s="53"/>
      <c r="F96" s="53"/>
      <c r="G96" s="53" t="s">
        <v>187</v>
      </c>
      <c r="H96" s="54"/>
      <c r="I96" s="158" t="s">
        <v>59</v>
      </c>
      <c r="J96" s="158" t="s">
        <v>60</v>
      </c>
      <c r="K96" s="158"/>
      <c r="L96" s="178">
        <v>25072</v>
      </c>
      <c r="M96" s="161">
        <v>246000</v>
      </c>
      <c r="N96" s="165">
        <v>105072</v>
      </c>
      <c r="O96" s="538">
        <f t="shared" si="10"/>
        <v>419.08104658583278</v>
      </c>
      <c r="P96" s="391">
        <f t="shared" si="11"/>
        <v>42.712195121951218</v>
      </c>
    </row>
    <row r="97" spans="1:16">
      <c r="A97" s="52"/>
      <c r="B97" s="53"/>
      <c r="C97" s="53"/>
      <c r="D97" s="53"/>
      <c r="E97" s="53"/>
      <c r="F97" s="53"/>
      <c r="G97" s="53" t="s">
        <v>187</v>
      </c>
      <c r="H97" s="54"/>
      <c r="I97" s="158" t="s">
        <v>124</v>
      </c>
      <c r="J97" s="609" t="s">
        <v>125</v>
      </c>
      <c r="K97" s="609"/>
      <c r="L97" s="437">
        <v>87500</v>
      </c>
      <c r="M97" s="161">
        <v>246000</v>
      </c>
      <c r="N97" s="435">
        <v>5625</v>
      </c>
      <c r="O97" s="538">
        <f t="shared" si="10"/>
        <v>6.4285714285714279</v>
      </c>
      <c r="P97" s="391">
        <f t="shared" si="11"/>
        <v>2.2865853658536586</v>
      </c>
    </row>
    <row r="98" spans="1:16" s="9" customFormat="1">
      <c r="A98" s="58"/>
      <c r="B98" s="59"/>
      <c r="C98" s="59"/>
      <c r="D98" s="59"/>
      <c r="E98" s="59"/>
      <c r="F98" s="59"/>
      <c r="G98" s="59"/>
      <c r="H98" s="60"/>
      <c r="I98" s="197" t="s">
        <v>413</v>
      </c>
      <c r="J98" s="581" t="s">
        <v>414</v>
      </c>
      <c r="K98" s="581"/>
      <c r="L98" s="438">
        <v>0</v>
      </c>
      <c r="M98" s="292">
        <v>0</v>
      </c>
      <c r="N98" s="388">
        <v>38421</v>
      </c>
      <c r="O98" s="420">
        <v>0</v>
      </c>
      <c r="P98" s="447">
        <v>0</v>
      </c>
    </row>
    <row r="99" spans="1:16" s="9" customFormat="1">
      <c r="A99" s="53"/>
      <c r="B99" s="53"/>
      <c r="C99" s="53"/>
      <c r="D99" s="53"/>
      <c r="E99" s="53"/>
      <c r="F99" s="53"/>
      <c r="G99" s="53"/>
      <c r="H99" s="53"/>
      <c r="I99" s="158"/>
      <c r="J99" s="580"/>
      <c r="K99" s="580"/>
      <c r="L99" s="599"/>
      <c r="M99" s="161"/>
      <c r="N99" s="599"/>
      <c r="O99" s="600"/>
      <c r="P99" s="448"/>
    </row>
    <row r="100" spans="1:16" ht="18" customHeight="1">
      <c r="A100" s="338"/>
      <c r="B100" s="339"/>
      <c r="C100" s="339"/>
      <c r="D100" s="339"/>
      <c r="E100" s="339"/>
      <c r="F100" s="339"/>
      <c r="G100" s="339"/>
      <c r="H100" s="385" t="s">
        <v>189</v>
      </c>
      <c r="I100" s="358" t="s">
        <v>374</v>
      </c>
      <c r="J100" s="340"/>
      <c r="K100" s="394"/>
      <c r="L100" s="416"/>
      <c r="M100" s="340"/>
      <c r="N100" s="417"/>
      <c r="O100" s="540"/>
      <c r="P100" s="415"/>
    </row>
    <row r="101" spans="1:16" ht="18" customHeight="1">
      <c r="A101" s="405"/>
      <c r="B101" s="406"/>
      <c r="C101" s="406"/>
      <c r="D101" s="406"/>
      <c r="E101" s="406"/>
      <c r="F101" s="406"/>
      <c r="G101" s="406"/>
      <c r="H101" s="407" t="s">
        <v>189</v>
      </c>
      <c r="I101" s="398">
        <v>8</v>
      </c>
      <c r="J101" s="399" t="s">
        <v>13</v>
      </c>
      <c r="K101" s="400"/>
      <c r="L101" s="401">
        <f t="shared" ref="L101:N102" si="12">L102</f>
        <v>0</v>
      </c>
      <c r="M101" s="402">
        <f t="shared" si="12"/>
        <v>0</v>
      </c>
      <c r="N101" s="403">
        <f t="shared" si="12"/>
        <v>0</v>
      </c>
      <c r="O101" s="539">
        <v>0</v>
      </c>
      <c r="P101" s="423">
        <v>0</v>
      </c>
    </row>
    <row r="102" spans="1:16">
      <c r="A102" s="76"/>
      <c r="B102" s="77"/>
      <c r="C102" s="77"/>
      <c r="D102" s="77"/>
      <c r="E102" s="77"/>
      <c r="F102" s="77"/>
      <c r="G102" s="77"/>
      <c r="H102" s="78"/>
      <c r="I102" s="296" t="s">
        <v>61</v>
      </c>
      <c r="J102" s="208" t="s">
        <v>62</v>
      </c>
      <c r="K102" s="217"/>
      <c r="L102" s="209">
        <f t="shared" si="12"/>
        <v>0</v>
      </c>
      <c r="M102" s="262">
        <f t="shared" si="12"/>
        <v>0</v>
      </c>
      <c r="N102" s="262">
        <f t="shared" si="12"/>
        <v>0</v>
      </c>
      <c r="O102" s="533">
        <v>0</v>
      </c>
      <c r="P102" s="449">
        <v>0</v>
      </c>
    </row>
    <row r="103" spans="1:16">
      <c r="A103" s="58"/>
      <c r="B103" s="59"/>
      <c r="C103" s="59"/>
      <c r="D103" s="59"/>
      <c r="E103" s="59"/>
      <c r="F103" s="59"/>
      <c r="G103" s="59"/>
      <c r="H103" s="60" t="s">
        <v>189</v>
      </c>
      <c r="I103" s="422" t="s">
        <v>63</v>
      </c>
      <c r="J103" s="197" t="s">
        <v>191</v>
      </c>
      <c r="K103" s="198"/>
      <c r="L103" s="199">
        <v>0</v>
      </c>
      <c r="M103" s="292">
        <v>0</v>
      </c>
      <c r="N103" s="292">
        <v>0</v>
      </c>
      <c r="O103" s="536">
        <v>0</v>
      </c>
      <c r="P103" s="447">
        <v>0</v>
      </c>
    </row>
    <row r="104" spans="1:16" s="9" customFormat="1">
      <c r="A104" s="53"/>
      <c r="B104" s="53"/>
      <c r="C104" s="53"/>
      <c r="D104" s="53"/>
      <c r="E104" s="53"/>
      <c r="F104" s="53"/>
      <c r="G104" s="53"/>
      <c r="H104" s="53"/>
      <c r="I104" s="304"/>
      <c r="J104" s="158"/>
      <c r="K104" s="158"/>
      <c r="L104" s="161"/>
      <c r="M104" s="161"/>
      <c r="N104" s="161"/>
      <c r="O104" s="541"/>
      <c r="P104" s="448"/>
    </row>
    <row r="105" spans="1:16" ht="18" customHeight="1">
      <c r="A105" s="405"/>
      <c r="B105" s="406"/>
      <c r="C105" s="406"/>
      <c r="D105" s="406"/>
      <c r="E105" s="406"/>
      <c r="F105" s="406"/>
      <c r="G105" s="406"/>
      <c r="H105" s="407" t="s">
        <v>189</v>
      </c>
      <c r="I105" s="398">
        <v>5</v>
      </c>
      <c r="J105" s="399" t="s">
        <v>14</v>
      </c>
      <c r="K105" s="400"/>
      <c r="L105" s="424">
        <f t="shared" ref="L105:N106" si="13">L106</f>
        <v>0</v>
      </c>
      <c r="M105" s="402">
        <f t="shared" si="13"/>
        <v>0</v>
      </c>
      <c r="N105" s="403">
        <f t="shared" si="13"/>
        <v>0</v>
      </c>
      <c r="O105" s="539">
        <v>0</v>
      </c>
      <c r="P105" s="423">
        <v>0</v>
      </c>
    </row>
    <row r="106" spans="1:16">
      <c r="A106" s="52"/>
      <c r="B106" s="53"/>
      <c r="C106" s="53"/>
      <c r="D106" s="53"/>
      <c r="E106" s="53"/>
      <c r="F106" s="53"/>
      <c r="G106" s="53"/>
      <c r="H106" s="54"/>
      <c r="I106" s="295" t="s">
        <v>64</v>
      </c>
      <c r="J106" s="158" t="s">
        <v>65</v>
      </c>
      <c r="K106" s="159"/>
      <c r="L106" s="355">
        <f t="shared" si="13"/>
        <v>0</v>
      </c>
      <c r="M106" s="161">
        <f t="shared" si="13"/>
        <v>0</v>
      </c>
      <c r="N106" s="162">
        <f t="shared" si="13"/>
        <v>0</v>
      </c>
      <c r="O106" s="542">
        <v>0</v>
      </c>
      <c r="P106" s="460">
        <v>0</v>
      </c>
    </row>
    <row r="107" spans="1:16">
      <c r="A107" s="58"/>
      <c r="B107" s="59"/>
      <c r="C107" s="59"/>
      <c r="D107" s="59"/>
      <c r="E107" s="59"/>
      <c r="F107" s="59"/>
      <c r="G107" s="59"/>
      <c r="H107" s="60" t="s">
        <v>189</v>
      </c>
      <c r="I107" s="422" t="s">
        <v>66</v>
      </c>
      <c r="J107" s="197" t="s">
        <v>67</v>
      </c>
      <c r="K107" s="198"/>
      <c r="L107" s="418">
        <v>0</v>
      </c>
      <c r="M107" s="292">
        <v>0</v>
      </c>
      <c r="N107" s="419">
        <v>0</v>
      </c>
      <c r="O107" s="363">
        <v>0</v>
      </c>
      <c r="P107" s="421">
        <v>0</v>
      </c>
    </row>
    <row r="108" spans="1:16">
      <c r="A108" s="37"/>
      <c r="B108" s="37"/>
      <c r="C108" s="37"/>
      <c r="D108" s="37"/>
      <c r="E108" s="37"/>
      <c r="F108" s="37"/>
      <c r="G108" s="37"/>
      <c r="H108" s="37"/>
      <c r="I108" s="32"/>
      <c r="J108" s="32"/>
      <c r="K108" s="32"/>
      <c r="L108" s="46"/>
      <c r="M108" s="32"/>
      <c r="N108" s="39"/>
      <c r="O108" s="543"/>
      <c r="P108" s="22"/>
    </row>
    <row r="109" spans="1:16" ht="18" customHeight="1">
      <c r="A109" s="425"/>
      <c r="B109" s="426"/>
      <c r="C109" s="426"/>
      <c r="D109" s="426"/>
      <c r="E109" s="426"/>
      <c r="F109" s="426"/>
      <c r="G109" s="426"/>
      <c r="H109" s="427"/>
      <c r="I109" s="428" t="s">
        <v>375</v>
      </c>
      <c r="J109" s="429"/>
      <c r="K109" s="429"/>
      <c r="L109" s="432"/>
      <c r="M109" s="429"/>
      <c r="N109" s="433"/>
      <c r="O109" s="544"/>
      <c r="P109" s="430"/>
    </row>
    <row r="110" spans="1:16" ht="18" customHeight="1">
      <c r="A110" s="405"/>
      <c r="B110" s="406"/>
      <c r="C110" s="406"/>
      <c r="D110" s="406"/>
      <c r="E110" s="406"/>
      <c r="F110" s="406"/>
      <c r="G110" s="406"/>
      <c r="H110" s="407"/>
      <c r="I110" s="398">
        <v>9</v>
      </c>
      <c r="J110" s="399" t="s">
        <v>15</v>
      </c>
      <c r="K110" s="400"/>
      <c r="L110" s="401">
        <f t="shared" ref="L110:N111" si="14">L111</f>
        <v>0</v>
      </c>
      <c r="M110" s="402">
        <f t="shared" si="14"/>
        <v>0</v>
      </c>
      <c r="N110" s="434">
        <f t="shared" si="14"/>
        <v>0</v>
      </c>
      <c r="O110" s="436"/>
      <c r="P110" s="431"/>
    </row>
    <row r="111" spans="1:16">
      <c r="A111" s="52"/>
      <c r="B111" s="53"/>
      <c r="C111" s="53"/>
      <c r="D111" s="53"/>
      <c r="E111" s="53"/>
      <c r="F111" s="53"/>
      <c r="G111" s="53"/>
      <c r="H111" s="54"/>
      <c r="I111" s="293">
        <v>92</v>
      </c>
      <c r="J111" s="158" t="s">
        <v>68</v>
      </c>
      <c r="K111" s="159"/>
      <c r="L111" s="160">
        <f t="shared" si="14"/>
        <v>0</v>
      </c>
      <c r="M111" s="86">
        <f t="shared" si="14"/>
        <v>0</v>
      </c>
      <c r="N111" s="435">
        <f t="shared" si="14"/>
        <v>0</v>
      </c>
      <c r="O111" s="437"/>
      <c r="P111" s="435"/>
    </row>
    <row r="112" spans="1:16">
      <c r="A112" s="58"/>
      <c r="B112" s="59"/>
      <c r="C112" s="59"/>
      <c r="D112" s="59"/>
      <c r="E112" s="59"/>
      <c r="F112" s="59"/>
      <c r="G112" s="59"/>
      <c r="H112" s="60"/>
      <c r="I112" s="294">
        <v>922</v>
      </c>
      <c r="J112" s="197" t="s">
        <v>69</v>
      </c>
      <c r="K112" s="198"/>
      <c r="L112" s="199">
        <v>0</v>
      </c>
      <c r="M112" s="186">
        <v>0</v>
      </c>
      <c r="N112" s="388">
        <v>0</v>
      </c>
      <c r="O112" s="438"/>
      <c r="P112" s="388"/>
    </row>
    <row r="113" spans="1:17">
      <c r="A113" s="37"/>
      <c r="B113" s="37"/>
      <c r="C113" s="37"/>
      <c r="D113" s="37"/>
      <c r="E113" s="37"/>
      <c r="F113" s="37"/>
      <c r="G113" s="37"/>
      <c r="H113" s="37"/>
      <c r="I113" s="32"/>
      <c r="J113" s="32"/>
      <c r="K113" s="32"/>
      <c r="L113" s="32"/>
      <c r="M113" s="41"/>
      <c r="N113" s="39"/>
      <c r="O113" s="22"/>
      <c r="P113" s="22"/>
    </row>
    <row r="114" spans="1:17">
      <c r="A114" s="617" t="s">
        <v>144</v>
      </c>
      <c r="B114" s="617"/>
      <c r="C114" s="617"/>
      <c r="D114" s="617"/>
      <c r="E114" s="617"/>
      <c r="F114" s="617"/>
      <c r="G114" s="617"/>
      <c r="H114" s="617"/>
      <c r="I114" s="617"/>
      <c r="J114" s="617"/>
      <c r="K114" s="617"/>
      <c r="L114" s="617"/>
      <c r="M114" s="617"/>
      <c r="N114" s="617"/>
      <c r="O114" s="617"/>
      <c r="P114" s="617"/>
    </row>
    <row r="115" spans="1:17">
      <c r="A115" s="606" t="s">
        <v>70</v>
      </c>
      <c r="B115" s="606"/>
      <c r="C115" s="606"/>
      <c r="D115" s="606"/>
      <c r="E115" s="606"/>
      <c r="F115" s="606"/>
      <c r="G115" s="606"/>
      <c r="H115" s="606"/>
      <c r="I115" s="606"/>
      <c r="J115" s="606"/>
      <c r="K115" s="606"/>
      <c r="L115" s="606"/>
      <c r="M115" s="606"/>
      <c r="N115" s="606"/>
      <c r="O115" s="606"/>
      <c r="P115" s="606"/>
    </row>
    <row r="116" spans="1:17">
      <c r="A116" s="3"/>
      <c r="B116" s="3"/>
      <c r="C116" s="3"/>
      <c r="D116" s="3"/>
      <c r="E116" s="3"/>
      <c r="F116" s="3"/>
      <c r="G116" s="3"/>
      <c r="H116" s="10"/>
      <c r="I116" s="3"/>
      <c r="J116" s="3"/>
      <c r="K116" s="3"/>
      <c r="L116" s="10"/>
      <c r="M116" s="4"/>
      <c r="N116" s="1"/>
    </row>
    <row r="117" spans="1:17">
      <c r="A117" s="1"/>
      <c r="B117" s="1"/>
      <c r="C117" s="1"/>
      <c r="D117" s="1"/>
      <c r="E117" s="1"/>
      <c r="F117" s="1"/>
      <c r="G117" s="1"/>
      <c r="H117" s="6"/>
      <c r="I117" s="3"/>
      <c r="J117" s="3"/>
      <c r="K117" s="3"/>
      <c r="L117" s="10"/>
      <c r="M117" s="3"/>
      <c r="N117" s="1"/>
    </row>
    <row r="118" spans="1:17">
      <c r="A118" s="1"/>
      <c r="B118" s="1"/>
      <c r="C118" s="1"/>
      <c r="D118" s="1"/>
      <c r="E118" s="1"/>
      <c r="F118" s="1"/>
      <c r="G118" s="1"/>
      <c r="H118" s="6"/>
      <c r="I118" s="444"/>
      <c r="J118" s="440" t="s">
        <v>183</v>
      </c>
      <c r="K118" s="439"/>
      <c r="L118" s="36"/>
      <c r="M118" s="36"/>
      <c r="N118" s="36"/>
      <c r="O118" s="36"/>
      <c r="P118" s="35"/>
      <c r="Q118" s="35"/>
    </row>
    <row r="119" spans="1:17">
      <c r="A119" s="1"/>
      <c r="B119" s="1"/>
      <c r="C119" s="1"/>
      <c r="D119" s="1"/>
      <c r="E119" s="1"/>
      <c r="F119" s="1"/>
      <c r="G119" s="1"/>
      <c r="H119" s="6"/>
      <c r="I119" s="442">
        <v>1</v>
      </c>
      <c r="J119" s="611" t="s">
        <v>71</v>
      </c>
      <c r="K119" s="612"/>
      <c r="L119" s="33"/>
      <c r="M119" s="33"/>
      <c r="N119" s="33"/>
      <c r="O119" s="33"/>
      <c r="P119" s="33"/>
      <c r="Q119" s="34"/>
    </row>
    <row r="120" spans="1:17">
      <c r="A120" s="1"/>
      <c r="B120" s="1"/>
      <c r="C120" s="1"/>
      <c r="D120" s="1"/>
      <c r="E120" s="1"/>
      <c r="F120" s="1"/>
      <c r="G120" s="1"/>
      <c r="H120" s="6"/>
      <c r="I120" s="442" t="s">
        <v>129</v>
      </c>
      <c r="J120" s="611" t="s">
        <v>184</v>
      </c>
      <c r="K120" s="612"/>
      <c r="L120" s="33"/>
      <c r="M120" s="33"/>
      <c r="N120" s="33"/>
      <c r="O120" s="33"/>
      <c r="P120" s="34"/>
      <c r="Q120" s="34"/>
    </row>
    <row r="121" spans="1:17">
      <c r="A121" s="1"/>
      <c r="B121" s="1"/>
      <c r="C121" s="1"/>
      <c r="D121" s="1"/>
      <c r="E121" s="1"/>
      <c r="F121" s="1"/>
      <c r="G121" s="1"/>
      <c r="H121" s="6"/>
      <c r="I121" s="442" t="s">
        <v>97</v>
      </c>
      <c r="J121" s="611" t="s">
        <v>72</v>
      </c>
      <c r="K121" s="612"/>
      <c r="L121" s="33"/>
      <c r="M121" s="33"/>
      <c r="N121" s="33"/>
      <c r="O121" s="33"/>
      <c r="P121" s="34"/>
      <c r="Q121" s="34"/>
    </row>
    <row r="122" spans="1:17">
      <c r="A122" s="1"/>
      <c r="B122" s="1"/>
      <c r="C122" s="1"/>
      <c r="D122" s="1"/>
      <c r="E122" s="1"/>
      <c r="F122" s="1"/>
      <c r="G122" s="1"/>
      <c r="H122" s="6"/>
      <c r="I122" s="442" t="s">
        <v>11</v>
      </c>
      <c r="J122" s="611" t="s">
        <v>73</v>
      </c>
      <c r="K122" s="612"/>
      <c r="L122" s="33"/>
      <c r="M122" s="33"/>
      <c r="N122" s="33"/>
      <c r="O122" s="33"/>
      <c r="P122" s="34"/>
      <c r="Q122" s="34"/>
    </row>
    <row r="123" spans="1:17">
      <c r="A123" s="1"/>
      <c r="B123" s="1"/>
      <c r="C123" s="1"/>
      <c r="D123" s="1"/>
      <c r="E123" s="1"/>
      <c r="F123" s="1"/>
      <c r="G123" s="1"/>
      <c r="H123" s="6"/>
      <c r="I123" s="442" t="s">
        <v>185</v>
      </c>
      <c r="J123" s="611" t="s">
        <v>74</v>
      </c>
      <c r="K123" s="612"/>
      <c r="L123" s="33"/>
      <c r="M123" s="33"/>
      <c r="N123" s="33"/>
      <c r="O123" s="33"/>
      <c r="P123" s="34"/>
      <c r="Q123" s="34"/>
    </row>
    <row r="124" spans="1:17">
      <c r="A124" s="1"/>
      <c r="B124" s="1"/>
      <c r="C124" s="1"/>
      <c r="D124" s="1"/>
      <c r="E124" s="1"/>
      <c r="F124" s="1"/>
      <c r="G124" s="1"/>
      <c r="H124" s="6"/>
      <c r="I124" s="442" t="s">
        <v>186</v>
      </c>
      <c r="J124" s="611" t="s">
        <v>75</v>
      </c>
      <c r="K124" s="612"/>
      <c r="L124" s="33"/>
      <c r="M124" s="33"/>
      <c r="N124" s="33"/>
      <c r="O124" s="33"/>
      <c r="P124" s="34"/>
      <c r="Q124" s="34"/>
    </row>
    <row r="125" spans="1:17" ht="23.4" customHeight="1">
      <c r="A125" s="1"/>
      <c r="B125" s="1"/>
      <c r="C125" s="1"/>
      <c r="D125" s="1"/>
      <c r="E125" s="1"/>
      <c r="F125" s="1"/>
      <c r="G125" s="1"/>
      <c r="H125" s="6"/>
      <c r="I125" s="442" t="s">
        <v>187</v>
      </c>
      <c r="J125" s="614" t="s">
        <v>188</v>
      </c>
      <c r="K125" s="615"/>
      <c r="L125" s="33"/>
      <c r="M125" s="33"/>
      <c r="N125" s="33"/>
      <c r="O125" s="33"/>
      <c r="P125" s="34"/>
      <c r="Q125" s="34"/>
    </row>
    <row r="126" spans="1:17">
      <c r="A126" s="1"/>
      <c r="B126" s="1"/>
      <c r="C126" s="1"/>
      <c r="D126" s="1"/>
      <c r="E126" s="1"/>
      <c r="F126" s="1"/>
      <c r="G126" s="1"/>
      <c r="H126" s="6"/>
      <c r="I126" s="442" t="s">
        <v>189</v>
      </c>
      <c r="J126" s="443" t="s">
        <v>190</v>
      </c>
      <c r="K126" s="441"/>
      <c r="L126" s="6"/>
      <c r="M126" s="6"/>
      <c r="N126" s="6"/>
      <c r="O126" s="6"/>
      <c r="P126" s="10"/>
      <c r="Q126" s="10"/>
    </row>
  </sheetData>
  <mergeCells count="37">
    <mergeCell ref="A1:P1"/>
    <mergeCell ref="A2:P2"/>
    <mergeCell ref="A3:K3"/>
    <mergeCell ref="A18:N18"/>
    <mergeCell ref="A5:P5"/>
    <mergeCell ref="A4:P4"/>
    <mergeCell ref="A10:N10"/>
    <mergeCell ref="A12:N12"/>
    <mergeCell ref="A13:N13"/>
    <mergeCell ref="A14:N14"/>
    <mergeCell ref="A11:N11"/>
    <mergeCell ref="A9:K9"/>
    <mergeCell ref="A7:P7"/>
    <mergeCell ref="J122:K122"/>
    <mergeCell ref="J123:K123"/>
    <mergeCell ref="J124:K124"/>
    <mergeCell ref="A15:N15"/>
    <mergeCell ref="J125:K125"/>
    <mergeCell ref="J52:K52"/>
    <mergeCell ref="J55:K55"/>
    <mergeCell ref="J66:K66"/>
    <mergeCell ref="J85:K85"/>
    <mergeCell ref="J86:K86"/>
    <mergeCell ref="J64:K64"/>
    <mergeCell ref="J121:K121"/>
    <mergeCell ref="J120:K120"/>
    <mergeCell ref="J119:K119"/>
    <mergeCell ref="A41:P41"/>
    <mergeCell ref="A114:P114"/>
    <mergeCell ref="A115:P115"/>
    <mergeCell ref="A40:P40"/>
    <mergeCell ref="A17:P17"/>
    <mergeCell ref="J97:K97"/>
    <mergeCell ref="J91:K91"/>
    <mergeCell ref="J61:K61"/>
    <mergeCell ref="J63:K63"/>
    <mergeCell ref="J73:K7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319"/>
  <sheetViews>
    <sheetView topLeftCell="A19" workbookViewId="0">
      <selection activeCell="K67" sqref="K67"/>
    </sheetView>
  </sheetViews>
  <sheetFormatPr defaultRowHeight="14.4"/>
  <cols>
    <col min="1" max="1" width="9.33203125" customWidth="1"/>
    <col min="2" max="8" width="2.21875" customWidth="1"/>
    <col min="9" max="9" width="2.21875" style="9" customWidth="1"/>
    <col min="10" max="10" width="5.109375" customWidth="1"/>
    <col min="11" max="11" width="7.33203125" customWidth="1"/>
    <col min="13" max="13" width="36" customWidth="1"/>
    <col min="14" max="14" width="10.88671875" style="9" customWidth="1"/>
    <col min="15" max="15" width="11.5546875" customWidth="1"/>
    <col min="16" max="16" width="10.6640625" customWidth="1"/>
    <col min="17" max="17" width="7.109375" customWidth="1"/>
    <col min="18" max="18" width="6.44140625" customWidth="1"/>
    <col min="19" max="19" width="15.33203125" bestFit="1" customWidth="1"/>
    <col min="23" max="23" width="15.88671875" bestFit="1" customWidth="1"/>
    <col min="24" max="24" width="17.109375" customWidth="1"/>
  </cols>
  <sheetData>
    <row r="1" spans="1:28" ht="15.6">
      <c r="A1" s="625" t="s">
        <v>168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625"/>
      <c r="P1" s="625"/>
      <c r="Q1" s="625"/>
      <c r="R1" s="625"/>
    </row>
    <row r="2" spans="1:28" ht="15.6">
      <c r="A2" s="310"/>
      <c r="B2" s="310"/>
      <c r="C2" s="32"/>
      <c r="D2" s="32"/>
      <c r="E2" s="32"/>
      <c r="F2" s="32"/>
      <c r="G2" s="32"/>
      <c r="H2" s="32"/>
      <c r="I2" s="32"/>
      <c r="J2" s="32"/>
      <c r="K2" s="32"/>
      <c r="L2" s="32"/>
      <c r="M2" s="311"/>
      <c r="N2" s="311"/>
      <c r="O2" s="39"/>
      <c r="P2" s="39"/>
      <c r="Q2" s="22"/>
      <c r="R2" s="22"/>
    </row>
    <row r="3" spans="1:28" ht="17.399999999999999" customHeight="1">
      <c r="A3" s="626" t="s">
        <v>167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6"/>
      <c r="Q3" s="626"/>
      <c r="R3" s="626"/>
    </row>
    <row r="4" spans="1:28">
      <c r="A4" s="631" t="s">
        <v>408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14"/>
    </row>
    <row r="5" spans="1:28">
      <c r="A5" s="618" t="s">
        <v>171</v>
      </c>
      <c r="B5" s="618"/>
      <c r="C5" s="618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14"/>
    </row>
    <row r="6" spans="1:28" ht="16.8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9"/>
      <c r="P6" s="39"/>
      <c r="Q6" s="22"/>
      <c r="R6" s="22"/>
    </row>
    <row r="7" spans="1:28" ht="14.4" customHeight="1">
      <c r="A7" s="101" t="s">
        <v>76</v>
      </c>
      <c r="B7" s="96"/>
      <c r="C7" s="96" t="s">
        <v>77</v>
      </c>
      <c r="D7" s="96"/>
      <c r="E7" s="96"/>
      <c r="F7" s="96"/>
      <c r="G7" s="96"/>
      <c r="H7" s="96"/>
      <c r="I7" s="96"/>
      <c r="J7" s="491" t="s">
        <v>78</v>
      </c>
      <c r="K7" s="96"/>
      <c r="L7" s="96"/>
      <c r="M7" s="96"/>
      <c r="N7" s="265" t="s">
        <v>119</v>
      </c>
      <c r="O7" s="79" t="s">
        <v>1</v>
      </c>
      <c r="P7" s="80" t="s">
        <v>119</v>
      </c>
      <c r="Q7" s="79" t="s">
        <v>2</v>
      </c>
      <c r="R7" s="80" t="s">
        <v>2</v>
      </c>
    </row>
    <row r="8" spans="1:28">
      <c r="A8" s="102" t="s">
        <v>79</v>
      </c>
      <c r="B8" s="97"/>
      <c r="C8" s="97"/>
      <c r="D8" s="97"/>
      <c r="E8" s="97"/>
      <c r="F8" s="97"/>
      <c r="G8" s="97"/>
      <c r="H8" s="97"/>
      <c r="I8" s="97"/>
      <c r="J8" s="492"/>
      <c r="K8" s="97"/>
      <c r="L8" s="97"/>
      <c r="M8" s="97"/>
      <c r="N8" s="266" t="s">
        <v>120</v>
      </c>
      <c r="O8" s="47" t="s">
        <v>400</v>
      </c>
      <c r="P8" s="81" t="s">
        <v>120</v>
      </c>
      <c r="Q8" s="47" t="s">
        <v>133</v>
      </c>
      <c r="R8" s="81" t="s">
        <v>134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>
      <c r="A9" s="629" t="s">
        <v>362</v>
      </c>
      <c r="B9" s="97"/>
      <c r="C9" s="97"/>
      <c r="D9" s="97"/>
      <c r="E9" s="97"/>
      <c r="F9" s="97"/>
      <c r="G9" s="97"/>
      <c r="H9" s="97"/>
      <c r="I9" s="97"/>
      <c r="J9" s="492" t="s">
        <v>80</v>
      </c>
      <c r="K9" s="97"/>
      <c r="L9" s="97" t="s">
        <v>81</v>
      </c>
      <c r="M9" s="97"/>
      <c r="N9" s="266" t="s">
        <v>377</v>
      </c>
      <c r="O9" s="98"/>
      <c r="P9" s="267" t="s">
        <v>401</v>
      </c>
      <c r="Q9" s="48"/>
      <c r="R9" s="82"/>
      <c r="T9" s="11"/>
      <c r="U9" s="11"/>
      <c r="V9" s="11"/>
      <c r="W9" s="17"/>
      <c r="X9" s="11"/>
      <c r="Y9" s="11"/>
      <c r="Z9" s="11"/>
      <c r="AA9" s="11"/>
      <c r="AB9" s="11"/>
    </row>
    <row r="10" spans="1:28" ht="17.399999999999999" customHeight="1">
      <c r="A10" s="630"/>
      <c r="B10" s="99"/>
      <c r="C10" s="99" t="s">
        <v>361</v>
      </c>
      <c r="D10" s="99"/>
      <c r="E10" s="99"/>
      <c r="F10" s="99"/>
      <c r="G10" s="99"/>
      <c r="H10" s="99"/>
      <c r="I10" s="99"/>
      <c r="J10" s="493" t="s">
        <v>82</v>
      </c>
      <c r="K10" s="99" t="s">
        <v>83</v>
      </c>
      <c r="L10" s="99" t="s">
        <v>84</v>
      </c>
      <c r="M10" s="99"/>
      <c r="N10" s="268" t="s">
        <v>130</v>
      </c>
      <c r="O10" s="100" t="s">
        <v>131</v>
      </c>
      <c r="P10" s="269" t="s">
        <v>132</v>
      </c>
      <c r="Q10" s="83"/>
      <c r="R10" s="84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8" customHeight="1">
      <c r="A11" s="90"/>
      <c r="B11" s="466">
        <v>1</v>
      </c>
      <c r="C11" s="467">
        <v>2</v>
      </c>
      <c r="D11" s="467">
        <v>3</v>
      </c>
      <c r="E11" s="467">
        <v>4</v>
      </c>
      <c r="F11" s="467">
        <v>5</v>
      </c>
      <c r="G11" s="467">
        <v>6</v>
      </c>
      <c r="H11" s="467">
        <v>7</v>
      </c>
      <c r="I11" s="468" t="s">
        <v>189</v>
      </c>
      <c r="J11" s="494"/>
      <c r="K11" s="511" t="s">
        <v>85</v>
      </c>
      <c r="L11" s="511"/>
      <c r="M11" s="512"/>
      <c r="N11" s="91">
        <f>N12+N47</f>
        <v>3494614</v>
      </c>
      <c r="O11" s="92">
        <f>O12+O47</f>
        <v>11334000</v>
      </c>
      <c r="P11" s="93">
        <f>P12+P47</f>
        <v>4285663</v>
      </c>
      <c r="Q11" s="94">
        <f>P11/N11*100</f>
        <v>122.63623393027099</v>
      </c>
      <c r="R11" s="95">
        <f>P11/O11*100</f>
        <v>37.812449267690134</v>
      </c>
      <c r="T11" s="85"/>
      <c r="U11" s="85"/>
      <c r="V11" s="85"/>
      <c r="W11" s="86"/>
      <c r="X11" s="85"/>
      <c r="Y11" s="85"/>
      <c r="Z11" s="85"/>
      <c r="AA11" s="85"/>
      <c r="AB11" s="85"/>
    </row>
    <row r="12" spans="1:28" ht="19.2" customHeight="1">
      <c r="A12" s="270"/>
      <c r="B12" s="469"/>
      <c r="C12" s="470"/>
      <c r="D12" s="470"/>
      <c r="E12" s="470"/>
      <c r="F12" s="470"/>
      <c r="G12" s="470"/>
      <c r="H12" s="470"/>
      <c r="I12" s="471"/>
      <c r="J12" s="495"/>
      <c r="K12" s="513" t="s">
        <v>212</v>
      </c>
      <c r="L12" s="513"/>
      <c r="M12" s="514"/>
      <c r="N12" s="271">
        <f>SUM(N13)</f>
        <v>326179</v>
      </c>
      <c r="O12" s="272">
        <f>SUM(O13)</f>
        <v>558500</v>
      </c>
      <c r="P12" s="273">
        <f>SUM(P13)</f>
        <v>215258</v>
      </c>
      <c r="Q12" s="274">
        <f t="shared" ref="Q12:Q77" si="0">P12/N12*100</f>
        <v>65.993825476195582</v>
      </c>
      <c r="R12" s="275">
        <f t="shared" ref="R12:R84" si="1">P12/O12*100</f>
        <v>38.542166517457474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8" customHeight="1">
      <c r="A13" s="276"/>
      <c r="B13" s="285"/>
      <c r="C13" s="286"/>
      <c r="D13" s="286"/>
      <c r="E13" s="286"/>
      <c r="F13" s="286"/>
      <c r="G13" s="286"/>
      <c r="H13" s="286"/>
      <c r="I13" s="287"/>
      <c r="J13" s="496"/>
      <c r="K13" s="278" t="s">
        <v>213</v>
      </c>
      <c r="L13" s="278"/>
      <c r="M13" s="279"/>
      <c r="N13" s="280">
        <f>SUM(N14)</f>
        <v>326179</v>
      </c>
      <c r="O13" s="281">
        <f>SUM(O14)</f>
        <v>558500</v>
      </c>
      <c r="P13" s="282">
        <f t="shared" ref="P13" si="2">SUM(P14)</f>
        <v>215258</v>
      </c>
      <c r="Q13" s="283">
        <f t="shared" si="0"/>
        <v>65.993825476195582</v>
      </c>
      <c r="R13" s="284">
        <f t="shared" si="1"/>
        <v>38.542166517457474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 ht="14.4" customHeight="1">
      <c r="A14" s="124"/>
      <c r="B14" s="87"/>
      <c r="C14" s="88"/>
      <c r="D14" s="88"/>
      <c r="E14" s="88"/>
      <c r="F14" s="88"/>
      <c r="G14" s="88"/>
      <c r="H14" s="88"/>
      <c r="I14" s="89"/>
      <c r="J14" s="497" t="s">
        <v>5</v>
      </c>
      <c r="K14" s="126" t="s">
        <v>214</v>
      </c>
      <c r="L14" s="126"/>
      <c r="M14" s="127"/>
      <c r="N14" s="128">
        <f>N16+N27+N32+N42</f>
        <v>326179</v>
      </c>
      <c r="O14" s="129">
        <f t="shared" ref="O14" si="3">O16+O27+O32+O42</f>
        <v>558500</v>
      </c>
      <c r="P14" s="130">
        <f>P16+P27+P32+P42</f>
        <v>215258</v>
      </c>
      <c r="Q14" s="131">
        <f t="shared" si="0"/>
        <v>65.993825476195582</v>
      </c>
      <c r="R14" s="132">
        <f t="shared" si="1"/>
        <v>38.542166517457474</v>
      </c>
      <c r="T14" s="70"/>
      <c r="U14" s="70"/>
      <c r="V14" s="70"/>
      <c r="W14" s="73"/>
      <c r="X14" s="70"/>
      <c r="Y14" s="70"/>
      <c r="Z14" s="70"/>
      <c r="AA14" s="70"/>
      <c r="AB14" s="70"/>
    </row>
    <row r="15" spans="1:28">
      <c r="A15" s="627" t="s">
        <v>276</v>
      </c>
      <c r="B15" s="472"/>
      <c r="C15" s="473"/>
      <c r="D15" s="473"/>
      <c r="E15" s="473"/>
      <c r="F15" s="473"/>
      <c r="G15" s="473"/>
      <c r="H15" s="473"/>
      <c r="I15" s="474"/>
      <c r="J15" s="498"/>
      <c r="K15" s="133" t="s">
        <v>206</v>
      </c>
      <c r="L15" s="133"/>
      <c r="M15" s="134"/>
      <c r="N15" s="136"/>
      <c r="O15" s="137"/>
      <c r="P15" s="138"/>
      <c r="Q15" s="139"/>
      <c r="R15" s="140"/>
      <c r="T15" s="11"/>
      <c r="U15" s="11"/>
      <c r="V15" s="11"/>
      <c r="W15" s="73"/>
      <c r="X15" s="11"/>
      <c r="Y15" s="11"/>
      <c r="Z15" s="11"/>
      <c r="AA15" s="11"/>
      <c r="AB15" s="11"/>
    </row>
    <row r="16" spans="1:28">
      <c r="A16" s="628"/>
      <c r="B16" s="103" t="s">
        <v>88</v>
      </c>
      <c r="C16" s="104"/>
      <c r="D16" s="104" t="s">
        <v>97</v>
      </c>
      <c r="E16" s="104" t="s">
        <v>11</v>
      </c>
      <c r="F16" s="104"/>
      <c r="G16" s="104" t="s">
        <v>186</v>
      </c>
      <c r="H16" s="104" t="s">
        <v>187</v>
      </c>
      <c r="I16" s="105"/>
      <c r="J16" s="499"/>
      <c r="K16" s="142" t="s">
        <v>87</v>
      </c>
      <c r="L16" s="142"/>
      <c r="M16" s="143"/>
      <c r="N16" s="144">
        <f>N17+N21</f>
        <v>213826</v>
      </c>
      <c r="O16" s="145">
        <f>O17+O21</f>
        <v>370000</v>
      </c>
      <c r="P16" s="146">
        <f>P17+P21</f>
        <v>93749</v>
      </c>
      <c r="Q16" s="147">
        <f t="shared" si="0"/>
        <v>43.843592453677289</v>
      </c>
      <c r="R16" s="148">
        <f>P16/O16*100</f>
        <v>25.337567567567564</v>
      </c>
      <c r="T16" s="11"/>
      <c r="U16" s="11"/>
      <c r="V16" s="11"/>
      <c r="W16" s="73"/>
      <c r="X16" s="11"/>
      <c r="Y16" s="11"/>
      <c r="Z16" s="11"/>
      <c r="AA16" s="11"/>
      <c r="AB16" s="11"/>
    </row>
    <row r="17" spans="1:28">
      <c r="A17" s="149" t="s">
        <v>277</v>
      </c>
      <c r="B17" s="112" t="s">
        <v>88</v>
      </c>
      <c r="C17" s="113"/>
      <c r="D17" s="113" t="s">
        <v>97</v>
      </c>
      <c r="E17" s="113" t="s">
        <v>11</v>
      </c>
      <c r="F17" s="113"/>
      <c r="G17" s="113"/>
      <c r="H17" s="113"/>
      <c r="I17" s="114"/>
      <c r="J17" s="500" t="s">
        <v>86</v>
      </c>
      <c r="K17" s="150" t="s">
        <v>203</v>
      </c>
      <c r="L17" s="150"/>
      <c r="M17" s="151"/>
      <c r="N17" s="204">
        <f>SUM(N18)</f>
        <v>118629</v>
      </c>
      <c r="O17" s="205">
        <f>SUM(O18)</f>
        <v>220000</v>
      </c>
      <c r="P17" s="206">
        <f t="shared" ref="P17" si="4">SUM(P18)</f>
        <v>63321</v>
      </c>
      <c r="Q17" s="461">
        <f t="shared" si="0"/>
        <v>53.377336064537339</v>
      </c>
      <c r="R17" s="184">
        <f t="shared" si="1"/>
        <v>28.78227272727273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>
      <c r="A18" s="157" t="s">
        <v>277</v>
      </c>
      <c r="B18" s="52"/>
      <c r="C18" s="53"/>
      <c r="D18" s="53"/>
      <c r="E18" s="53"/>
      <c r="F18" s="53"/>
      <c r="G18" s="53"/>
      <c r="H18" s="53"/>
      <c r="I18" s="54"/>
      <c r="J18" s="501" t="s">
        <v>86</v>
      </c>
      <c r="K18" s="158">
        <v>3</v>
      </c>
      <c r="L18" s="158" t="s">
        <v>10</v>
      </c>
      <c r="M18" s="159"/>
      <c r="N18" s="160">
        <f t="shared" ref="N18:P19" si="5">N19</f>
        <v>118629</v>
      </c>
      <c r="O18" s="161">
        <f t="shared" si="5"/>
        <v>220000</v>
      </c>
      <c r="P18" s="162">
        <f t="shared" si="5"/>
        <v>63321</v>
      </c>
      <c r="Q18" s="260">
        <f t="shared" si="0"/>
        <v>53.377336064537339</v>
      </c>
      <c r="R18" s="164">
        <f t="shared" si="1"/>
        <v>28.78227272727273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>
      <c r="A19" s="157" t="s">
        <v>277</v>
      </c>
      <c r="B19" s="52"/>
      <c r="C19" s="53"/>
      <c r="D19" s="53"/>
      <c r="E19" s="53"/>
      <c r="F19" s="53"/>
      <c r="G19" s="53"/>
      <c r="H19" s="53"/>
      <c r="I19" s="54"/>
      <c r="J19" s="501" t="s">
        <v>86</v>
      </c>
      <c r="K19" s="158">
        <v>32</v>
      </c>
      <c r="L19" s="158" t="s">
        <v>44</v>
      </c>
      <c r="M19" s="159"/>
      <c r="N19" s="160">
        <f t="shared" si="5"/>
        <v>118629</v>
      </c>
      <c r="O19" s="86">
        <f t="shared" si="5"/>
        <v>220000</v>
      </c>
      <c r="P19" s="165">
        <f t="shared" si="5"/>
        <v>63321</v>
      </c>
      <c r="Q19" s="260">
        <f t="shared" si="0"/>
        <v>53.377336064537339</v>
      </c>
      <c r="R19" s="164">
        <f t="shared" si="1"/>
        <v>28.78227272727273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>
      <c r="A20" s="157" t="s">
        <v>277</v>
      </c>
      <c r="B20" s="52" t="s">
        <v>88</v>
      </c>
      <c r="C20" s="53"/>
      <c r="D20" s="53" t="s">
        <v>97</v>
      </c>
      <c r="E20" s="53" t="s">
        <v>11</v>
      </c>
      <c r="F20" s="53"/>
      <c r="G20" s="53"/>
      <c r="H20" s="53"/>
      <c r="I20" s="54"/>
      <c r="J20" s="501" t="s">
        <v>86</v>
      </c>
      <c r="K20" s="158">
        <v>329</v>
      </c>
      <c r="L20" s="158" t="s">
        <v>436</v>
      </c>
      <c r="M20" s="159"/>
      <c r="N20" s="160">
        <v>118629</v>
      </c>
      <c r="O20" s="161">
        <v>220000</v>
      </c>
      <c r="P20" s="162">
        <v>63321</v>
      </c>
      <c r="Q20" s="260">
        <f t="shared" si="0"/>
        <v>53.377336064537339</v>
      </c>
      <c r="R20" s="164">
        <f t="shared" si="1"/>
        <v>28.78227272727273</v>
      </c>
      <c r="T20" s="11"/>
      <c r="U20" s="11"/>
      <c r="V20" s="11"/>
      <c r="W20" s="74"/>
      <c r="X20" s="11"/>
      <c r="Y20" s="11"/>
      <c r="Z20" s="11"/>
      <c r="AA20" s="11"/>
      <c r="AB20" s="11"/>
    </row>
    <row r="21" spans="1:28">
      <c r="A21" s="149" t="s">
        <v>278</v>
      </c>
      <c r="B21" s="112" t="s">
        <v>88</v>
      </c>
      <c r="C21" s="113"/>
      <c r="D21" s="113" t="s">
        <v>97</v>
      </c>
      <c r="E21" s="113"/>
      <c r="F21" s="113"/>
      <c r="G21" s="113" t="s">
        <v>186</v>
      </c>
      <c r="H21" s="113" t="s">
        <v>187</v>
      </c>
      <c r="I21" s="114"/>
      <c r="J21" s="500" t="s">
        <v>86</v>
      </c>
      <c r="K21" s="150" t="s">
        <v>204</v>
      </c>
      <c r="L21" s="150"/>
      <c r="M21" s="151"/>
      <c r="N21" s="152">
        <f>SUM(N22)</f>
        <v>95197</v>
      </c>
      <c r="O21" s="153">
        <f>SUM(O22)</f>
        <v>150000</v>
      </c>
      <c r="P21" s="154">
        <f t="shared" ref="P21" si="6">SUM(P22)</f>
        <v>30428</v>
      </c>
      <c r="Q21" s="264">
        <f t="shared" si="0"/>
        <v>31.963192117398659</v>
      </c>
      <c r="R21" s="156">
        <f t="shared" si="1"/>
        <v>20.285333333333334</v>
      </c>
      <c r="T21" s="11"/>
      <c r="U21" s="11"/>
      <c r="V21" s="11"/>
      <c r="W21" s="74"/>
      <c r="X21" s="11"/>
      <c r="Y21" s="11"/>
      <c r="Z21" s="11"/>
      <c r="AA21" s="11"/>
      <c r="AB21" s="11"/>
    </row>
    <row r="22" spans="1:28">
      <c r="A22" s="157" t="s">
        <v>278</v>
      </c>
      <c r="B22" s="52"/>
      <c r="C22" s="53"/>
      <c r="D22" s="53"/>
      <c r="E22" s="53"/>
      <c r="F22" s="53"/>
      <c r="G22" s="53"/>
      <c r="H22" s="53"/>
      <c r="I22" s="54"/>
      <c r="J22" s="501" t="s">
        <v>86</v>
      </c>
      <c r="K22" s="158">
        <v>3</v>
      </c>
      <c r="L22" s="158" t="s">
        <v>10</v>
      </c>
      <c r="M22" s="159"/>
      <c r="N22" s="160">
        <f>SUM(N23)</f>
        <v>95197</v>
      </c>
      <c r="O22" s="161">
        <f>SUM(O23)</f>
        <v>150000</v>
      </c>
      <c r="P22" s="162">
        <f>P23</f>
        <v>30428</v>
      </c>
      <c r="Q22" s="260">
        <f t="shared" si="0"/>
        <v>31.963192117398659</v>
      </c>
      <c r="R22" s="164">
        <f t="shared" si="1"/>
        <v>20.285333333333334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>
      <c r="A23" s="157" t="s">
        <v>278</v>
      </c>
      <c r="B23" s="52"/>
      <c r="C23" s="53"/>
      <c r="D23" s="53"/>
      <c r="E23" s="53"/>
      <c r="F23" s="53"/>
      <c r="G23" s="53"/>
      <c r="H23" s="53"/>
      <c r="I23" s="54"/>
      <c r="J23" s="501" t="s">
        <v>86</v>
      </c>
      <c r="K23" s="158">
        <v>32</v>
      </c>
      <c r="L23" s="158" t="s">
        <v>44</v>
      </c>
      <c r="M23" s="159"/>
      <c r="N23" s="160">
        <f>SUM(N24:N26)</f>
        <v>95197</v>
      </c>
      <c r="O23" s="161">
        <f>SUM(O24:O26)</f>
        <v>150000</v>
      </c>
      <c r="P23" s="162">
        <f>SUM(P24:P26)</f>
        <v>30428</v>
      </c>
      <c r="Q23" s="260">
        <f t="shared" si="0"/>
        <v>31.963192117398659</v>
      </c>
      <c r="R23" s="164">
        <f t="shared" si="1"/>
        <v>20.285333333333334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>
      <c r="A24" s="157" t="s">
        <v>278</v>
      </c>
      <c r="B24" s="52" t="s">
        <v>88</v>
      </c>
      <c r="C24" s="53"/>
      <c r="D24" s="53" t="s">
        <v>97</v>
      </c>
      <c r="E24" s="53"/>
      <c r="F24" s="53"/>
      <c r="G24" s="53"/>
      <c r="H24" s="53"/>
      <c r="I24" s="54"/>
      <c r="J24" s="501" t="s">
        <v>86</v>
      </c>
      <c r="K24" s="166" t="s">
        <v>89</v>
      </c>
      <c r="L24" s="158" t="s">
        <v>90</v>
      </c>
      <c r="M24" s="159"/>
      <c r="N24" s="161">
        <v>897</v>
      </c>
      <c r="O24" s="161">
        <v>50000</v>
      </c>
      <c r="P24" s="162">
        <v>0</v>
      </c>
      <c r="Q24" s="260">
        <f t="shared" si="0"/>
        <v>0</v>
      </c>
      <c r="R24" s="164">
        <f t="shared" si="1"/>
        <v>0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>
      <c r="A25" s="157" t="s">
        <v>278</v>
      </c>
      <c r="B25" s="52" t="s">
        <v>88</v>
      </c>
      <c r="C25" s="53"/>
      <c r="D25" s="53" t="s">
        <v>97</v>
      </c>
      <c r="E25" s="53"/>
      <c r="F25" s="53"/>
      <c r="G25" s="53" t="s">
        <v>186</v>
      </c>
      <c r="H25" s="53" t="s">
        <v>187</v>
      </c>
      <c r="I25" s="54"/>
      <c r="J25" s="501" t="s">
        <v>86</v>
      </c>
      <c r="K25" s="166" t="s">
        <v>91</v>
      </c>
      <c r="L25" s="158" t="s">
        <v>47</v>
      </c>
      <c r="M25" s="159"/>
      <c r="N25" s="161">
        <v>94300</v>
      </c>
      <c r="O25" s="161">
        <v>50000</v>
      </c>
      <c r="P25" s="162">
        <v>30428</v>
      </c>
      <c r="Q25" s="260">
        <f>P25/N25*100</f>
        <v>32.267232237539766</v>
      </c>
      <c r="R25" s="164">
        <f t="shared" si="1"/>
        <v>60.856000000000002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 s="9" customFormat="1">
      <c r="A26" s="157" t="s">
        <v>278</v>
      </c>
      <c r="B26" s="52" t="s">
        <v>88</v>
      </c>
      <c r="C26" s="53"/>
      <c r="D26" s="53" t="s">
        <v>97</v>
      </c>
      <c r="E26" s="53"/>
      <c r="F26" s="53"/>
      <c r="G26" s="53"/>
      <c r="H26" s="53"/>
      <c r="I26" s="54"/>
      <c r="J26" s="501" t="s">
        <v>86</v>
      </c>
      <c r="K26" s="464" t="s">
        <v>93</v>
      </c>
      <c r="L26" s="633" t="s">
        <v>436</v>
      </c>
      <c r="M26" s="634"/>
      <c r="N26" s="161">
        <v>0</v>
      </c>
      <c r="O26" s="161">
        <v>50000</v>
      </c>
      <c r="P26" s="162">
        <v>0</v>
      </c>
      <c r="Q26" s="260">
        <v>0</v>
      </c>
      <c r="R26" s="164">
        <f t="shared" si="1"/>
        <v>0</v>
      </c>
      <c r="T26" s="11"/>
      <c r="U26" s="11"/>
      <c r="V26" s="11"/>
      <c r="W26" s="7"/>
      <c r="X26" s="11"/>
      <c r="Y26" s="11"/>
      <c r="Z26" s="11"/>
      <c r="AA26" s="11"/>
      <c r="AB26" s="11"/>
    </row>
    <row r="27" spans="1:28">
      <c r="A27" s="167" t="s">
        <v>279</v>
      </c>
      <c r="B27" s="106" t="s">
        <v>88</v>
      </c>
      <c r="C27" s="107"/>
      <c r="D27" s="107"/>
      <c r="E27" s="107"/>
      <c r="F27" s="107"/>
      <c r="G27" s="107"/>
      <c r="H27" s="107"/>
      <c r="I27" s="108"/>
      <c r="J27" s="502"/>
      <c r="K27" s="168" t="s">
        <v>205</v>
      </c>
      <c r="L27" s="168"/>
      <c r="M27" s="169"/>
      <c r="N27" s="170">
        <f t="shared" ref="N27:P30" si="7">N28</f>
        <v>3750</v>
      </c>
      <c r="O27" s="171">
        <f t="shared" si="7"/>
        <v>15000</v>
      </c>
      <c r="P27" s="172">
        <f t="shared" si="7"/>
        <v>3413</v>
      </c>
      <c r="Q27" s="173">
        <v>0</v>
      </c>
      <c r="R27" s="174">
        <f t="shared" si="1"/>
        <v>22.753333333333334</v>
      </c>
      <c r="T27" s="11"/>
      <c r="U27" s="11"/>
      <c r="V27" s="11"/>
      <c r="W27" s="73"/>
      <c r="X27" s="11"/>
      <c r="Y27" s="11"/>
      <c r="Z27" s="11"/>
      <c r="AA27" s="11"/>
      <c r="AB27" s="11"/>
    </row>
    <row r="28" spans="1:28">
      <c r="A28" s="149" t="s">
        <v>282</v>
      </c>
      <c r="B28" s="112" t="s">
        <v>88</v>
      </c>
      <c r="C28" s="113"/>
      <c r="D28" s="113"/>
      <c r="E28" s="113"/>
      <c r="F28" s="113"/>
      <c r="G28" s="113"/>
      <c r="H28" s="113"/>
      <c r="I28" s="114"/>
      <c r="J28" s="500" t="s">
        <v>86</v>
      </c>
      <c r="K28" s="150" t="s">
        <v>217</v>
      </c>
      <c r="L28" s="150"/>
      <c r="M28" s="151"/>
      <c r="N28" s="175">
        <f t="shared" si="7"/>
        <v>3750</v>
      </c>
      <c r="O28" s="176">
        <f t="shared" si="7"/>
        <v>15000</v>
      </c>
      <c r="P28" s="177">
        <f t="shared" si="7"/>
        <v>3413</v>
      </c>
      <c r="Q28" s="155">
        <v>0</v>
      </c>
      <c r="R28" s="156">
        <f t="shared" si="1"/>
        <v>22.753333333333334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>
      <c r="A29" s="157" t="s">
        <v>282</v>
      </c>
      <c r="B29" s="52"/>
      <c r="C29" s="53"/>
      <c r="D29" s="53"/>
      <c r="E29" s="53"/>
      <c r="F29" s="53"/>
      <c r="G29" s="53"/>
      <c r="H29" s="53"/>
      <c r="I29" s="54"/>
      <c r="J29" s="501" t="s">
        <v>86</v>
      </c>
      <c r="K29" s="158">
        <v>3</v>
      </c>
      <c r="L29" s="158" t="s">
        <v>10</v>
      </c>
      <c r="M29" s="159"/>
      <c r="N29" s="178">
        <f t="shared" si="7"/>
        <v>3750</v>
      </c>
      <c r="O29" s="86">
        <f t="shared" si="7"/>
        <v>15000</v>
      </c>
      <c r="P29" s="165">
        <f t="shared" si="7"/>
        <v>3413</v>
      </c>
      <c r="Q29" s="163">
        <v>0</v>
      </c>
      <c r="R29" s="164">
        <f t="shared" si="1"/>
        <v>22.753333333333334</v>
      </c>
      <c r="T29" s="11"/>
      <c r="U29" s="11"/>
      <c r="V29" s="11"/>
      <c r="W29" s="7"/>
      <c r="X29" s="11"/>
      <c r="Y29" s="11"/>
      <c r="Z29" s="11"/>
      <c r="AA29" s="11"/>
      <c r="AB29" s="11"/>
    </row>
    <row r="30" spans="1:28">
      <c r="A30" s="157" t="s">
        <v>282</v>
      </c>
      <c r="B30" s="52"/>
      <c r="C30" s="53"/>
      <c r="D30" s="53"/>
      <c r="E30" s="53"/>
      <c r="F30" s="53"/>
      <c r="G30" s="53"/>
      <c r="H30" s="53"/>
      <c r="I30" s="54"/>
      <c r="J30" s="501" t="s">
        <v>86</v>
      </c>
      <c r="K30" s="158">
        <v>38</v>
      </c>
      <c r="L30" s="158" t="s">
        <v>53</v>
      </c>
      <c r="M30" s="159"/>
      <c r="N30" s="160">
        <f t="shared" si="7"/>
        <v>3750</v>
      </c>
      <c r="O30" s="86">
        <f t="shared" si="7"/>
        <v>15000</v>
      </c>
      <c r="P30" s="165">
        <f t="shared" si="7"/>
        <v>3413</v>
      </c>
      <c r="Q30" s="163">
        <v>0</v>
      </c>
      <c r="R30" s="164">
        <f t="shared" si="1"/>
        <v>22.753333333333334</v>
      </c>
      <c r="W30" s="73"/>
    </row>
    <row r="31" spans="1:28">
      <c r="A31" s="185" t="s">
        <v>282</v>
      </c>
      <c r="B31" s="58" t="s">
        <v>88</v>
      </c>
      <c r="C31" s="59"/>
      <c r="D31" s="59"/>
      <c r="E31" s="59"/>
      <c r="F31" s="59"/>
      <c r="G31" s="59"/>
      <c r="H31" s="59"/>
      <c r="I31" s="60"/>
      <c r="J31" s="506" t="s">
        <v>86</v>
      </c>
      <c r="K31" s="197">
        <v>381</v>
      </c>
      <c r="L31" s="197" t="s">
        <v>54</v>
      </c>
      <c r="M31" s="198"/>
      <c r="N31" s="199">
        <v>3750</v>
      </c>
      <c r="O31" s="186">
        <v>15000</v>
      </c>
      <c r="P31" s="187">
        <v>3413</v>
      </c>
      <c r="Q31" s="188">
        <v>0</v>
      </c>
      <c r="R31" s="189">
        <f t="shared" si="1"/>
        <v>22.753333333333334</v>
      </c>
      <c r="W31" s="73"/>
    </row>
    <row r="32" spans="1:28">
      <c r="A32" s="167" t="s">
        <v>280</v>
      </c>
      <c r="B32" s="106" t="s">
        <v>88</v>
      </c>
      <c r="C32" s="107"/>
      <c r="D32" s="107"/>
      <c r="E32" s="107"/>
      <c r="F32" s="107"/>
      <c r="G32" s="107"/>
      <c r="H32" s="107"/>
      <c r="I32" s="108"/>
      <c r="J32" s="502"/>
      <c r="K32" s="168" t="s">
        <v>207</v>
      </c>
      <c r="L32" s="168"/>
      <c r="M32" s="169"/>
      <c r="N32" s="170">
        <f t="shared" ref="N32:P33" si="8">N33</f>
        <v>41000</v>
      </c>
      <c r="O32" s="171">
        <f t="shared" si="8"/>
        <v>123500</v>
      </c>
      <c r="P32" s="172">
        <f t="shared" si="8"/>
        <v>52170</v>
      </c>
      <c r="Q32" s="173">
        <f t="shared" si="0"/>
        <v>127.2439024390244</v>
      </c>
      <c r="R32" s="174">
        <f t="shared" si="1"/>
        <v>42.242914979757082</v>
      </c>
      <c r="W32" s="73"/>
    </row>
    <row r="33" spans="1:23">
      <c r="A33" s="247" t="s">
        <v>283</v>
      </c>
      <c r="B33" s="248" t="s">
        <v>88</v>
      </c>
      <c r="C33" s="249"/>
      <c r="D33" s="249"/>
      <c r="E33" s="249"/>
      <c r="F33" s="249"/>
      <c r="G33" s="249"/>
      <c r="H33" s="249"/>
      <c r="I33" s="250"/>
      <c r="J33" s="503" t="s">
        <v>86</v>
      </c>
      <c r="K33" s="251" t="s">
        <v>210</v>
      </c>
      <c r="L33" s="251"/>
      <c r="M33" s="252"/>
      <c r="N33" s="253">
        <f t="shared" si="8"/>
        <v>41000</v>
      </c>
      <c r="O33" s="254">
        <f t="shared" si="8"/>
        <v>123500</v>
      </c>
      <c r="P33" s="255">
        <f t="shared" si="8"/>
        <v>52170</v>
      </c>
      <c r="Q33" s="256">
        <f t="shared" si="0"/>
        <v>127.2439024390244</v>
      </c>
      <c r="R33" s="257">
        <f t="shared" si="1"/>
        <v>42.242914979757082</v>
      </c>
      <c r="W33" s="73"/>
    </row>
    <row r="34" spans="1:23">
      <c r="A34" s="190" t="s">
        <v>283</v>
      </c>
      <c r="B34" s="75"/>
      <c r="C34" s="75"/>
      <c r="D34" s="75"/>
      <c r="E34" s="75"/>
      <c r="F34" s="75"/>
      <c r="G34" s="75"/>
      <c r="H34" s="75"/>
      <c r="I34" s="75"/>
      <c r="J34" s="504" t="s">
        <v>86</v>
      </c>
      <c r="K34" s="191">
        <v>3</v>
      </c>
      <c r="L34" s="191" t="s">
        <v>10</v>
      </c>
      <c r="M34" s="191"/>
      <c r="N34" s="258">
        <f>N35+N38+N40</f>
        <v>41000</v>
      </c>
      <c r="O34" s="192">
        <f>O35+O38+O40</f>
        <v>123500</v>
      </c>
      <c r="P34" s="193">
        <f>P35+P38+P40</f>
        <v>52170</v>
      </c>
      <c r="Q34" s="259">
        <f t="shared" si="0"/>
        <v>127.2439024390244</v>
      </c>
      <c r="R34" s="194">
        <f t="shared" si="1"/>
        <v>42.242914979757082</v>
      </c>
      <c r="W34" s="73"/>
    </row>
    <row r="35" spans="1:23">
      <c r="A35" s="157" t="s">
        <v>283</v>
      </c>
      <c r="B35" s="56"/>
      <c r="C35" s="56"/>
      <c r="D35" s="56"/>
      <c r="E35" s="56"/>
      <c r="F35" s="56"/>
      <c r="G35" s="56"/>
      <c r="H35" s="56"/>
      <c r="I35" s="56"/>
      <c r="J35" s="505" t="s">
        <v>86</v>
      </c>
      <c r="K35" s="45" t="s">
        <v>92</v>
      </c>
      <c r="L35" s="45" t="s">
        <v>44</v>
      </c>
      <c r="M35" s="45"/>
      <c r="N35" s="196">
        <f>N37+N36</f>
        <v>39972</v>
      </c>
      <c r="O35" s="86">
        <f>O36+O37</f>
        <v>110000</v>
      </c>
      <c r="P35" s="165">
        <f>P36+P37</f>
        <v>19555</v>
      </c>
      <c r="Q35" s="260">
        <f t="shared" si="0"/>
        <v>48.921745221655158</v>
      </c>
      <c r="R35" s="164">
        <f t="shared" si="1"/>
        <v>17.777272727272727</v>
      </c>
      <c r="W35" s="73"/>
    </row>
    <row r="36" spans="1:23" s="9" customFormat="1">
      <c r="A36" s="157" t="s">
        <v>283</v>
      </c>
      <c r="B36" s="56" t="s">
        <v>88</v>
      </c>
      <c r="C36" s="56"/>
      <c r="D36" s="56"/>
      <c r="E36" s="56"/>
      <c r="F36" s="56"/>
      <c r="G36" s="56"/>
      <c r="H36" s="56"/>
      <c r="I36" s="56"/>
      <c r="J36" s="505" t="s">
        <v>86</v>
      </c>
      <c r="K36" s="45" t="s">
        <v>91</v>
      </c>
      <c r="L36" s="45" t="s">
        <v>47</v>
      </c>
      <c r="M36" s="45"/>
      <c r="N36" s="196">
        <v>0</v>
      </c>
      <c r="O36" s="86">
        <v>60000</v>
      </c>
      <c r="P36" s="165">
        <v>1170</v>
      </c>
      <c r="Q36" s="260">
        <v>0</v>
      </c>
      <c r="R36" s="164">
        <f t="shared" si="1"/>
        <v>1.95</v>
      </c>
      <c r="W36" s="71"/>
    </row>
    <row r="37" spans="1:23">
      <c r="A37" s="157" t="s">
        <v>283</v>
      </c>
      <c r="B37" s="56" t="s">
        <v>88</v>
      </c>
      <c r="C37" s="56"/>
      <c r="D37" s="56"/>
      <c r="E37" s="56"/>
      <c r="F37" s="56"/>
      <c r="G37" s="56"/>
      <c r="H37" s="56"/>
      <c r="I37" s="56"/>
      <c r="J37" s="505" t="s">
        <v>86</v>
      </c>
      <c r="K37" s="45" t="s">
        <v>93</v>
      </c>
      <c r="L37" s="45" t="s">
        <v>436</v>
      </c>
      <c r="M37" s="45"/>
      <c r="N37" s="196">
        <v>39972</v>
      </c>
      <c r="O37" s="86">
        <v>50000</v>
      </c>
      <c r="P37" s="165">
        <v>18385</v>
      </c>
      <c r="Q37" s="260">
        <f t="shared" si="0"/>
        <v>45.994696287401183</v>
      </c>
      <c r="R37" s="164">
        <f t="shared" si="1"/>
        <v>36.770000000000003</v>
      </c>
      <c r="W37" s="71"/>
    </row>
    <row r="38" spans="1:23" s="9" customFormat="1">
      <c r="A38" s="157" t="s">
        <v>283</v>
      </c>
      <c r="B38" s="56"/>
      <c r="C38" s="56"/>
      <c r="D38" s="56"/>
      <c r="E38" s="56"/>
      <c r="F38" s="56"/>
      <c r="G38" s="56"/>
      <c r="H38" s="56"/>
      <c r="I38" s="56"/>
      <c r="J38" s="505" t="s">
        <v>86</v>
      </c>
      <c r="K38" s="45" t="s">
        <v>172</v>
      </c>
      <c r="L38" s="45" t="s">
        <v>49</v>
      </c>
      <c r="M38" s="45"/>
      <c r="N38" s="196">
        <f>N39</f>
        <v>1028</v>
      </c>
      <c r="O38" s="86">
        <f>O39</f>
        <v>1500</v>
      </c>
      <c r="P38" s="165">
        <f>P39</f>
        <v>615</v>
      </c>
      <c r="Q38" s="260">
        <f t="shared" si="0"/>
        <v>59.824902723735406</v>
      </c>
      <c r="R38" s="164">
        <v>0</v>
      </c>
      <c r="W38" s="71"/>
    </row>
    <row r="39" spans="1:23" s="9" customFormat="1">
      <c r="A39" s="157" t="s">
        <v>283</v>
      </c>
      <c r="B39" s="56" t="s">
        <v>88</v>
      </c>
      <c r="C39" s="56"/>
      <c r="D39" s="56"/>
      <c r="E39" s="56"/>
      <c r="F39" s="56"/>
      <c r="G39" s="56"/>
      <c r="H39" s="56"/>
      <c r="I39" s="56"/>
      <c r="J39" s="505" t="s">
        <v>86</v>
      </c>
      <c r="K39" s="45" t="s">
        <v>173</v>
      </c>
      <c r="L39" s="45" t="s">
        <v>50</v>
      </c>
      <c r="M39" s="45"/>
      <c r="N39" s="196">
        <v>1028</v>
      </c>
      <c r="O39" s="86">
        <v>1500</v>
      </c>
      <c r="P39" s="165">
        <v>615</v>
      </c>
      <c r="Q39" s="260">
        <f t="shared" si="0"/>
        <v>59.824902723735406</v>
      </c>
      <c r="R39" s="164">
        <v>0</v>
      </c>
      <c r="W39" s="72"/>
    </row>
    <row r="40" spans="1:23">
      <c r="A40" s="157" t="s">
        <v>283</v>
      </c>
      <c r="B40" s="53"/>
      <c r="C40" s="53"/>
      <c r="D40" s="53"/>
      <c r="E40" s="53"/>
      <c r="F40" s="53"/>
      <c r="G40" s="53"/>
      <c r="H40" s="53"/>
      <c r="I40" s="53"/>
      <c r="J40" s="501" t="s">
        <v>86</v>
      </c>
      <c r="K40" s="158">
        <v>38</v>
      </c>
      <c r="L40" s="158" t="s">
        <v>94</v>
      </c>
      <c r="M40" s="158"/>
      <c r="N40" s="160">
        <f>N41</f>
        <v>0</v>
      </c>
      <c r="O40" s="86">
        <f>O41</f>
        <v>12000</v>
      </c>
      <c r="P40" s="165">
        <f>P41</f>
        <v>32000</v>
      </c>
      <c r="Q40" s="260">
        <v>0</v>
      </c>
      <c r="R40" s="164">
        <f t="shared" si="1"/>
        <v>266.66666666666663</v>
      </c>
      <c r="W40" s="71"/>
    </row>
    <row r="41" spans="1:23">
      <c r="A41" s="185" t="s">
        <v>283</v>
      </c>
      <c r="B41" s="59" t="s">
        <v>88</v>
      </c>
      <c r="C41" s="59"/>
      <c r="D41" s="59"/>
      <c r="E41" s="59"/>
      <c r="F41" s="59"/>
      <c r="G41" s="59"/>
      <c r="H41" s="59"/>
      <c r="I41" s="59"/>
      <c r="J41" s="506" t="s">
        <v>86</v>
      </c>
      <c r="K41" s="197">
        <v>381</v>
      </c>
      <c r="L41" s="197" t="s">
        <v>54</v>
      </c>
      <c r="M41" s="197"/>
      <c r="N41" s="199">
        <v>0</v>
      </c>
      <c r="O41" s="186">
        <v>12000</v>
      </c>
      <c r="P41" s="187">
        <v>32000</v>
      </c>
      <c r="Q41" s="261">
        <v>0</v>
      </c>
      <c r="R41" s="189">
        <f t="shared" si="1"/>
        <v>266.66666666666663</v>
      </c>
      <c r="W41" s="71"/>
    </row>
    <row r="42" spans="1:23">
      <c r="A42" s="167" t="s">
        <v>281</v>
      </c>
      <c r="B42" s="106" t="s">
        <v>88</v>
      </c>
      <c r="C42" s="107"/>
      <c r="D42" s="107"/>
      <c r="E42" s="107"/>
      <c r="F42" s="107"/>
      <c r="G42" s="107"/>
      <c r="H42" s="107"/>
      <c r="I42" s="108"/>
      <c r="J42" s="502"/>
      <c r="K42" s="168" t="s">
        <v>208</v>
      </c>
      <c r="L42" s="168"/>
      <c r="M42" s="169"/>
      <c r="N42" s="170">
        <f t="shared" ref="N42:P45" si="9">N43</f>
        <v>67603</v>
      </c>
      <c r="O42" s="171">
        <f t="shared" si="9"/>
        <v>50000</v>
      </c>
      <c r="P42" s="172">
        <f t="shared" si="9"/>
        <v>65926</v>
      </c>
      <c r="Q42" s="173">
        <f t="shared" si="0"/>
        <v>97.519340857654242</v>
      </c>
      <c r="R42" s="174">
        <f t="shared" si="1"/>
        <v>131.852</v>
      </c>
      <c r="W42" s="71"/>
    </row>
    <row r="43" spans="1:23">
      <c r="A43" s="149" t="s">
        <v>284</v>
      </c>
      <c r="B43" s="112" t="s">
        <v>88</v>
      </c>
      <c r="C43" s="113"/>
      <c r="D43" s="113"/>
      <c r="E43" s="113"/>
      <c r="F43" s="113"/>
      <c r="G43" s="113"/>
      <c r="H43" s="113"/>
      <c r="I43" s="114"/>
      <c r="J43" s="500" t="s">
        <v>86</v>
      </c>
      <c r="K43" s="150" t="s">
        <v>209</v>
      </c>
      <c r="L43" s="150"/>
      <c r="M43" s="151"/>
      <c r="N43" s="175">
        <f t="shared" si="9"/>
        <v>67603</v>
      </c>
      <c r="O43" s="176">
        <f t="shared" si="9"/>
        <v>50000</v>
      </c>
      <c r="P43" s="177">
        <f t="shared" si="9"/>
        <v>65926</v>
      </c>
      <c r="Q43" s="155">
        <f t="shared" si="0"/>
        <v>97.519340857654242</v>
      </c>
      <c r="R43" s="156">
        <f t="shared" si="1"/>
        <v>131.852</v>
      </c>
      <c r="W43" s="71"/>
    </row>
    <row r="44" spans="1:23">
      <c r="A44" s="157" t="s">
        <v>284</v>
      </c>
      <c r="B44" s="55"/>
      <c r="C44" s="56"/>
      <c r="D44" s="56"/>
      <c r="E44" s="56"/>
      <c r="F44" s="56"/>
      <c r="G44" s="56"/>
      <c r="H44" s="56"/>
      <c r="I44" s="57"/>
      <c r="J44" s="505" t="s">
        <v>86</v>
      </c>
      <c r="K44" s="45">
        <v>3</v>
      </c>
      <c r="L44" s="45" t="s">
        <v>10</v>
      </c>
      <c r="M44" s="195"/>
      <c r="N44" s="178">
        <f t="shared" si="9"/>
        <v>67603</v>
      </c>
      <c r="O44" s="86">
        <f t="shared" si="9"/>
        <v>50000</v>
      </c>
      <c r="P44" s="165">
        <f t="shared" si="9"/>
        <v>65926</v>
      </c>
      <c r="Q44" s="163">
        <f t="shared" si="0"/>
        <v>97.519340857654242</v>
      </c>
      <c r="R44" s="164">
        <f t="shared" si="1"/>
        <v>131.852</v>
      </c>
      <c r="W44" s="71"/>
    </row>
    <row r="45" spans="1:23">
      <c r="A45" s="157" t="s">
        <v>284</v>
      </c>
      <c r="B45" s="52"/>
      <c r="C45" s="53"/>
      <c r="D45" s="53"/>
      <c r="E45" s="53"/>
      <c r="F45" s="53"/>
      <c r="G45" s="53"/>
      <c r="H45" s="53"/>
      <c r="I45" s="54"/>
      <c r="J45" s="501" t="s">
        <v>86</v>
      </c>
      <c r="K45" s="158">
        <v>38</v>
      </c>
      <c r="L45" s="158" t="s">
        <v>94</v>
      </c>
      <c r="M45" s="159"/>
      <c r="N45" s="160">
        <f t="shared" si="9"/>
        <v>67603</v>
      </c>
      <c r="O45" s="86">
        <f t="shared" si="9"/>
        <v>50000</v>
      </c>
      <c r="P45" s="165">
        <f t="shared" si="9"/>
        <v>65926</v>
      </c>
      <c r="Q45" s="163">
        <f t="shared" si="0"/>
        <v>97.519340857654242</v>
      </c>
      <c r="R45" s="164">
        <f t="shared" si="1"/>
        <v>131.852</v>
      </c>
      <c r="W45" s="71"/>
    </row>
    <row r="46" spans="1:23">
      <c r="A46" s="157" t="s">
        <v>284</v>
      </c>
      <c r="B46" s="58" t="s">
        <v>88</v>
      </c>
      <c r="C46" s="59"/>
      <c r="D46" s="59"/>
      <c r="E46" s="59"/>
      <c r="F46" s="59"/>
      <c r="G46" s="59"/>
      <c r="H46" s="59"/>
      <c r="I46" s="60"/>
      <c r="J46" s="506" t="s">
        <v>86</v>
      </c>
      <c r="K46" s="197">
        <v>381</v>
      </c>
      <c r="L46" s="197" t="s">
        <v>54</v>
      </c>
      <c r="M46" s="198"/>
      <c r="N46" s="199">
        <v>67603</v>
      </c>
      <c r="O46" s="186">
        <v>50000</v>
      </c>
      <c r="P46" s="187">
        <v>65926</v>
      </c>
      <c r="Q46" s="188">
        <f t="shared" si="0"/>
        <v>97.519340857654242</v>
      </c>
      <c r="R46" s="189">
        <f t="shared" si="1"/>
        <v>131.852</v>
      </c>
      <c r="W46" s="71"/>
    </row>
    <row r="47" spans="1:23" ht="19.2" customHeight="1">
      <c r="A47" s="119"/>
      <c r="B47" s="109"/>
      <c r="C47" s="110"/>
      <c r="D47" s="110"/>
      <c r="E47" s="110"/>
      <c r="F47" s="110"/>
      <c r="G47" s="110"/>
      <c r="H47" s="110"/>
      <c r="I47" s="111"/>
      <c r="J47" s="507"/>
      <c r="K47" s="515" t="s">
        <v>211</v>
      </c>
      <c r="L47" s="515"/>
      <c r="M47" s="516"/>
      <c r="N47" s="200">
        <f>N48+N113+N128+N178+N212+N239+N252</f>
        <v>3168435</v>
      </c>
      <c r="O47" s="120">
        <f>O48+O113+O128+O178+O212+O239+O252</f>
        <v>10775500</v>
      </c>
      <c r="P47" s="121">
        <f>P48+P113+P128+P178+P212+P239+P252</f>
        <v>4070405</v>
      </c>
      <c r="Q47" s="122">
        <f t="shared" si="0"/>
        <v>128.46736638119449</v>
      </c>
      <c r="R47" s="123">
        <f t="shared" si="1"/>
        <v>37.774627627488286</v>
      </c>
      <c r="W47" s="71"/>
    </row>
    <row r="48" spans="1:23" ht="18" customHeight="1">
      <c r="A48" s="276"/>
      <c r="B48" s="285"/>
      <c r="C48" s="286"/>
      <c r="D48" s="286"/>
      <c r="E48" s="286"/>
      <c r="F48" s="286"/>
      <c r="G48" s="286"/>
      <c r="H48" s="286"/>
      <c r="I48" s="287"/>
      <c r="J48" s="496"/>
      <c r="K48" s="278" t="s">
        <v>215</v>
      </c>
      <c r="L48" s="278"/>
      <c r="M48" s="279"/>
      <c r="N48" s="280">
        <f>SUM(N49)</f>
        <v>864337</v>
      </c>
      <c r="O48" s="288">
        <f>SUM(O49)</f>
        <v>3112000</v>
      </c>
      <c r="P48" s="289">
        <f t="shared" ref="P48" si="10">SUM(P49)</f>
        <v>879817</v>
      </c>
      <c r="Q48" s="283">
        <f t="shared" si="0"/>
        <v>101.79096810619006</v>
      </c>
      <c r="R48" s="284">
        <f t="shared" si="1"/>
        <v>28.271754498714653</v>
      </c>
      <c r="W48" s="71"/>
    </row>
    <row r="49" spans="1:23" s="14" customFormat="1">
      <c r="A49" s="124"/>
      <c r="B49" s="87"/>
      <c r="C49" s="88"/>
      <c r="D49" s="88"/>
      <c r="E49" s="88"/>
      <c r="F49" s="88"/>
      <c r="G49" s="88"/>
      <c r="H49" s="88"/>
      <c r="I49" s="89"/>
      <c r="J49" s="497" t="s">
        <v>5</v>
      </c>
      <c r="K49" s="126" t="s">
        <v>214</v>
      </c>
      <c r="L49" s="126"/>
      <c r="M49" s="127"/>
      <c r="N49" s="244">
        <f>SUM(N50)</f>
        <v>864337</v>
      </c>
      <c r="O49" s="245">
        <f>SUM(O50)</f>
        <v>3112000</v>
      </c>
      <c r="P49" s="246">
        <f>SUM(P50)</f>
        <v>879817</v>
      </c>
      <c r="Q49" s="131">
        <f t="shared" si="0"/>
        <v>101.79096810619006</v>
      </c>
      <c r="R49" s="132">
        <f t="shared" si="1"/>
        <v>28.271754498714653</v>
      </c>
      <c r="W49" s="71"/>
    </row>
    <row r="50" spans="1:23">
      <c r="A50" s="167" t="s">
        <v>285</v>
      </c>
      <c r="B50" s="106" t="s">
        <v>88</v>
      </c>
      <c r="C50" s="107"/>
      <c r="D50" s="107" t="s">
        <v>97</v>
      </c>
      <c r="E50" s="107" t="s">
        <v>11</v>
      </c>
      <c r="F50" s="107" t="s">
        <v>185</v>
      </c>
      <c r="G50" s="107"/>
      <c r="H50" s="107" t="s">
        <v>187</v>
      </c>
      <c r="I50" s="108"/>
      <c r="J50" s="106"/>
      <c r="K50" s="483" t="s">
        <v>96</v>
      </c>
      <c r="L50" s="168"/>
      <c r="M50" s="168"/>
      <c r="N50" s="136">
        <f>N51+N74+N81+N85+N89+N93+N101+N109+N105+N97</f>
        <v>864337</v>
      </c>
      <c r="O50" s="524">
        <f>O51+O74+O81+O85+O89+O93+O101+O109+O105+O97</f>
        <v>3112000</v>
      </c>
      <c r="P50" s="525">
        <f>P51+P74+P81+P85+P89+P93+P101+P109+P105+P97</f>
        <v>879817</v>
      </c>
      <c r="Q50" s="173">
        <f t="shared" si="0"/>
        <v>101.79096810619006</v>
      </c>
      <c r="R50" s="174">
        <f t="shared" si="1"/>
        <v>28.271754498714653</v>
      </c>
      <c r="W50" s="71"/>
    </row>
    <row r="51" spans="1:23">
      <c r="A51" s="179" t="s">
        <v>286</v>
      </c>
      <c r="B51" s="116" t="s">
        <v>88</v>
      </c>
      <c r="C51" s="116"/>
      <c r="D51" s="116" t="s">
        <v>97</v>
      </c>
      <c r="E51" s="116" t="s">
        <v>11</v>
      </c>
      <c r="F51" s="116" t="s">
        <v>185</v>
      </c>
      <c r="G51" s="116"/>
      <c r="H51" s="116"/>
      <c r="I51" s="116"/>
      <c r="J51" s="510" t="s">
        <v>95</v>
      </c>
      <c r="K51" s="180" t="s">
        <v>216</v>
      </c>
      <c r="L51" s="180"/>
      <c r="M51" s="180"/>
      <c r="N51" s="204">
        <f t="shared" ref="N51:O51" si="11">N52+N71</f>
        <v>745240</v>
      </c>
      <c r="O51" s="205">
        <f t="shared" si="11"/>
        <v>2556000</v>
      </c>
      <c r="P51" s="206">
        <f>P52+P71</f>
        <v>794153</v>
      </c>
      <c r="Q51" s="518">
        <f t="shared" si="0"/>
        <v>106.56338897536364</v>
      </c>
      <c r="R51" s="184">
        <f t="shared" si="1"/>
        <v>31.070148669796556</v>
      </c>
      <c r="W51" s="71"/>
    </row>
    <row r="52" spans="1:23">
      <c r="A52" s="157" t="s">
        <v>286</v>
      </c>
      <c r="B52" s="53"/>
      <c r="C52" s="53"/>
      <c r="D52" s="53"/>
      <c r="E52" s="53"/>
      <c r="F52" s="53"/>
      <c r="G52" s="53"/>
      <c r="H52" s="53"/>
      <c r="I52" s="53"/>
      <c r="J52" s="501" t="s">
        <v>95</v>
      </c>
      <c r="K52" s="158">
        <v>3</v>
      </c>
      <c r="L52" s="158" t="s">
        <v>10</v>
      </c>
      <c r="M52" s="158"/>
      <c r="N52" s="160">
        <f>N53+N59+N64+N68</f>
        <v>745240</v>
      </c>
      <c r="O52" s="161">
        <f>O53+O59+O64+O68+O66</f>
        <v>2556000</v>
      </c>
      <c r="P52" s="162">
        <f>P53+P59+P64+P68+P66</f>
        <v>782611</v>
      </c>
      <c r="Q52" s="163">
        <f t="shared" si="0"/>
        <v>105.01462616069992</v>
      </c>
      <c r="R52" s="164">
        <f t="shared" si="1"/>
        <v>30.618583724569643</v>
      </c>
      <c r="W52" s="71"/>
    </row>
    <row r="53" spans="1:23">
      <c r="A53" s="157" t="s">
        <v>286</v>
      </c>
      <c r="B53" s="53"/>
      <c r="C53" s="53"/>
      <c r="D53" s="53"/>
      <c r="E53" s="53"/>
      <c r="F53" s="53"/>
      <c r="G53" s="53"/>
      <c r="H53" s="53"/>
      <c r="I53" s="53"/>
      <c r="J53" s="501" t="s">
        <v>95</v>
      </c>
      <c r="K53" s="158">
        <v>31</v>
      </c>
      <c r="L53" s="158" t="s">
        <v>36</v>
      </c>
      <c r="M53" s="158"/>
      <c r="N53" s="160">
        <f>SUM(N54:N58)</f>
        <v>303562</v>
      </c>
      <c r="O53" s="161">
        <f>SUM(O54:O58)</f>
        <v>824000</v>
      </c>
      <c r="P53" s="162">
        <f>SUM(P54:P58)</f>
        <v>371530</v>
      </c>
      <c r="Q53" s="163">
        <f t="shared" si="0"/>
        <v>122.3901542353786</v>
      </c>
      <c r="R53" s="164">
        <f t="shared" si="1"/>
        <v>45.088592233009713</v>
      </c>
      <c r="S53" s="11"/>
      <c r="W53" s="71"/>
    </row>
    <row r="54" spans="1:23">
      <c r="A54" s="157" t="s">
        <v>286</v>
      </c>
      <c r="B54" s="53" t="s">
        <v>88</v>
      </c>
      <c r="C54" s="53"/>
      <c r="D54" s="53"/>
      <c r="E54" s="53"/>
      <c r="F54" s="53"/>
      <c r="G54" s="53"/>
      <c r="H54" s="53"/>
      <c r="I54" s="53"/>
      <c r="J54" s="501" t="s">
        <v>95</v>
      </c>
      <c r="K54" s="158">
        <v>311</v>
      </c>
      <c r="L54" s="609" t="s">
        <v>37</v>
      </c>
      <c r="M54" s="609"/>
      <c r="N54" s="160">
        <v>251539</v>
      </c>
      <c r="O54" s="161">
        <v>540000</v>
      </c>
      <c r="P54" s="162">
        <v>260487</v>
      </c>
      <c r="Q54" s="163">
        <f t="shared" si="0"/>
        <v>103.55730125348354</v>
      </c>
      <c r="R54" s="164">
        <f t="shared" si="1"/>
        <v>48.23833333333333</v>
      </c>
      <c r="S54" s="11"/>
      <c r="W54" s="71"/>
    </row>
    <row r="55" spans="1:23">
      <c r="A55" s="157" t="s">
        <v>286</v>
      </c>
      <c r="B55" s="53" t="s">
        <v>88</v>
      </c>
      <c r="C55" s="53"/>
      <c r="D55" s="53"/>
      <c r="E55" s="53"/>
      <c r="F55" s="53" t="s">
        <v>185</v>
      </c>
      <c r="G55" s="53"/>
      <c r="H55" s="53"/>
      <c r="I55" s="53"/>
      <c r="J55" s="501" t="s">
        <v>95</v>
      </c>
      <c r="K55" s="158" t="s">
        <v>38</v>
      </c>
      <c r="L55" s="158" t="s">
        <v>39</v>
      </c>
      <c r="M55" s="158"/>
      <c r="N55" s="160">
        <v>0</v>
      </c>
      <c r="O55" s="161">
        <v>150000</v>
      </c>
      <c r="P55" s="162">
        <v>46391</v>
      </c>
      <c r="Q55" s="163">
        <v>0</v>
      </c>
      <c r="R55" s="164">
        <f t="shared" si="1"/>
        <v>30.927333333333333</v>
      </c>
      <c r="S55" s="11"/>
      <c r="W55" s="11"/>
    </row>
    <row r="56" spans="1:23">
      <c r="A56" s="157" t="s">
        <v>286</v>
      </c>
      <c r="B56" s="53" t="s">
        <v>88</v>
      </c>
      <c r="C56" s="53"/>
      <c r="D56" s="53"/>
      <c r="E56" s="53"/>
      <c r="F56" s="53"/>
      <c r="G56" s="53"/>
      <c r="H56" s="53"/>
      <c r="I56" s="53"/>
      <c r="J56" s="501" t="s">
        <v>95</v>
      </c>
      <c r="K56" s="158">
        <v>312</v>
      </c>
      <c r="L56" s="158" t="s">
        <v>40</v>
      </c>
      <c r="M56" s="158"/>
      <c r="N56" s="160">
        <v>10519</v>
      </c>
      <c r="O56" s="86">
        <v>18000</v>
      </c>
      <c r="P56" s="165">
        <v>14031</v>
      </c>
      <c r="Q56" s="163">
        <f>P56/N56*100</f>
        <v>133.38720410685428</v>
      </c>
      <c r="R56" s="164">
        <f t="shared" si="1"/>
        <v>77.95</v>
      </c>
      <c r="S56" s="11"/>
      <c r="W56" s="11"/>
    </row>
    <row r="57" spans="1:23">
      <c r="A57" s="157" t="s">
        <v>286</v>
      </c>
      <c r="B57" s="53" t="s">
        <v>88</v>
      </c>
      <c r="C57" s="53"/>
      <c r="D57" s="53"/>
      <c r="E57" s="53"/>
      <c r="F57" s="53"/>
      <c r="G57" s="53"/>
      <c r="H57" s="53"/>
      <c r="I57" s="53"/>
      <c r="J57" s="501" t="s">
        <v>95</v>
      </c>
      <c r="K57" s="158">
        <v>313</v>
      </c>
      <c r="L57" s="158" t="s">
        <v>41</v>
      </c>
      <c r="M57" s="158"/>
      <c r="N57" s="160">
        <v>41504</v>
      </c>
      <c r="O57" s="86">
        <v>90000</v>
      </c>
      <c r="P57" s="207">
        <v>42967</v>
      </c>
      <c r="Q57" s="163">
        <f t="shared" si="0"/>
        <v>103.52496144949885</v>
      </c>
      <c r="R57" s="164">
        <f t="shared" si="1"/>
        <v>47.74111111111111</v>
      </c>
      <c r="S57" s="11"/>
      <c r="W57" s="11"/>
    </row>
    <row r="58" spans="1:23">
      <c r="A58" s="157" t="s">
        <v>286</v>
      </c>
      <c r="B58" s="53" t="s">
        <v>88</v>
      </c>
      <c r="C58" s="53"/>
      <c r="D58" s="53"/>
      <c r="E58" s="53"/>
      <c r="F58" s="53" t="s">
        <v>185</v>
      </c>
      <c r="G58" s="53"/>
      <c r="H58" s="53"/>
      <c r="I58" s="53"/>
      <c r="J58" s="501" t="s">
        <v>95</v>
      </c>
      <c r="K58" s="158" t="s">
        <v>42</v>
      </c>
      <c r="L58" s="158" t="s">
        <v>43</v>
      </c>
      <c r="M58" s="158"/>
      <c r="N58" s="160">
        <v>0</v>
      </c>
      <c r="O58" s="86">
        <v>26000</v>
      </c>
      <c r="P58" s="207">
        <v>7654</v>
      </c>
      <c r="Q58" s="163">
        <v>0</v>
      </c>
      <c r="R58" s="164">
        <f t="shared" si="1"/>
        <v>29.438461538461542</v>
      </c>
      <c r="S58" s="11"/>
      <c r="W58" s="11"/>
    </row>
    <row r="59" spans="1:23">
      <c r="A59" s="157" t="s">
        <v>286</v>
      </c>
      <c r="B59" s="53"/>
      <c r="C59" s="53"/>
      <c r="D59" s="53"/>
      <c r="E59" s="53"/>
      <c r="F59" s="53"/>
      <c r="G59" s="53"/>
      <c r="H59" s="53"/>
      <c r="I59" s="53"/>
      <c r="J59" s="501" t="s">
        <v>95</v>
      </c>
      <c r="K59" s="158">
        <v>32</v>
      </c>
      <c r="L59" s="158" t="s">
        <v>44</v>
      </c>
      <c r="M59" s="158"/>
      <c r="N59" s="160">
        <f>SUM(N60:N63)</f>
        <v>410148</v>
      </c>
      <c r="O59" s="161">
        <f>SUM(O60:O63)</f>
        <v>754000</v>
      </c>
      <c r="P59" s="162">
        <f>P60+P61+P62+P63</f>
        <v>381375</v>
      </c>
      <c r="Q59" s="163">
        <f t="shared" si="0"/>
        <v>92.984727464232421</v>
      </c>
      <c r="R59" s="164">
        <f t="shared" si="1"/>
        <v>50.580238726790448</v>
      </c>
      <c r="S59" s="11"/>
      <c r="W59" s="11"/>
    </row>
    <row r="60" spans="1:23">
      <c r="A60" s="157" t="s">
        <v>286</v>
      </c>
      <c r="B60" s="53" t="s">
        <v>88</v>
      </c>
      <c r="C60" s="53"/>
      <c r="D60" s="53"/>
      <c r="E60" s="53"/>
      <c r="F60" s="53"/>
      <c r="G60" s="53"/>
      <c r="H60" s="53"/>
      <c r="I60" s="53"/>
      <c r="J60" s="501" t="s">
        <v>95</v>
      </c>
      <c r="K60" s="158">
        <v>321</v>
      </c>
      <c r="L60" s="158" t="s">
        <v>45</v>
      </c>
      <c r="M60" s="158"/>
      <c r="N60" s="160">
        <v>5333</v>
      </c>
      <c r="O60" s="86">
        <v>34000</v>
      </c>
      <c r="P60" s="165">
        <v>10673</v>
      </c>
      <c r="Q60" s="163">
        <f t="shared" si="0"/>
        <v>200.13125820363774</v>
      </c>
      <c r="R60" s="164">
        <f t="shared" si="1"/>
        <v>31.391176470588235</v>
      </c>
      <c r="S60" s="11"/>
      <c r="W60" s="11"/>
    </row>
    <row r="61" spans="1:23">
      <c r="A61" s="157" t="s">
        <v>286</v>
      </c>
      <c r="B61" s="53" t="s">
        <v>88</v>
      </c>
      <c r="C61" s="53"/>
      <c r="D61" s="53" t="s">
        <v>97</v>
      </c>
      <c r="E61" s="53"/>
      <c r="F61" s="53"/>
      <c r="G61" s="53"/>
      <c r="H61" s="53"/>
      <c r="I61" s="53"/>
      <c r="J61" s="501" t="s">
        <v>95</v>
      </c>
      <c r="K61" s="158">
        <v>322</v>
      </c>
      <c r="L61" s="158" t="s">
        <v>90</v>
      </c>
      <c r="M61" s="158"/>
      <c r="N61" s="160">
        <v>83120</v>
      </c>
      <c r="O61" s="86">
        <v>120000</v>
      </c>
      <c r="P61" s="165">
        <v>64328</v>
      </c>
      <c r="Q61" s="163">
        <f t="shared" si="0"/>
        <v>77.391722810394612</v>
      </c>
      <c r="R61" s="164">
        <f t="shared" si="1"/>
        <v>53.606666666666669</v>
      </c>
      <c r="S61" s="11"/>
      <c r="W61" s="11"/>
    </row>
    <row r="62" spans="1:23">
      <c r="A62" s="157" t="s">
        <v>286</v>
      </c>
      <c r="B62" s="53" t="s">
        <v>88</v>
      </c>
      <c r="C62" s="53"/>
      <c r="D62" s="53" t="s">
        <v>97</v>
      </c>
      <c r="E62" s="53" t="s">
        <v>11</v>
      </c>
      <c r="F62" s="53"/>
      <c r="G62" s="53"/>
      <c r="H62" s="53"/>
      <c r="I62" s="53"/>
      <c r="J62" s="501" t="s">
        <v>95</v>
      </c>
      <c r="K62" s="158">
        <v>323</v>
      </c>
      <c r="L62" s="158" t="s">
        <v>47</v>
      </c>
      <c r="M62" s="158"/>
      <c r="N62" s="160">
        <v>256104</v>
      </c>
      <c r="O62" s="86">
        <v>420000</v>
      </c>
      <c r="P62" s="165">
        <v>218806</v>
      </c>
      <c r="Q62" s="163">
        <f t="shared" si="0"/>
        <v>85.436385218504981</v>
      </c>
      <c r="R62" s="164">
        <f t="shared" si="1"/>
        <v>52.096666666666671</v>
      </c>
      <c r="S62" s="11"/>
      <c r="W62" s="11"/>
    </row>
    <row r="63" spans="1:23">
      <c r="A63" s="185" t="s">
        <v>286</v>
      </c>
      <c r="B63" s="59" t="s">
        <v>88</v>
      </c>
      <c r="C63" s="59"/>
      <c r="D63" s="59" t="s">
        <v>97</v>
      </c>
      <c r="E63" s="59" t="s">
        <v>11</v>
      </c>
      <c r="F63" s="59"/>
      <c r="G63" s="59"/>
      <c r="H63" s="59"/>
      <c r="I63" s="59"/>
      <c r="J63" s="506" t="s">
        <v>95</v>
      </c>
      <c r="K63" s="197">
        <v>329</v>
      </c>
      <c r="L63" s="197" t="s">
        <v>436</v>
      </c>
      <c r="M63" s="197"/>
      <c r="N63" s="199">
        <v>65591</v>
      </c>
      <c r="O63" s="186">
        <v>180000</v>
      </c>
      <c r="P63" s="187">
        <v>87568</v>
      </c>
      <c r="Q63" s="188">
        <f t="shared" si="0"/>
        <v>133.50612126663719</v>
      </c>
      <c r="R63" s="189">
        <f t="shared" si="1"/>
        <v>48.648888888888891</v>
      </c>
      <c r="S63" s="11"/>
      <c r="W63" s="11"/>
    </row>
    <row r="64" spans="1:23">
      <c r="A64" s="190" t="s">
        <v>286</v>
      </c>
      <c r="B64" s="77"/>
      <c r="C64" s="77"/>
      <c r="D64" s="77"/>
      <c r="E64" s="77"/>
      <c r="F64" s="77"/>
      <c r="G64" s="77"/>
      <c r="H64" s="77"/>
      <c r="I64" s="77"/>
      <c r="J64" s="585" t="s">
        <v>95</v>
      </c>
      <c r="K64" s="208">
        <v>34</v>
      </c>
      <c r="L64" s="208" t="s">
        <v>49</v>
      </c>
      <c r="M64" s="208"/>
      <c r="N64" s="209">
        <f>N65</f>
        <v>3350</v>
      </c>
      <c r="O64" s="262">
        <f>O65</f>
        <v>8000</v>
      </c>
      <c r="P64" s="445">
        <f>P65</f>
        <v>9706</v>
      </c>
      <c r="Q64" s="586">
        <f t="shared" si="0"/>
        <v>289.73134328358208</v>
      </c>
      <c r="R64" s="194">
        <f t="shared" si="1"/>
        <v>121.32499999999999</v>
      </c>
      <c r="S64" s="11"/>
      <c r="W64" s="11"/>
    </row>
    <row r="65" spans="1:19">
      <c r="A65" s="157" t="s">
        <v>286</v>
      </c>
      <c r="B65" s="53" t="s">
        <v>88</v>
      </c>
      <c r="C65" s="53"/>
      <c r="D65" s="53"/>
      <c r="E65" s="53"/>
      <c r="F65" s="53"/>
      <c r="G65" s="53"/>
      <c r="H65" s="53"/>
      <c r="I65" s="53"/>
      <c r="J65" s="501" t="s">
        <v>95</v>
      </c>
      <c r="K65" s="158">
        <v>343</v>
      </c>
      <c r="L65" s="158" t="s">
        <v>50</v>
      </c>
      <c r="M65" s="158"/>
      <c r="N65" s="160">
        <v>3350</v>
      </c>
      <c r="O65" s="86">
        <v>8000</v>
      </c>
      <c r="P65" s="165">
        <v>9706</v>
      </c>
      <c r="Q65" s="163">
        <f t="shared" si="0"/>
        <v>289.73134328358208</v>
      </c>
      <c r="R65" s="164">
        <f t="shared" si="1"/>
        <v>121.32499999999999</v>
      </c>
      <c r="S65" s="11"/>
    </row>
    <row r="66" spans="1:19" s="9" customFormat="1">
      <c r="A66" s="157" t="s">
        <v>286</v>
      </c>
      <c r="B66" s="53"/>
      <c r="C66" s="53"/>
      <c r="D66" s="53"/>
      <c r="E66" s="53"/>
      <c r="F66" s="53"/>
      <c r="G66" s="53"/>
      <c r="H66" s="53"/>
      <c r="I66" s="53"/>
      <c r="J66" s="501" t="s">
        <v>95</v>
      </c>
      <c r="K66" s="158" t="s">
        <v>380</v>
      </c>
      <c r="L66" s="609" t="s">
        <v>387</v>
      </c>
      <c r="M66" s="609"/>
      <c r="N66" s="160">
        <f>N67</f>
        <v>0</v>
      </c>
      <c r="O66" s="161">
        <f t="shared" ref="O66:P66" si="12">O67</f>
        <v>150000</v>
      </c>
      <c r="P66" s="162">
        <f t="shared" si="12"/>
        <v>4000</v>
      </c>
      <c r="Q66" s="163">
        <v>0</v>
      </c>
      <c r="R66" s="164">
        <f t="shared" si="1"/>
        <v>2.666666666666667</v>
      </c>
      <c r="S66" s="11"/>
    </row>
    <row r="67" spans="1:19" s="9" customFormat="1" ht="21" customHeight="1">
      <c r="A67" s="157" t="s">
        <v>286</v>
      </c>
      <c r="B67" s="53" t="s">
        <v>88</v>
      </c>
      <c r="C67" s="53"/>
      <c r="D67" s="53"/>
      <c r="E67" s="53"/>
      <c r="F67" s="53"/>
      <c r="G67" s="53"/>
      <c r="H67" s="53"/>
      <c r="I67" s="53"/>
      <c r="J67" s="501" t="s">
        <v>95</v>
      </c>
      <c r="K67" s="158" t="s">
        <v>381</v>
      </c>
      <c r="L67" s="632" t="s">
        <v>388</v>
      </c>
      <c r="M67" s="632"/>
      <c r="N67" s="160">
        <v>0</v>
      </c>
      <c r="O67" s="86">
        <v>150000</v>
      </c>
      <c r="P67" s="165">
        <v>4000</v>
      </c>
      <c r="Q67" s="163">
        <v>0</v>
      </c>
      <c r="R67" s="164">
        <f t="shared" si="1"/>
        <v>2.666666666666667</v>
      </c>
      <c r="S67" s="11"/>
    </row>
    <row r="68" spans="1:19" s="9" customFormat="1">
      <c r="A68" s="157" t="s">
        <v>286</v>
      </c>
      <c r="B68" s="53"/>
      <c r="C68" s="53"/>
      <c r="D68" s="53"/>
      <c r="E68" s="53"/>
      <c r="F68" s="53"/>
      <c r="G68" s="53"/>
      <c r="H68" s="53"/>
      <c r="I68" s="53"/>
      <c r="J68" s="501" t="s">
        <v>95</v>
      </c>
      <c r="K68" s="158" t="s">
        <v>128</v>
      </c>
      <c r="L68" s="609" t="s">
        <v>94</v>
      </c>
      <c r="M68" s="609"/>
      <c r="N68" s="160">
        <f>SUM(N69:N70)</f>
        <v>28180</v>
      </c>
      <c r="O68" s="86">
        <f>O69+O70</f>
        <v>820000</v>
      </c>
      <c r="P68" s="165">
        <f>SUM(P69:P70)</f>
        <v>16000</v>
      </c>
      <c r="Q68" s="163">
        <f t="shared" si="0"/>
        <v>56.777856635911995</v>
      </c>
      <c r="R68" s="164">
        <f t="shared" si="1"/>
        <v>1.9512195121951219</v>
      </c>
      <c r="S68" s="11"/>
    </row>
    <row r="69" spans="1:19" s="9" customFormat="1">
      <c r="A69" s="157" t="s">
        <v>286</v>
      </c>
      <c r="B69" s="53" t="s">
        <v>88</v>
      </c>
      <c r="C69" s="53"/>
      <c r="D69" s="53"/>
      <c r="E69" s="53"/>
      <c r="F69" s="53"/>
      <c r="G69" s="53"/>
      <c r="H69" s="53"/>
      <c r="I69" s="53"/>
      <c r="J69" s="501" t="s">
        <v>95</v>
      </c>
      <c r="K69" s="158" t="s">
        <v>176</v>
      </c>
      <c r="L69" s="551" t="s">
        <v>54</v>
      </c>
      <c r="M69" s="551"/>
      <c r="N69" s="160">
        <v>28180</v>
      </c>
      <c r="O69" s="86">
        <v>20000</v>
      </c>
      <c r="P69" s="165">
        <v>16000</v>
      </c>
      <c r="Q69" s="163">
        <f t="shared" si="0"/>
        <v>56.777856635911995</v>
      </c>
      <c r="R69" s="164">
        <f t="shared" si="1"/>
        <v>80</v>
      </c>
      <c r="S69" s="11"/>
    </row>
    <row r="70" spans="1:19" s="9" customFormat="1">
      <c r="A70" s="157" t="s">
        <v>286</v>
      </c>
      <c r="B70" s="53" t="s">
        <v>88</v>
      </c>
      <c r="C70" s="53"/>
      <c r="D70" s="53"/>
      <c r="E70" s="53"/>
      <c r="F70" s="53"/>
      <c r="G70" s="53"/>
      <c r="H70" s="53"/>
      <c r="I70" s="53"/>
      <c r="J70" s="501" t="s">
        <v>95</v>
      </c>
      <c r="K70" s="158" t="s">
        <v>126</v>
      </c>
      <c r="L70" s="609" t="s">
        <v>127</v>
      </c>
      <c r="M70" s="609"/>
      <c r="N70" s="160">
        <v>0</v>
      </c>
      <c r="O70" s="86">
        <v>800000</v>
      </c>
      <c r="P70" s="165">
        <v>0</v>
      </c>
      <c r="Q70" s="163">
        <v>0</v>
      </c>
      <c r="R70" s="164">
        <f t="shared" si="1"/>
        <v>0</v>
      </c>
      <c r="S70" s="11"/>
    </row>
    <row r="71" spans="1:19" s="9" customFormat="1">
      <c r="A71" s="157" t="s">
        <v>286</v>
      </c>
      <c r="B71" s="53"/>
      <c r="C71" s="53"/>
      <c r="D71" s="53"/>
      <c r="E71" s="53"/>
      <c r="F71" s="53"/>
      <c r="G71" s="53"/>
      <c r="H71" s="53"/>
      <c r="I71" s="53"/>
      <c r="J71" s="501" t="s">
        <v>95</v>
      </c>
      <c r="K71" s="158" t="s">
        <v>11</v>
      </c>
      <c r="L71" s="158" t="s">
        <v>12</v>
      </c>
      <c r="M71" s="158"/>
      <c r="N71" s="178">
        <f t="shared" ref="N71:O71" si="13">N72</f>
        <v>0</v>
      </c>
      <c r="O71" s="86">
        <f t="shared" si="13"/>
        <v>0</v>
      </c>
      <c r="P71" s="165">
        <f>P72</f>
        <v>11542</v>
      </c>
      <c r="Q71" s="163">
        <v>0</v>
      </c>
      <c r="R71" s="164">
        <v>0</v>
      </c>
      <c r="S71" s="11"/>
    </row>
    <row r="72" spans="1:19" s="9" customFormat="1">
      <c r="A72" s="157" t="s">
        <v>286</v>
      </c>
      <c r="B72" s="53"/>
      <c r="C72" s="53"/>
      <c r="D72" s="53"/>
      <c r="E72" s="53"/>
      <c r="F72" s="53"/>
      <c r="G72" s="53"/>
      <c r="H72" s="53"/>
      <c r="I72" s="53"/>
      <c r="J72" s="501" t="s">
        <v>95</v>
      </c>
      <c r="K72" s="158" t="s">
        <v>98</v>
      </c>
      <c r="L72" s="158" t="s">
        <v>57</v>
      </c>
      <c r="M72" s="158"/>
      <c r="N72" s="178">
        <f t="shared" ref="N72:O72" si="14">N73</f>
        <v>0</v>
      </c>
      <c r="O72" s="86">
        <f t="shared" si="14"/>
        <v>0</v>
      </c>
      <c r="P72" s="165">
        <f>P73</f>
        <v>11542</v>
      </c>
      <c r="Q72" s="163">
        <v>0</v>
      </c>
      <c r="R72" s="164">
        <v>0</v>
      </c>
      <c r="S72" s="11"/>
    </row>
    <row r="73" spans="1:19" s="9" customFormat="1">
      <c r="A73" s="157" t="s">
        <v>286</v>
      </c>
      <c r="B73" s="53" t="s">
        <v>88</v>
      </c>
      <c r="C73" s="53"/>
      <c r="D73" s="53"/>
      <c r="E73" s="53"/>
      <c r="F73" s="53"/>
      <c r="G73" s="53"/>
      <c r="H73" s="53"/>
      <c r="I73" s="53"/>
      <c r="J73" s="501" t="s">
        <v>95</v>
      </c>
      <c r="K73" s="158" t="s">
        <v>59</v>
      </c>
      <c r="L73" s="158" t="s">
        <v>60</v>
      </c>
      <c r="M73" s="158"/>
      <c r="N73" s="160">
        <v>0</v>
      </c>
      <c r="O73" s="86">
        <v>0</v>
      </c>
      <c r="P73" s="165">
        <v>11542</v>
      </c>
      <c r="Q73" s="163">
        <v>0</v>
      </c>
      <c r="R73" s="164">
        <v>0</v>
      </c>
      <c r="S73" s="11"/>
    </row>
    <row r="74" spans="1:19">
      <c r="A74" s="149" t="s">
        <v>287</v>
      </c>
      <c r="B74" s="113" t="s">
        <v>88</v>
      </c>
      <c r="C74" s="113"/>
      <c r="D74" s="113" t="s">
        <v>97</v>
      </c>
      <c r="E74" s="113" t="s">
        <v>11</v>
      </c>
      <c r="F74" s="113"/>
      <c r="G74" s="113"/>
      <c r="H74" s="113" t="s">
        <v>187</v>
      </c>
      <c r="I74" s="113"/>
      <c r="J74" s="500" t="s">
        <v>95</v>
      </c>
      <c r="K74" s="150" t="s">
        <v>218</v>
      </c>
      <c r="L74" s="150"/>
      <c r="M74" s="150"/>
      <c r="N74" s="152">
        <f>N75+N78</f>
        <v>110869</v>
      </c>
      <c r="O74" s="153">
        <f t="shared" ref="O74:P74" si="15">O75+O78</f>
        <v>200000</v>
      </c>
      <c r="P74" s="154">
        <f t="shared" si="15"/>
        <v>45234</v>
      </c>
      <c r="Q74" s="155">
        <f t="shared" si="0"/>
        <v>40.799502115108822</v>
      </c>
      <c r="R74" s="156">
        <f t="shared" si="1"/>
        <v>22.617000000000001</v>
      </c>
      <c r="S74" s="11"/>
    </row>
    <row r="75" spans="1:19">
      <c r="A75" s="157" t="s">
        <v>287</v>
      </c>
      <c r="B75" s="53"/>
      <c r="C75" s="53"/>
      <c r="D75" s="53"/>
      <c r="E75" s="53"/>
      <c r="F75" s="53"/>
      <c r="G75" s="53"/>
      <c r="H75" s="53"/>
      <c r="I75" s="53"/>
      <c r="J75" s="501" t="s">
        <v>95</v>
      </c>
      <c r="K75" s="551" t="s">
        <v>97</v>
      </c>
      <c r="L75" s="158" t="s">
        <v>10</v>
      </c>
      <c r="M75" s="158"/>
      <c r="N75" s="160">
        <f t="shared" ref="N75:P76" si="16">N76</f>
        <v>110869</v>
      </c>
      <c r="O75" s="86">
        <f t="shared" si="16"/>
        <v>200000</v>
      </c>
      <c r="P75" s="165">
        <f t="shared" si="16"/>
        <v>6813</v>
      </c>
      <c r="Q75" s="163">
        <f t="shared" si="0"/>
        <v>6.1450901514399883</v>
      </c>
      <c r="R75" s="164">
        <f t="shared" si="1"/>
        <v>3.4064999999999999</v>
      </c>
    </row>
    <row r="76" spans="1:19">
      <c r="A76" s="157" t="s">
        <v>287</v>
      </c>
      <c r="B76" s="53"/>
      <c r="C76" s="53"/>
      <c r="D76" s="53"/>
      <c r="E76" s="53"/>
      <c r="F76" s="53"/>
      <c r="G76" s="53"/>
      <c r="H76" s="53"/>
      <c r="I76" s="53"/>
      <c r="J76" s="501" t="s">
        <v>95</v>
      </c>
      <c r="K76" s="551" t="s">
        <v>92</v>
      </c>
      <c r="L76" s="158" t="s">
        <v>44</v>
      </c>
      <c r="M76" s="158"/>
      <c r="N76" s="160">
        <f t="shared" si="16"/>
        <v>110869</v>
      </c>
      <c r="O76" s="86">
        <f t="shared" si="16"/>
        <v>200000</v>
      </c>
      <c r="P76" s="165">
        <f t="shared" si="16"/>
        <v>6813</v>
      </c>
      <c r="Q76" s="163">
        <f t="shared" si="0"/>
        <v>6.1450901514399883</v>
      </c>
      <c r="R76" s="164">
        <f t="shared" si="1"/>
        <v>3.4064999999999999</v>
      </c>
    </row>
    <row r="77" spans="1:19">
      <c r="A77" s="157" t="s">
        <v>287</v>
      </c>
      <c r="B77" s="53" t="s">
        <v>88</v>
      </c>
      <c r="C77" s="53"/>
      <c r="D77" s="53" t="s">
        <v>97</v>
      </c>
      <c r="E77" s="53" t="s">
        <v>11</v>
      </c>
      <c r="F77" s="53"/>
      <c r="G77" s="53"/>
      <c r="H77" s="53" t="s">
        <v>187</v>
      </c>
      <c r="I77" s="53"/>
      <c r="J77" s="501" t="s">
        <v>95</v>
      </c>
      <c r="K77" s="551" t="s">
        <v>91</v>
      </c>
      <c r="L77" s="158" t="s">
        <v>47</v>
      </c>
      <c r="M77" s="158"/>
      <c r="N77" s="160">
        <v>110869</v>
      </c>
      <c r="O77" s="86">
        <v>200000</v>
      </c>
      <c r="P77" s="165">
        <v>6813</v>
      </c>
      <c r="Q77" s="163">
        <f t="shared" si="0"/>
        <v>6.1450901514399883</v>
      </c>
      <c r="R77" s="164">
        <f t="shared" si="1"/>
        <v>3.4064999999999999</v>
      </c>
    </row>
    <row r="78" spans="1:19" s="9" customFormat="1">
      <c r="A78" s="157" t="s">
        <v>287</v>
      </c>
      <c r="B78" s="53"/>
      <c r="C78" s="53"/>
      <c r="D78" s="53"/>
      <c r="E78" s="53"/>
      <c r="F78" s="53"/>
      <c r="G78" s="53"/>
      <c r="H78" s="53"/>
      <c r="I78" s="53"/>
      <c r="J78" s="501" t="s">
        <v>95</v>
      </c>
      <c r="K78" s="551" t="s">
        <v>11</v>
      </c>
      <c r="L78" s="158" t="s">
        <v>12</v>
      </c>
      <c r="M78" s="158"/>
      <c r="N78" s="160">
        <f>N79</f>
        <v>0</v>
      </c>
      <c r="O78" s="161">
        <f t="shared" ref="O78:P79" si="17">O79</f>
        <v>0</v>
      </c>
      <c r="P78" s="162">
        <f t="shared" si="17"/>
        <v>38421</v>
      </c>
      <c r="Q78" s="163">
        <v>0</v>
      </c>
      <c r="R78" s="164">
        <v>0</v>
      </c>
    </row>
    <row r="79" spans="1:19" s="9" customFormat="1">
      <c r="A79" s="157" t="s">
        <v>287</v>
      </c>
      <c r="B79" s="53"/>
      <c r="C79" s="53"/>
      <c r="D79" s="53"/>
      <c r="E79" s="53"/>
      <c r="F79" s="53"/>
      <c r="G79" s="53"/>
      <c r="H79" s="53"/>
      <c r="I79" s="53"/>
      <c r="J79" s="501" t="s">
        <v>95</v>
      </c>
      <c r="K79" s="551" t="s">
        <v>431</v>
      </c>
      <c r="L79" s="158" t="s">
        <v>432</v>
      </c>
      <c r="M79" s="158"/>
      <c r="N79" s="160">
        <f>N80</f>
        <v>0</v>
      </c>
      <c r="O79" s="161">
        <f t="shared" si="17"/>
        <v>0</v>
      </c>
      <c r="P79" s="162">
        <f t="shared" si="17"/>
        <v>38421</v>
      </c>
      <c r="Q79" s="163">
        <v>0</v>
      </c>
      <c r="R79" s="164">
        <v>0</v>
      </c>
    </row>
    <row r="80" spans="1:19" s="9" customFormat="1">
      <c r="A80" s="157" t="s">
        <v>287</v>
      </c>
      <c r="B80" s="53" t="s">
        <v>88</v>
      </c>
      <c r="C80" s="53"/>
      <c r="D80" s="53" t="s">
        <v>97</v>
      </c>
      <c r="E80" s="53" t="s">
        <v>11</v>
      </c>
      <c r="F80" s="53"/>
      <c r="G80" s="53"/>
      <c r="H80" s="53" t="s">
        <v>187</v>
      </c>
      <c r="I80" s="53"/>
      <c r="J80" s="501" t="s">
        <v>95</v>
      </c>
      <c r="K80" s="551" t="s">
        <v>413</v>
      </c>
      <c r="L80" s="158" t="s">
        <v>414</v>
      </c>
      <c r="M80" s="158"/>
      <c r="N80" s="160">
        <v>0</v>
      </c>
      <c r="O80" s="86">
        <v>0</v>
      </c>
      <c r="P80" s="165">
        <v>38421</v>
      </c>
      <c r="Q80" s="163">
        <v>0</v>
      </c>
      <c r="R80" s="164">
        <v>0</v>
      </c>
    </row>
    <row r="81" spans="1:18">
      <c r="A81" s="149" t="s">
        <v>288</v>
      </c>
      <c r="B81" s="113" t="s">
        <v>88</v>
      </c>
      <c r="C81" s="113"/>
      <c r="D81" s="113"/>
      <c r="E81" s="113"/>
      <c r="F81" s="113"/>
      <c r="G81" s="113"/>
      <c r="H81" s="113" t="s">
        <v>187</v>
      </c>
      <c r="I81" s="113"/>
      <c r="J81" s="500" t="s">
        <v>95</v>
      </c>
      <c r="K81" s="150" t="s">
        <v>219</v>
      </c>
      <c r="L81" s="150"/>
      <c r="M81" s="150"/>
      <c r="N81" s="152">
        <f t="shared" ref="N81:P83" si="18">N82</f>
        <v>1978</v>
      </c>
      <c r="O81" s="176">
        <f t="shared" si="18"/>
        <v>10000</v>
      </c>
      <c r="P81" s="177">
        <f t="shared" si="18"/>
        <v>3780</v>
      </c>
      <c r="Q81" s="155">
        <v>0</v>
      </c>
      <c r="R81" s="156">
        <f t="shared" si="1"/>
        <v>37.799999999999997</v>
      </c>
    </row>
    <row r="82" spans="1:18">
      <c r="A82" s="157" t="s">
        <v>288</v>
      </c>
      <c r="B82" s="53"/>
      <c r="C82" s="53"/>
      <c r="D82" s="53"/>
      <c r="E82" s="53"/>
      <c r="F82" s="53"/>
      <c r="G82" s="53"/>
      <c r="H82" s="53"/>
      <c r="I82" s="53"/>
      <c r="J82" s="501" t="s">
        <v>95</v>
      </c>
      <c r="K82" s="551" t="s">
        <v>11</v>
      </c>
      <c r="L82" s="158" t="s">
        <v>12</v>
      </c>
      <c r="M82" s="158"/>
      <c r="N82" s="160">
        <f t="shared" si="18"/>
        <v>1978</v>
      </c>
      <c r="O82" s="86">
        <f t="shared" si="18"/>
        <v>10000</v>
      </c>
      <c r="P82" s="165">
        <f t="shared" si="18"/>
        <v>3780</v>
      </c>
      <c r="Q82" s="163">
        <v>0</v>
      </c>
      <c r="R82" s="164">
        <f t="shared" si="1"/>
        <v>37.799999999999997</v>
      </c>
    </row>
    <row r="83" spans="1:18">
      <c r="A83" s="157" t="s">
        <v>288</v>
      </c>
      <c r="B83" s="53"/>
      <c r="C83" s="53"/>
      <c r="D83" s="53"/>
      <c r="E83" s="53"/>
      <c r="F83" s="53"/>
      <c r="G83" s="53"/>
      <c r="H83" s="53"/>
      <c r="I83" s="53"/>
      <c r="J83" s="501" t="s">
        <v>95</v>
      </c>
      <c r="K83" s="551" t="s">
        <v>98</v>
      </c>
      <c r="L83" s="158" t="s">
        <v>57</v>
      </c>
      <c r="M83" s="158"/>
      <c r="N83" s="160">
        <f t="shared" si="18"/>
        <v>1978</v>
      </c>
      <c r="O83" s="86">
        <f t="shared" si="18"/>
        <v>10000</v>
      </c>
      <c r="P83" s="165">
        <f t="shared" si="18"/>
        <v>3780</v>
      </c>
      <c r="Q83" s="163">
        <v>0</v>
      </c>
      <c r="R83" s="164">
        <f t="shared" si="1"/>
        <v>37.799999999999997</v>
      </c>
    </row>
    <row r="84" spans="1:18">
      <c r="A84" s="157" t="s">
        <v>288</v>
      </c>
      <c r="B84" s="53" t="s">
        <v>88</v>
      </c>
      <c r="C84" s="53"/>
      <c r="D84" s="53"/>
      <c r="E84" s="53"/>
      <c r="F84" s="53"/>
      <c r="G84" s="53"/>
      <c r="H84" s="53" t="s">
        <v>187</v>
      </c>
      <c r="I84" s="53"/>
      <c r="J84" s="501" t="s">
        <v>95</v>
      </c>
      <c r="K84" s="551" t="s">
        <v>59</v>
      </c>
      <c r="L84" s="158" t="s">
        <v>60</v>
      </c>
      <c r="M84" s="158"/>
      <c r="N84" s="160">
        <v>1978</v>
      </c>
      <c r="O84" s="86">
        <v>10000</v>
      </c>
      <c r="P84" s="165">
        <v>3780</v>
      </c>
      <c r="Q84" s="163">
        <v>0</v>
      </c>
      <c r="R84" s="164">
        <f t="shared" si="1"/>
        <v>37.799999999999997</v>
      </c>
    </row>
    <row r="85" spans="1:18">
      <c r="A85" s="149" t="s">
        <v>289</v>
      </c>
      <c r="B85" s="113" t="s">
        <v>88</v>
      </c>
      <c r="C85" s="113"/>
      <c r="D85" s="113"/>
      <c r="E85" s="113"/>
      <c r="F85" s="113"/>
      <c r="G85" s="113"/>
      <c r="H85" s="113" t="s">
        <v>187</v>
      </c>
      <c r="I85" s="113"/>
      <c r="J85" s="500" t="s">
        <v>95</v>
      </c>
      <c r="K85" s="150" t="s">
        <v>415</v>
      </c>
      <c r="L85" s="150"/>
      <c r="M85" s="150"/>
      <c r="N85" s="152">
        <f>N86</f>
        <v>0</v>
      </c>
      <c r="O85" s="176">
        <f t="shared" ref="O85:P87" si="19">O86</f>
        <v>0</v>
      </c>
      <c r="P85" s="177">
        <f t="shared" si="19"/>
        <v>5000</v>
      </c>
      <c r="Q85" s="153">
        <v>0</v>
      </c>
      <c r="R85" s="154">
        <v>0</v>
      </c>
    </row>
    <row r="86" spans="1:18">
      <c r="A86" s="157" t="s">
        <v>289</v>
      </c>
      <c r="B86" s="53"/>
      <c r="C86" s="53"/>
      <c r="D86" s="53"/>
      <c r="E86" s="53"/>
      <c r="F86" s="53"/>
      <c r="G86" s="53"/>
      <c r="H86" s="53"/>
      <c r="I86" s="53"/>
      <c r="J86" s="501" t="s">
        <v>95</v>
      </c>
      <c r="K86" s="551" t="s">
        <v>11</v>
      </c>
      <c r="L86" s="158" t="s">
        <v>12</v>
      </c>
      <c r="M86" s="158"/>
      <c r="N86" s="160">
        <f>N87</f>
        <v>0</v>
      </c>
      <c r="O86" s="86">
        <f t="shared" si="19"/>
        <v>0</v>
      </c>
      <c r="P86" s="165">
        <f t="shared" si="19"/>
        <v>5000</v>
      </c>
      <c r="Q86" s="480">
        <v>0</v>
      </c>
      <c r="R86" s="210">
        <v>0</v>
      </c>
    </row>
    <row r="87" spans="1:18">
      <c r="A87" s="157" t="s">
        <v>289</v>
      </c>
      <c r="B87" s="53"/>
      <c r="C87" s="53"/>
      <c r="D87" s="53"/>
      <c r="E87" s="53"/>
      <c r="F87" s="53"/>
      <c r="G87" s="53"/>
      <c r="H87" s="53"/>
      <c r="I87" s="53"/>
      <c r="J87" s="501" t="s">
        <v>95</v>
      </c>
      <c r="K87" s="551" t="s">
        <v>98</v>
      </c>
      <c r="L87" s="158" t="s">
        <v>56</v>
      </c>
      <c r="M87" s="158"/>
      <c r="N87" s="160">
        <f>N88</f>
        <v>0</v>
      </c>
      <c r="O87" s="86">
        <f t="shared" si="19"/>
        <v>0</v>
      </c>
      <c r="P87" s="165">
        <f t="shared" si="19"/>
        <v>5000</v>
      </c>
      <c r="Q87" s="480">
        <v>0</v>
      </c>
      <c r="R87" s="210">
        <v>0</v>
      </c>
    </row>
    <row r="88" spans="1:18">
      <c r="A88" s="157" t="s">
        <v>289</v>
      </c>
      <c r="B88" s="53" t="s">
        <v>88</v>
      </c>
      <c r="C88" s="53"/>
      <c r="D88" s="53"/>
      <c r="E88" s="53"/>
      <c r="F88" s="53"/>
      <c r="G88" s="53"/>
      <c r="H88" s="53" t="s">
        <v>187</v>
      </c>
      <c r="I88" s="53"/>
      <c r="J88" s="501" t="s">
        <v>95</v>
      </c>
      <c r="K88" s="551" t="s">
        <v>124</v>
      </c>
      <c r="L88" s="158" t="s">
        <v>125</v>
      </c>
      <c r="M88" s="158"/>
      <c r="N88" s="160">
        <v>0</v>
      </c>
      <c r="O88" s="86">
        <v>0</v>
      </c>
      <c r="P88" s="165">
        <v>5000</v>
      </c>
      <c r="Q88" s="480">
        <v>0</v>
      </c>
      <c r="R88" s="210">
        <v>0</v>
      </c>
    </row>
    <row r="89" spans="1:18">
      <c r="A89" s="149" t="s">
        <v>290</v>
      </c>
      <c r="B89" s="113" t="s">
        <v>88</v>
      </c>
      <c r="C89" s="113"/>
      <c r="D89" s="113"/>
      <c r="E89" s="113"/>
      <c r="F89" s="113"/>
      <c r="G89" s="113"/>
      <c r="H89" s="113" t="s">
        <v>187</v>
      </c>
      <c r="I89" s="113"/>
      <c r="J89" s="500" t="s">
        <v>95</v>
      </c>
      <c r="K89" s="150" t="s">
        <v>220</v>
      </c>
      <c r="L89" s="150"/>
      <c r="M89" s="150"/>
      <c r="N89" s="152">
        <f t="shared" ref="N89:O91" si="20">N90</f>
        <v>6250</v>
      </c>
      <c r="O89" s="176">
        <f t="shared" si="20"/>
        <v>6000</v>
      </c>
      <c r="P89" s="177">
        <f>P90</f>
        <v>0</v>
      </c>
      <c r="Q89" s="155">
        <v>0</v>
      </c>
      <c r="R89" s="156">
        <f t="shared" ref="R89:R158" si="21">P89/O89*100</f>
        <v>0</v>
      </c>
    </row>
    <row r="90" spans="1:18">
      <c r="A90" s="157" t="s">
        <v>290</v>
      </c>
      <c r="B90" s="53"/>
      <c r="C90" s="53"/>
      <c r="D90" s="53"/>
      <c r="E90" s="53"/>
      <c r="F90" s="53"/>
      <c r="G90" s="53"/>
      <c r="H90" s="53"/>
      <c r="I90" s="53"/>
      <c r="J90" s="501" t="s">
        <v>95</v>
      </c>
      <c r="K90" s="551" t="s">
        <v>11</v>
      </c>
      <c r="L90" s="158" t="s">
        <v>12</v>
      </c>
      <c r="M90" s="158"/>
      <c r="N90" s="160">
        <f t="shared" si="20"/>
        <v>6250</v>
      </c>
      <c r="O90" s="86">
        <f t="shared" si="20"/>
        <v>6000</v>
      </c>
      <c r="P90" s="165">
        <f>P91</f>
        <v>0</v>
      </c>
      <c r="Q90" s="163">
        <v>0</v>
      </c>
      <c r="R90" s="164">
        <f t="shared" si="21"/>
        <v>0</v>
      </c>
    </row>
    <row r="91" spans="1:18">
      <c r="A91" s="157" t="s">
        <v>290</v>
      </c>
      <c r="B91" s="53"/>
      <c r="C91" s="53"/>
      <c r="D91" s="53"/>
      <c r="E91" s="53"/>
      <c r="F91" s="53"/>
      <c r="G91" s="53"/>
      <c r="H91" s="53"/>
      <c r="I91" s="53"/>
      <c r="J91" s="501" t="s">
        <v>95</v>
      </c>
      <c r="K91" s="551" t="s">
        <v>98</v>
      </c>
      <c r="L91" s="158" t="s">
        <v>57</v>
      </c>
      <c r="M91" s="158"/>
      <c r="N91" s="160">
        <f t="shared" si="20"/>
        <v>6250</v>
      </c>
      <c r="O91" s="86">
        <f t="shared" si="20"/>
        <v>6000</v>
      </c>
      <c r="P91" s="165">
        <f>P92</f>
        <v>0</v>
      </c>
      <c r="Q91" s="163">
        <v>0</v>
      </c>
      <c r="R91" s="164">
        <f t="shared" si="21"/>
        <v>0</v>
      </c>
    </row>
    <row r="92" spans="1:18">
      <c r="A92" s="157" t="s">
        <v>290</v>
      </c>
      <c r="B92" s="53" t="s">
        <v>88</v>
      </c>
      <c r="C92" s="53"/>
      <c r="D92" s="53"/>
      <c r="E92" s="53"/>
      <c r="F92" s="53"/>
      <c r="G92" s="53"/>
      <c r="H92" s="53" t="s">
        <v>187</v>
      </c>
      <c r="I92" s="53"/>
      <c r="J92" s="501" t="s">
        <v>95</v>
      </c>
      <c r="K92" s="551" t="s">
        <v>124</v>
      </c>
      <c r="L92" s="158" t="s">
        <v>125</v>
      </c>
      <c r="M92" s="158"/>
      <c r="N92" s="160">
        <v>6250</v>
      </c>
      <c r="O92" s="86">
        <v>6000</v>
      </c>
      <c r="P92" s="165">
        <v>0</v>
      </c>
      <c r="Q92" s="163">
        <v>0</v>
      </c>
      <c r="R92" s="164">
        <f t="shared" si="21"/>
        <v>0</v>
      </c>
    </row>
    <row r="93" spans="1:18" s="9" customFormat="1">
      <c r="A93" s="149" t="s">
        <v>397</v>
      </c>
      <c r="B93" s="113" t="s">
        <v>88</v>
      </c>
      <c r="C93" s="113"/>
      <c r="D93" s="113"/>
      <c r="E93" s="113"/>
      <c r="F93" s="113"/>
      <c r="G93" s="113"/>
      <c r="H93" s="113" t="s">
        <v>187</v>
      </c>
      <c r="I93" s="113"/>
      <c r="J93" s="500" t="s">
        <v>95</v>
      </c>
      <c r="K93" s="150" t="s">
        <v>417</v>
      </c>
      <c r="L93" s="150"/>
      <c r="M93" s="150"/>
      <c r="N93" s="152">
        <f t="shared" ref="N93:R99" si="22">N94</f>
        <v>0</v>
      </c>
      <c r="O93" s="176">
        <f t="shared" si="22"/>
        <v>70000</v>
      </c>
      <c r="P93" s="177">
        <f t="shared" si="22"/>
        <v>0</v>
      </c>
      <c r="Q93" s="155">
        <v>0</v>
      </c>
      <c r="R93" s="154">
        <v>0</v>
      </c>
    </row>
    <row r="94" spans="1:18" s="9" customFormat="1">
      <c r="A94" s="157" t="s">
        <v>397</v>
      </c>
      <c r="B94" s="53"/>
      <c r="C94" s="53"/>
      <c r="D94" s="53"/>
      <c r="E94" s="53"/>
      <c r="F94" s="53"/>
      <c r="G94" s="53"/>
      <c r="H94" s="53"/>
      <c r="I94" s="53"/>
      <c r="J94" s="501" t="s">
        <v>95</v>
      </c>
      <c r="K94" s="551" t="s">
        <v>11</v>
      </c>
      <c r="L94" s="158" t="s">
        <v>12</v>
      </c>
      <c r="M94" s="158"/>
      <c r="N94" s="160">
        <f t="shared" si="22"/>
        <v>0</v>
      </c>
      <c r="O94" s="86">
        <f t="shared" si="22"/>
        <v>70000</v>
      </c>
      <c r="P94" s="165">
        <f t="shared" si="22"/>
        <v>0</v>
      </c>
      <c r="Q94" s="163">
        <v>0</v>
      </c>
      <c r="R94" s="210">
        <v>0</v>
      </c>
    </row>
    <row r="95" spans="1:18" s="9" customFormat="1">
      <c r="A95" s="157" t="s">
        <v>397</v>
      </c>
      <c r="B95" s="53"/>
      <c r="C95" s="53"/>
      <c r="D95" s="53"/>
      <c r="E95" s="53"/>
      <c r="F95" s="53"/>
      <c r="G95" s="53"/>
      <c r="H95" s="53"/>
      <c r="I95" s="53"/>
      <c r="J95" s="501" t="s">
        <v>95</v>
      </c>
      <c r="K95" s="551" t="s">
        <v>98</v>
      </c>
      <c r="L95" s="158" t="s">
        <v>57</v>
      </c>
      <c r="M95" s="158"/>
      <c r="N95" s="160">
        <f t="shared" si="22"/>
        <v>0</v>
      </c>
      <c r="O95" s="86">
        <f t="shared" si="22"/>
        <v>70000</v>
      </c>
      <c r="P95" s="165">
        <f t="shared" si="22"/>
        <v>0</v>
      </c>
      <c r="Q95" s="163">
        <v>0</v>
      </c>
      <c r="R95" s="210">
        <v>0</v>
      </c>
    </row>
    <row r="96" spans="1:18" s="9" customFormat="1">
      <c r="A96" s="185" t="s">
        <v>397</v>
      </c>
      <c r="B96" s="59" t="s">
        <v>88</v>
      </c>
      <c r="C96" s="59"/>
      <c r="D96" s="59"/>
      <c r="E96" s="59"/>
      <c r="F96" s="59"/>
      <c r="G96" s="59"/>
      <c r="H96" s="59" t="s">
        <v>187</v>
      </c>
      <c r="I96" s="59"/>
      <c r="J96" s="506" t="s">
        <v>95</v>
      </c>
      <c r="K96" s="552" t="s">
        <v>124</v>
      </c>
      <c r="L96" s="197" t="s">
        <v>125</v>
      </c>
      <c r="M96" s="197"/>
      <c r="N96" s="199">
        <v>0</v>
      </c>
      <c r="O96" s="186">
        <v>70000</v>
      </c>
      <c r="P96" s="187">
        <v>0</v>
      </c>
      <c r="Q96" s="188">
        <v>0</v>
      </c>
      <c r="R96" s="587">
        <v>0</v>
      </c>
    </row>
    <row r="97" spans="1:22" s="9" customFormat="1">
      <c r="A97" s="179" t="s">
        <v>398</v>
      </c>
      <c r="B97" s="116" t="s">
        <v>88</v>
      </c>
      <c r="C97" s="116"/>
      <c r="D97" s="116"/>
      <c r="E97" s="116"/>
      <c r="F97" s="116"/>
      <c r="G97" s="116"/>
      <c r="H97" s="116" t="s">
        <v>187</v>
      </c>
      <c r="I97" s="116"/>
      <c r="J97" s="510" t="s">
        <v>95</v>
      </c>
      <c r="K97" s="180" t="s">
        <v>421</v>
      </c>
      <c r="L97" s="180"/>
      <c r="M97" s="180"/>
      <c r="N97" s="204">
        <f t="shared" si="22"/>
        <v>0</v>
      </c>
      <c r="O97" s="205">
        <f t="shared" si="22"/>
        <v>70000</v>
      </c>
      <c r="P97" s="206">
        <f t="shared" si="22"/>
        <v>0</v>
      </c>
      <c r="Q97" s="205">
        <f t="shared" si="22"/>
        <v>0</v>
      </c>
      <c r="R97" s="206">
        <f t="shared" si="22"/>
        <v>0</v>
      </c>
    </row>
    <row r="98" spans="1:22" s="9" customFormat="1">
      <c r="A98" s="157" t="s">
        <v>398</v>
      </c>
      <c r="B98" s="53"/>
      <c r="C98" s="53"/>
      <c r="D98" s="53"/>
      <c r="E98" s="53"/>
      <c r="F98" s="53"/>
      <c r="G98" s="53"/>
      <c r="H98" s="53"/>
      <c r="I98" s="53"/>
      <c r="J98" s="501" t="s">
        <v>95</v>
      </c>
      <c r="K98" s="551" t="s">
        <v>11</v>
      </c>
      <c r="L98" s="158" t="s">
        <v>12</v>
      </c>
      <c r="M98" s="158"/>
      <c r="N98" s="160">
        <f t="shared" si="22"/>
        <v>0</v>
      </c>
      <c r="O98" s="86">
        <f t="shared" si="22"/>
        <v>70000</v>
      </c>
      <c r="P98" s="165">
        <f t="shared" si="22"/>
        <v>0</v>
      </c>
      <c r="Q98" s="163">
        <v>0</v>
      </c>
      <c r="R98" s="210">
        <v>0</v>
      </c>
    </row>
    <row r="99" spans="1:22" s="9" customFormat="1">
      <c r="A99" s="157" t="s">
        <v>398</v>
      </c>
      <c r="B99" s="53"/>
      <c r="C99" s="53"/>
      <c r="D99" s="53"/>
      <c r="E99" s="53"/>
      <c r="F99" s="53"/>
      <c r="G99" s="53"/>
      <c r="H99" s="53"/>
      <c r="I99" s="53"/>
      <c r="J99" s="501" t="s">
        <v>95</v>
      </c>
      <c r="K99" s="551" t="s">
        <v>98</v>
      </c>
      <c r="L99" s="158" t="s">
        <v>57</v>
      </c>
      <c r="M99" s="158"/>
      <c r="N99" s="160">
        <f t="shared" si="22"/>
        <v>0</v>
      </c>
      <c r="O99" s="86">
        <f t="shared" si="22"/>
        <v>70000</v>
      </c>
      <c r="P99" s="165">
        <f t="shared" si="22"/>
        <v>0</v>
      </c>
      <c r="Q99" s="163">
        <v>0</v>
      </c>
      <c r="R99" s="210">
        <v>0</v>
      </c>
    </row>
    <row r="100" spans="1:22" s="9" customFormat="1">
      <c r="A100" s="157" t="s">
        <v>398</v>
      </c>
      <c r="B100" s="53" t="s">
        <v>88</v>
      </c>
      <c r="C100" s="53"/>
      <c r="D100" s="53"/>
      <c r="E100" s="53"/>
      <c r="F100" s="53"/>
      <c r="G100" s="53"/>
      <c r="H100" s="53" t="s">
        <v>187</v>
      </c>
      <c r="I100" s="53"/>
      <c r="J100" s="501" t="s">
        <v>95</v>
      </c>
      <c r="K100" s="551" t="s">
        <v>124</v>
      </c>
      <c r="L100" s="158" t="s">
        <v>125</v>
      </c>
      <c r="M100" s="158"/>
      <c r="N100" s="160">
        <v>0</v>
      </c>
      <c r="O100" s="86">
        <v>70000</v>
      </c>
      <c r="P100" s="165">
        <v>0</v>
      </c>
      <c r="Q100" s="163">
        <v>0</v>
      </c>
      <c r="R100" s="210">
        <v>0</v>
      </c>
    </row>
    <row r="101" spans="1:22" s="9" customFormat="1">
      <c r="A101" s="149" t="s">
        <v>291</v>
      </c>
      <c r="B101" s="113" t="s">
        <v>88</v>
      </c>
      <c r="C101" s="113"/>
      <c r="D101" s="113"/>
      <c r="E101" s="113"/>
      <c r="F101" s="113"/>
      <c r="G101" s="113"/>
      <c r="H101" s="113" t="s">
        <v>187</v>
      </c>
      <c r="I101" s="113"/>
      <c r="J101" s="500" t="s">
        <v>95</v>
      </c>
      <c r="K101" s="150" t="s">
        <v>419</v>
      </c>
      <c r="L101" s="150"/>
      <c r="M101" s="150"/>
      <c r="N101" s="152">
        <f t="shared" ref="N101:P103" si="23">N102</f>
        <v>0</v>
      </c>
      <c r="O101" s="176">
        <f t="shared" si="23"/>
        <v>0</v>
      </c>
      <c r="P101" s="177">
        <f t="shared" si="23"/>
        <v>625</v>
      </c>
      <c r="Q101" s="155">
        <v>0</v>
      </c>
      <c r="R101" s="154">
        <v>0</v>
      </c>
      <c r="S101" s="50"/>
    </row>
    <row r="102" spans="1:22" s="9" customFormat="1">
      <c r="A102" s="157" t="s">
        <v>291</v>
      </c>
      <c r="B102" s="53"/>
      <c r="C102" s="53"/>
      <c r="D102" s="53"/>
      <c r="E102" s="53"/>
      <c r="F102" s="53"/>
      <c r="G102" s="53"/>
      <c r="H102" s="53"/>
      <c r="I102" s="53"/>
      <c r="J102" s="501" t="s">
        <v>95</v>
      </c>
      <c r="K102" s="551" t="s">
        <v>11</v>
      </c>
      <c r="L102" s="158" t="s">
        <v>12</v>
      </c>
      <c r="M102" s="158"/>
      <c r="N102" s="160">
        <f t="shared" si="23"/>
        <v>0</v>
      </c>
      <c r="O102" s="86">
        <f t="shared" si="23"/>
        <v>0</v>
      </c>
      <c r="P102" s="165">
        <f t="shared" si="23"/>
        <v>625</v>
      </c>
      <c r="Q102" s="163">
        <v>0</v>
      </c>
      <c r="R102" s="210">
        <v>0</v>
      </c>
      <c r="S102" s="50"/>
      <c r="T102" s="49"/>
      <c r="U102" s="49"/>
      <c r="V102" s="49"/>
    </row>
    <row r="103" spans="1:22" s="9" customFormat="1">
      <c r="A103" s="157" t="s">
        <v>291</v>
      </c>
      <c r="B103" s="53"/>
      <c r="C103" s="53"/>
      <c r="D103" s="53"/>
      <c r="E103" s="53"/>
      <c r="F103" s="53"/>
      <c r="G103" s="53"/>
      <c r="H103" s="53"/>
      <c r="I103" s="53"/>
      <c r="J103" s="501" t="s">
        <v>95</v>
      </c>
      <c r="K103" s="551" t="s">
        <v>98</v>
      </c>
      <c r="L103" s="158" t="s">
        <v>57</v>
      </c>
      <c r="M103" s="158"/>
      <c r="N103" s="160">
        <f t="shared" si="23"/>
        <v>0</v>
      </c>
      <c r="O103" s="86">
        <f t="shared" si="23"/>
        <v>0</v>
      </c>
      <c r="P103" s="165">
        <f t="shared" si="23"/>
        <v>625</v>
      </c>
      <c r="Q103" s="163">
        <v>0</v>
      </c>
      <c r="R103" s="210">
        <v>0</v>
      </c>
    </row>
    <row r="104" spans="1:22" s="9" customFormat="1">
      <c r="A104" s="157" t="s">
        <v>291</v>
      </c>
      <c r="B104" s="53" t="s">
        <v>88</v>
      </c>
      <c r="C104" s="53"/>
      <c r="D104" s="53"/>
      <c r="E104" s="53"/>
      <c r="F104" s="53"/>
      <c r="G104" s="53"/>
      <c r="H104" s="53" t="s">
        <v>187</v>
      </c>
      <c r="I104" s="53"/>
      <c r="J104" s="501" t="s">
        <v>95</v>
      </c>
      <c r="K104" s="551" t="s">
        <v>124</v>
      </c>
      <c r="L104" s="158" t="s">
        <v>125</v>
      </c>
      <c r="M104" s="158"/>
      <c r="N104" s="160">
        <v>0</v>
      </c>
      <c r="O104" s="86">
        <v>0</v>
      </c>
      <c r="P104" s="165">
        <v>625</v>
      </c>
      <c r="Q104" s="163">
        <v>0</v>
      </c>
      <c r="R104" s="210">
        <v>0</v>
      </c>
    </row>
    <row r="105" spans="1:22" s="9" customFormat="1">
      <c r="A105" s="149" t="s">
        <v>418</v>
      </c>
      <c r="B105" s="113" t="s">
        <v>88</v>
      </c>
      <c r="C105" s="113"/>
      <c r="D105" s="113"/>
      <c r="E105" s="113"/>
      <c r="F105" s="113"/>
      <c r="G105" s="113"/>
      <c r="H105" s="113" t="s">
        <v>187</v>
      </c>
      <c r="I105" s="113"/>
      <c r="J105" s="500" t="s">
        <v>95</v>
      </c>
      <c r="K105" s="550" t="s">
        <v>420</v>
      </c>
      <c r="L105" s="150"/>
      <c r="M105" s="150"/>
      <c r="N105" s="152">
        <f t="shared" ref="N105:O107" si="24">N106</f>
        <v>0</v>
      </c>
      <c r="O105" s="176">
        <f t="shared" si="24"/>
        <v>100000</v>
      </c>
      <c r="P105" s="177">
        <f>P106</f>
        <v>0</v>
      </c>
      <c r="Q105" s="153">
        <v>0</v>
      </c>
      <c r="R105" s="154">
        <v>0</v>
      </c>
    </row>
    <row r="106" spans="1:22" s="9" customFormat="1">
      <c r="A106" s="157" t="s">
        <v>418</v>
      </c>
      <c r="B106" s="53"/>
      <c r="C106" s="53"/>
      <c r="D106" s="53"/>
      <c r="E106" s="53"/>
      <c r="F106" s="53"/>
      <c r="G106" s="53"/>
      <c r="H106" s="53"/>
      <c r="I106" s="53"/>
      <c r="J106" s="501" t="s">
        <v>95</v>
      </c>
      <c r="K106" s="551" t="s">
        <v>11</v>
      </c>
      <c r="L106" s="158" t="s">
        <v>12</v>
      </c>
      <c r="M106" s="158"/>
      <c r="N106" s="160">
        <f t="shared" si="24"/>
        <v>0</v>
      </c>
      <c r="O106" s="86">
        <f t="shared" si="24"/>
        <v>100000</v>
      </c>
      <c r="P106" s="165">
        <f>P107</f>
        <v>0</v>
      </c>
      <c r="Q106" s="480">
        <v>0</v>
      </c>
      <c r="R106" s="210">
        <v>0</v>
      </c>
    </row>
    <row r="107" spans="1:22" s="9" customFormat="1">
      <c r="A107" s="157" t="s">
        <v>418</v>
      </c>
      <c r="B107" s="53"/>
      <c r="C107" s="53"/>
      <c r="D107" s="53"/>
      <c r="E107" s="53"/>
      <c r="F107" s="53"/>
      <c r="G107" s="53"/>
      <c r="H107" s="53"/>
      <c r="I107" s="53"/>
      <c r="J107" s="501" t="s">
        <v>95</v>
      </c>
      <c r="K107" s="551" t="s">
        <v>98</v>
      </c>
      <c r="L107" s="158" t="s">
        <v>177</v>
      </c>
      <c r="M107" s="158"/>
      <c r="N107" s="160">
        <f t="shared" si="24"/>
        <v>0</v>
      </c>
      <c r="O107" s="86">
        <f t="shared" si="24"/>
        <v>100000</v>
      </c>
      <c r="P107" s="165">
        <f>P108</f>
        <v>0</v>
      </c>
      <c r="Q107" s="480">
        <v>0</v>
      </c>
      <c r="R107" s="210">
        <v>0</v>
      </c>
    </row>
    <row r="108" spans="1:22" s="9" customFormat="1">
      <c r="A108" s="157" t="s">
        <v>418</v>
      </c>
      <c r="B108" s="53" t="s">
        <v>88</v>
      </c>
      <c r="C108" s="53"/>
      <c r="D108" s="53"/>
      <c r="E108" s="53"/>
      <c r="F108" s="53"/>
      <c r="G108" s="53"/>
      <c r="H108" s="53" t="s">
        <v>187</v>
      </c>
      <c r="I108" s="53"/>
      <c r="J108" s="501" t="s">
        <v>95</v>
      </c>
      <c r="K108" s="551" t="s">
        <v>124</v>
      </c>
      <c r="L108" s="158" t="s">
        <v>125</v>
      </c>
      <c r="M108" s="158"/>
      <c r="N108" s="160">
        <v>0</v>
      </c>
      <c r="O108" s="86">
        <v>100000</v>
      </c>
      <c r="P108" s="165">
        <v>0</v>
      </c>
      <c r="Q108" s="480">
        <v>0</v>
      </c>
      <c r="R108" s="210">
        <v>0</v>
      </c>
    </row>
    <row r="109" spans="1:22" s="9" customFormat="1">
      <c r="A109" s="149" t="s">
        <v>292</v>
      </c>
      <c r="B109" s="113" t="s">
        <v>88</v>
      </c>
      <c r="C109" s="113"/>
      <c r="D109" s="113"/>
      <c r="E109" s="113"/>
      <c r="F109" s="113"/>
      <c r="G109" s="113"/>
      <c r="H109" s="113" t="s">
        <v>187</v>
      </c>
      <c r="I109" s="113"/>
      <c r="J109" s="500" t="s">
        <v>95</v>
      </c>
      <c r="K109" s="550" t="s">
        <v>416</v>
      </c>
      <c r="L109" s="150"/>
      <c r="M109" s="150"/>
      <c r="N109" s="152">
        <f t="shared" ref="N109:O111" si="25">N110</f>
        <v>0</v>
      </c>
      <c r="O109" s="176">
        <f t="shared" si="25"/>
        <v>100000</v>
      </c>
      <c r="P109" s="177">
        <f>P110</f>
        <v>31025</v>
      </c>
      <c r="Q109" s="155">
        <v>0</v>
      </c>
      <c r="R109" s="156">
        <v>0</v>
      </c>
    </row>
    <row r="110" spans="1:22" s="9" customFormat="1">
      <c r="A110" s="157" t="s">
        <v>292</v>
      </c>
      <c r="B110" s="53"/>
      <c r="C110" s="53"/>
      <c r="D110" s="53"/>
      <c r="E110" s="53"/>
      <c r="F110" s="53"/>
      <c r="G110" s="53"/>
      <c r="H110" s="53"/>
      <c r="I110" s="53"/>
      <c r="J110" s="501" t="s">
        <v>95</v>
      </c>
      <c r="K110" s="551" t="s">
        <v>97</v>
      </c>
      <c r="L110" s="158" t="s">
        <v>10</v>
      </c>
      <c r="M110" s="158"/>
      <c r="N110" s="160">
        <f t="shared" si="25"/>
        <v>0</v>
      </c>
      <c r="O110" s="86">
        <f t="shared" si="25"/>
        <v>100000</v>
      </c>
      <c r="P110" s="165">
        <f>P111</f>
        <v>31025</v>
      </c>
      <c r="Q110" s="163">
        <v>0</v>
      </c>
      <c r="R110" s="164">
        <v>0</v>
      </c>
    </row>
    <row r="111" spans="1:22" s="9" customFormat="1">
      <c r="A111" s="157" t="s">
        <v>292</v>
      </c>
      <c r="B111" s="53"/>
      <c r="C111" s="53"/>
      <c r="D111" s="53"/>
      <c r="E111" s="53"/>
      <c r="F111" s="53"/>
      <c r="G111" s="53"/>
      <c r="H111" s="53"/>
      <c r="I111" s="53"/>
      <c r="J111" s="501" t="s">
        <v>95</v>
      </c>
      <c r="K111" s="551" t="s">
        <v>92</v>
      </c>
      <c r="L111" s="158" t="s">
        <v>44</v>
      </c>
      <c r="M111" s="158"/>
      <c r="N111" s="160">
        <f t="shared" si="25"/>
        <v>0</v>
      </c>
      <c r="O111" s="86">
        <f t="shared" si="25"/>
        <v>100000</v>
      </c>
      <c r="P111" s="165">
        <f>P112</f>
        <v>31025</v>
      </c>
      <c r="Q111" s="163">
        <v>0</v>
      </c>
      <c r="R111" s="164">
        <v>0</v>
      </c>
    </row>
    <row r="112" spans="1:22" s="9" customFormat="1">
      <c r="A112" s="185" t="s">
        <v>292</v>
      </c>
      <c r="B112" s="59" t="s">
        <v>88</v>
      </c>
      <c r="C112" s="59"/>
      <c r="D112" s="59"/>
      <c r="E112" s="59"/>
      <c r="F112" s="59"/>
      <c r="G112" s="59"/>
      <c r="H112" s="59" t="s">
        <v>187</v>
      </c>
      <c r="I112" s="59"/>
      <c r="J112" s="506" t="s">
        <v>95</v>
      </c>
      <c r="K112" s="552" t="s">
        <v>91</v>
      </c>
      <c r="L112" s="197" t="s">
        <v>47</v>
      </c>
      <c r="M112" s="197"/>
      <c r="N112" s="199">
        <v>0</v>
      </c>
      <c r="O112" s="186">
        <v>100000</v>
      </c>
      <c r="P112" s="187">
        <v>31025</v>
      </c>
      <c r="Q112" s="188">
        <v>0</v>
      </c>
      <c r="R112" s="189">
        <v>0</v>
      </c>
    </row>
    <row r="113" spans="1:18" ht="16.95" customHeight="1">
      <c r="A113" s="276"/>
      <c r="B113" s="285"/>
      <c r="C113" s="286"/>
      <c r="D113" s="286"/>
      <c r="E113" s="286"/>
      <c r="F113" s="286"/>
      <c r="G113" s="286"/>
      <c r="H113" s="286"/>
      <c r="I113" s="286"/>
      <c r="J113" s="285"/>
      <c r="K113" s="277" t="s">
        <v>221</v>
      </c>
      <c r="L113" s="278"/>
      <c r="M113" s="279"/>
      <c r="N113" s="300">
        <f>SUM(N114)</f>
        <v>125000</v>
      </c>
      <c r="O113" s="300">
        <f>SUM(O114)</f>
        <v>708000</v>
      </c>
      <c r="P113" s="301">
        <f t="shared" ref="P113" si="26">SUM(P114)</f>
        <v>160430</v>
      </c>
      <c r="Q113" s="283">
        <f t="shared" ref="Q113:Q140" si="27">P113/N113*100</f>
        <v>128.34399999999999</v>
      </c>
      <c r="R113" s="284">
        <f t="shared" si="21"/>
        <v>22.659604519774014</v>
      </c>
    </row>
    <row r="114" spans="1:18">
      <c r="A114" s="124"/>
      <c r="B114" s="87"/>
      <c r="C114" s="88"/>
      <c r="D114" s="88"/>
      <c r="E114" s="88"/>
      <c r="F114" s="88"/>
      <c r="G114" s="88"/>
      <c r="H114" s="88"/>
      <c r="I114" s="88"/>
      <c r="J114" s="87" t="s">
        <v>8</v>
      </c>
      <c r="K114" s="125" t="s">
        <v>363</v>
      </c>
      <c r="L114" s="126"/>
      <c r="M114" s="127"/>
      <c r="N114" s="225">
        <f>N115</f>
        <v>125000</v>
      </c>
      <c r="O114" s="225">
        <f>O115</f>
        <v>708000</v>
      </c>
      <c r="P114" s="226">
        <f t="shared" ref="P114" si="28">P115</f>
        <v>160430</v>
      </c>
      <c r="Q114" s="131">
        <f t="shared" si="27"/>
        <v>128.34399999999999</v>
      </c>
      <c r="R114" s="132">
        <f t="shared" si="21"/>
        <v>22.659604519774014</v>
      </c>
    </row>
    <row r="115" spans="1:18">
      <c r="A115" s="167" t="s">
        <v>293</v>
      </c>
      <c r="B115" s="106" t="s">
        <v>88</v>
      </c>
      <c r="C115" s="107"/>
      <c r="D115" s="107"/>
      <c r="E115" s="107"/>
      <c r="F115" s="107" t="s">
        <v>185</v>
      </c>
      <c r="G115" s="107"/>
      <c r="H115" s="107"/>
      <c r="I115" s="107"/>
      <c r="J115" s="106"/>
      <c r="K115" s="483" t="s">
        <v>222</v>
      </c>
      <c r="L115" s="168"/>
      <c r="M115" s="169"/>
      <c r="N115" s="211">
        <f>N116+N120+N124</f>
        <v>125000</v>
      </c>
      <c r="O115" s="211">
        <f t="shared" ref="O115:P115" si="29">O116+O120+O124</f>
        <v>708000</v>
      </c>
      <c r="P115" s="211">
        <f t="shared" si="29"/>
        <v>160430</v>
      </c>
      <c r="Q115" s="173">
        <f t="shared" si="27"/>
        <v>128.34399999999999</v>
      </c>
      <c r="R115" s="174">
        <f t="shared" si="21"/>
        <v>22.659604519774014</v>
      </c>
    </row>
    <row r="116" spans="1:18">
      <c r="A116" s="179" t="s">
        <v>294</v>
      </c>
      <c r="B116" s="116" t="s">
        <v>88</v>
      </c>
      <c r="C116" s="116"/>
      <c r="D116" s="116"/>
      <c r="E116" s="116"/>
      <c r="F116" s="116" t="s">
        <v>185</v>
      </c>
      <c r="G116" s="116"/>
      <c r="H116" s="116"/>
      <c r="I116" s="116"/>
      <c r="J116" s="510" t="s">
        <v>99</v>
      </c>
      <c r="K116" s="180" t="s">
        <v>223</v>
      </c>
      <c r="L116" s="180"/>
      <c r="M116" s="180"/>
      <c r="N116" s="519">
        <f t="shared" ref="N116:P118" si="30">N117</f>
        <v>120000</v>
      </c>
      <c r="O116" s="212">
        <f t="shared" si="30"/>
        <v>300000</v>
      </c>
      <c r="P116" s="213">
        <f t="shared" si="30"/>
        <v>152430</v>
      </c>
      <c r="Q116" s="461">
        <f t="shared" si="27"/>
        <v>127.02500000000001</v>
      </c>
      <c r="R116" s="184">
        <f t="shared" si="21"/>
        <v>50.81</v>
      </c>
    </row>
    <row r="117" spans="1:18">
      <c r="A117" s="157" t="s">
        <v>294</v>
      </c>
      <c r="B117" s="53"/>
      <c r="C117" s="53"/>
      <c r="D117" s="53"/>
      <c r="E117" s="53"/>
      <c r="F117" s="53"/>
      <c r="G117" s="53"/>
      <c r="H117" s="53"/>
      <c r="I117" s="53"/>
      <c r="J117" s="501" t="s">
        <v>99</v>
      </c>
      <c r="K117" s="158">
        <v>3</v>
      </c>
      <c r="L117" s="158" t="s">
        <v>10</v>
      </c>
      <c r="M117" s="158"/>
      <c r="N117" s="160">
        <f t="shared" si="30"/>
        <v>120000</v>
      </c>
      <c r="O117" s="214">
        <f t="shared" si="30"/>
        <v>300000</v>
      </c>
      <c r="P117" s="215">
        <f t="shared" si="30"/>
        <v>152430</v>
      </c>
      <c r="Q117" s="260">
        <f t="shared" si="27"/>
        <v>127.02500000000001</v>
      </c>
      <c r="R117" s="164">
        <f t="shared" si="21"/>
        <v>50.81</v>
      </c>
    </row>
    <row r="118" spans="1:18">
      <c r="A118" s="157" t="s">
        <v>294</v>
      </c>
      <c r="B118" s="53"/>
      <c r="C118" s="53"/>
      <c r="D118" s="53"/>
      <c r="E118" s="53"/>
      <c r="F118" s="53"/>
      <c r="G118" s="53"/>
      <c r="H118" s="53"/>
      <c r="I118" s="53"/>
      <c r="J118" s="501" t="s">
        <v>99</v>
      </c>
      <c r="K118" s="158">
        <v>38</v>
      </c>
      <c r="L118" s="158" t="s">
        <v>94</v>
      </c>
      <c r="M118" s="158"/>
      <c r="N118" s="160">
        <f t="shared" si="30"/>
        <v>120000</v>
      </c>
      <c r="O118" s="214">
        <f t="shared" si="30"/>
        <v>300000</v>
      </c>
      <c r="P118" s="215">
        <f t="shared" si="30"/>
        <v>152430</v>
      </c>
      <c r="Q118" s="260">
        <f t="shared" si="27"/>
        <v>127.02500000000001</v>
      </c>
      <c r="R118" s="164">
        <f t="shared" si="21"/>
        <v>50.81</v>
      </c>
    </row>
    <row r="119" spans="1:18">
      <c r="A119" s="157" t="s">
        <v>294</v>
      </c>
      <c r="B119" s="53" t="s">
        <v>88</v>
      </c>
      <c r="C119" s="53"/>
      <c r="D119" s="53"/>
      <c r="E119" s="53"/>
      <c r="F119" s="53" t="s">
        <v>185</v>
      </c>
      <c r="G119" s="53"/>
      <c r="H119" s="53"/>
      <c r="I119" s="53"/>
      <c r="J119" s="501" t="s">
        <v>99</v>
      </c>
      <c r="K119" s="158">
        <v>381</v>
      </c>
      <c r="L119" s="158" t="s">
        <v>54</v>
      </c>
      <c r="M119" s="158"/>
      <c r="N119" s="160">
        <v>120000</v>
      </c>
      <c r="O119" s="214">
        <v>300000</v>
      </c>
      <c r="P119" s="215">
        <v>152430</v>
      </c>
      <c r="Q119" s="260">
        <f t="shared" si="27"/>
        <v>127.02500000000001</v>
      </c>
      <c r="R119" s="164">
        <f t="shared" si="21"/>
        <v>50.81</v>
      </c>
    </row>
    <row r="120" spans="1:18">
      <c r="A120" s="149" t="s">
        <v>295</v>
      </c>
      <c r="B120" s="113" t="s">
        <v>88</v>
      </c>
      <c r="C120" s="113"/>
      <c r="D120" s="113"/>
      <c r="E120" s="113"/>
      <c r="F120" s="113"/>
      <c r="G120" s="113"/>
      <c r="H120" s="113"/>
      <c r="I120" s="113"/>
      <c r="J120" s="500" t="s">
        <v>99</v>
      </c>
      <c r="K120" s="150" t="s">
        <v>224</v>
      </c>
      <c r="L120" s="150"/>
      <c r="M120" s="150"/>
      <c r="N120" s="152">
        <f t="shared" ref="N120:P122" si="31">N121</f>
        <v>5000</v>
      </c>
      <c r="O120" s="517">
        <f t="shared" si="31"/>
        <v>8000</v>
      </c>
      <c r="P120" s="520">
        <f t="shared" si="31"/>
        <v>8000</v>
      </c>
      <c r="Q120" s="264">
        <f t="shared" si="27"/>
        <v>160</v>
      </c>
      <c r="R120" s="156">
        <f t="shared" si="21"/>
        <v>100</v>
      </c>
    </row>
    <row r="121" spans="1:18">
      <c r="A121" s="157" t="s">
        <v>295</v>
      </c>
      <c r="B121" s="53"/>
      <c r="C121" s="53"/>
      <c r="D121" s="53"/>
      <c r="E121" s="53"/>
      <c r="F121" s="53"/>
      <c r="G121" s="53"/>
      <c r="H121" s="53"/>
      <c r="I121" s="53"/>
      <c r="J121" s="501" t="s">
        <v>99</v>
      </c>
      <c r="K121" s="158">
        <v>3</v>
      </c>
      <c r="L121" s="158" t="s">
        <v>10</v>
      </c>
      <c r="M121" s="158"/>
      <c r="N121" s="160">
        <f t="shared" si="31"/>
        <v>5000</v>
      </c>
      <c r="O121" s="214">
        <f t="shared" si="31"/>
        <v>8000</v>
      </c>
      <c r="P121" s="215">
        <f t="shared" si="31"/>
        <v>8000</v>
      </c>
      <c r="Q121" s="260">
        <f t="shared" si="27"/>
        <v>160</v>
      </c>
      <c r="R121" s="164">
        <f t="shared" si="21"/>
        <v>100</v>
      </c>
    </row>
    <row r="122" spans="1:18">
      <c r="A122" s="157" t="s">
        <v>295</v>
      </c>
      <c r="B122" s="53"/>
      <c r="C122" s="53"/>
      <c r="D122" s="53"/>
      <c r="E122" s="53"/>
      <c r="F122" s="53"/>
      <c r="G122" s="53"/>
      <c r="H122" s="53"/>
      <c r="I122" s="53"/>
      <c r="J122" s="501" t="s">
        <v>99</v>
      </c>
      <c r="K122" s="158">
        <v>38</v>
      </c>
      <c r="L122" s="158" t="s">
        <v>94</v>
      </c>
      <c r="M122" s="158"/>
      <c r="N122" s="160">
        <f t="shared" si="31"/>
        <v>5000</v>
      </c>
      <c r="O122" s="214">
        <f t="shared" si="31"/>
        <v>8000</v>
      </c>
      <c r="P122" s="215">
        <f t="shared" si="31"/>
        <v>8000</v>
      </c>
      <c r="Q122" s="260">
        <f t="shared" si="27"/>
        <v>160</v>
      </c>
      <c r="R122" s="164">
        <f t="shared" si="21"/>
        <v>100</v>
      </c>
    </row>
    <row r="123" spans="1:18">
      <c r="A123" s="157" t="s">
        <v>295</v>
      </c>
      <c r="B123" s="53" t="s">
        <v>88</v>
      </c>
      <c r="C123" s="53"/>
      <c r="D123" s="53"/>
      <c r="E123" s="53"/>
      <c r="F123" s="53"/>
      <c r="G123" s="53"/>
      <c r="H123" s="53"/>
      <c r="I123" s="53"/>
      <c r="J123" s="501" t="s">
        <v>99</v>
      </c>
      <c r="K123" s="158">
        <v>381</v>
      </c>
      <c r="L123" s="158" t="s">
        <v>54</v>
      </c>
      <c r="M123" s="158"/>
      <c r="N123" s="160">
        <v>5000</v>
      </c>
      <c r="O123" s="214">
        <v>8000</v>
      </c>
      <c r="P123" s="215">
        <v>8000</v>
      </c>
      <c r="Q123" s="260">
        <f t="shared" si="27"/>
        <v>160</v>
      </c>
      <c r="R123" s="164">
        <f t="shared" si="21"/>
        <v>100</v>
      </c>
    </row>
    <row r="124" spans="1:18" s="9" customFormat="1">
      <c r="A124" s="149" t="s">
        <v>423</v>
      </c>
      <c r="B124" s="113" t="s">
        <v>88</v>
      </c>
      <c r="C124" s="113"/>
      <c r="D124" s="113"/>
      <c r="E124" s="113" t="s">
        <v>11</v>
      </c>
      <c r="F124" s="113"/>
      <c r="G124" s="113"/>
      <c r="H124" s="113"/>
      <c r="I124" s="113"/>
      <c r="J124" s="500" t="s">
        <v>99</v>
      </c>
      <c r="K124" s="150" t="s">
        <v>422</v>
      </c>
      <c r="L124" s="150"/>
      <c r="M124" s="150"/>
      <c r="N124" s="152">
        <f>N125</f>
        <v>0</v>
      </c>
      <c r="O124" s="153">
        <f t="shared" ref="O124:P124" si="32">O125</f>
        <v>400000</v>
      </c>
      <c r="P124" s="153">
        <f t="shared" si="32"/>
        <v>0</v>
      </c>
      <c r="Q124" s="264">
        <v>0</v>
      </c>
      <c r="R124" s="156">
        <f t="shared" si="21"/>
        <v>0</v>
      </c>
    </row>
    <row r="125" spans="1:18" s="9" customFormat="1">
      <c r="A125" s="157" t="s">
        <v>423</v>
      </c>
      <c r="B125" s="53"/>
      <c r="C125" s="53"/>
      <c r="D125" s="53"/>
      <c r="E125" s="53"/>
      <c r="F125" s="53"/>
      <c r="G125" s="53"/>
      <c r="H125" s="53"/>
      <c r="I125" s="53"/>
      <c r="J125" s="501" t="s">
        <v>99</v>
      </c>
      <c r="K125" s="158" t="s">
        <v>11</v>
      </c>
      <c r="L125" s="158" t="s">
        <v>12</v>
      </c>
      <c r="M125" s="159"/>
      <c r="N125" s="160">
        <f>N126</f>
        <v>0</v>
      </c>
      <c r="O125" s="161">
        <f>O126</f>
        <v>400000</v>
      </c>
      <c r="P125" s="161">
        <f>P126</f>
        <v>0</v>
      </c>
      <c r="Q125" s="260">
        <v>0</v>
      </c>
      <c r="R125" s="164">
        <f t="shared" si="21"/>
        <v>0</v>
      </c>
    </row>
    <row r="126" spans="1:18" s="9" customFormat="1">
      <c r="A126" s="157" t="s">
        <v>423</v>
      </c>
      <c r="B126" s="53"/>
      <c r="C126" s="53"/>
      <c r="D126" s="53"/>
      <c r="E126" s="53"/>
      <c r="F126" s="53"/>
      <c r="G126" s="53"/>
      <c r="H126" s="53"/>
      <c r="I126" s="53"/>
      <c r="J126" s="501" t="s">
        <v>99</v>
      </c>
      <c r="K126" s="158" t="s">
        <v>98</v>
      </c>
      <c r="L126" s="158" t="s">
        <v>57</v>
      </c>
      <c r="M126" s="159"/>
      <c r="N126" s="160">
        <f>N127</f>
        <v>0</v>
      </c>
      <c r="O126" s="161">
        <f t="shared" ref="O126:P126" si="33">O127</f>
        <v>400000</v>
      </c>
      <c r="P126" s="161">
        <f t="shared" si="33"/>
        <v>0</v>
      </c>
      <c r="Q126" s="260">
        <v>0</v>
      </c>
      <c r="R126" s="164">
        <f t="shared" si="21"/>
        <v>0</v>
      </c>
    </row>
    <row r="127" spans="1:18" s="9" customFormat="1">
      <c r="A127" s="157" t="s">
        <v>423</v>
      </c>
      <c r="B127" s="59" t="s">
        <v>88</v>
      </c>
      <c r="C127" s="59"/>
      <c r="D127" s="59"/>
      <c r="E127" s="59" t="s">
        <v>11</v>
      </c>
      <c r="F127" s="59"/>
      <c r="G127" s="59"/>
      <c r="H127" s="59"/>
      <c r="I127" s="59"/>
      <c r="J127" s="506" t="s">
        <v>99</v>
      </c>
      <c r="K127" s="197" t="s">
        <v>114</v>
      </c>
      <c r="L127" s="197" t="s">
        <v>58</v>
      </c>
      <c r="M127" s="198"/>
      <c r="N127" s="199">
        <v>0</v>
      </c>
      <c r="O127" s="216">
        <v>400000</v>
      </c>
      <c r="P127" s="216">
        <v>0</v>
      </c>
      <c r="Q127" s="260">
        <v>0</v>
      </c>
      <c r="R127" s="164">
        <f t="shared" si="21"/>
        <v>0</v>
      </c>
    </row>
    <row r="128" spans="1:18" ht="16.95" customHeight="1">
      <c r="A128" s="553"/>
      <c r="B128" s="554"/>
      <c r="C128" s="555"/>
      <c r="D128" s="555"/>
      <c r="E128" s="555"/>
      <c r="F128" s="555"/>
      <c r="G128" s="555"/>
      <c r="H128" s="555"/>
      <c r="I128" s="555"/>
      <c r="J128" s="554"/>
      <c r="K128" s="556" t="s">
        <v>226</v>
      </c>
      <c r="L128" s="557"/>
      <c r="M128" s="558"/>
      <c r="N128" s="559">
        <f>SUM(N129)</f>
        <v>1724969</v>
      </c>
      <c r="O128" s="559">
        <f>SUM(O129)</f>
        <v>5025500</v>
      </c>
      <c r="P128" s="560">
        <f t="shared" ref="P128" si="34">SUM(P129)</f>
        <v>1765109</v>
      </c>
      <c r="Q128" s="561">
        <f t="shared" si="27"/>
        <v>102.32699834026002</v>
      </c>
      <c r="R128" s="562">
        <f t="shared" si="21"/>
        <v>35.123052432593774</v>
      </c>
    </row>
    <row r="129" spans="1:18">
      <c r="A129" s="124"/>
      <c r="B129" s="87"/>
      <c r="C129" s="88"/>
      <c r="D129" s="88"/>
      <c r="E129" s="88"/>
      <c r="F129" s="88"/>
      <c r="G129" s="88"/>
      <c r="H129" s="88"/>
      <c r="I129" s="88"/>
      <c r="J129" s="87" t="s">
        <v>227</v>
      </c>
      <c r="K129" s="125" t="s">
        <v>364</v>
      </c>
      <c r="L129" s="126"/>
      <c r="M129" s="127"/>
      <c r="N129" s="227">
        <f>N130+N141+N165</f>
        <v>1724969</v>
      </c>
      <c r="O129" s="227">
        <f>O130+O141+O165</f>
        <v>5025500</v>
      </c>
      <c r="P129" s="228">
        <f>P130+P141+P165</f>
        <v>1765109</v>
      </c>
      <c r="Q129" s="131">
        <f t="shared" si="27"/>
        <v>102.32699834026002</v>
      </c>
      <c r="R129" s="132">
        <f t="shared" si="21"/>
        <v>35.123052432593774</v>
      </c>
    </row>
    <row r="130" spans="1:18">
      <c r="A130" s="167" t="s">
        <v>296</v>
      </c>
      <c r="B130" s="106" t="s">
        <v>88</v>
      </c>
      <c r="C130" s="107"/>
      <c r="D130" s="107" t="s">
        <v>97</v>
      </c>
      <c r="E130" s="107" t="s">
        <v>11</v>
      </c>
      <c r="F130" s="107"/>
      <c r="G130" s="107"/>
      <c r="H130" s="107" t="s">
        <v>187</v>
      </c>
      <c r="I130" s="107"/>
      <c r="J130" s="106"/>
      <c r="K130" s="483" t="s">
        <v>225</v>
      </c>
      <c r="L130" s="168"/>
      <c r="M130" s="169"/>
      <c r="N130" s="202">
        <f>N131+N135</f>
        <v>1004130</v>
      </c>
      <c r="O130" s="202">
        <f>O131+O135</f>
        <v>2120000</v>
      </c>
      <c r="P130" s="203">
        <f>P131+P135</f>
        <v>976870</v>
      </c>
      <c r="Q130" s="173">
        <f t="shared" si="27"/>
        <v>97.285212074133824</v>
      </c>
      <c r="R130" s="174">
        <f t="shared" si="21"/>
        <v>46.078773584905655</v>
      </c>
    </row>
    <row r="131" spans="1:18">
      <c r="A131" s="149" t="s">
        <v>297</v>
      </c>
      <c r="B131" s="112" t="s">
        <v>88</v>
      </c>
      <c r="C131" s="113"/>
      <c r="D131" s="113" t="s">
        <v>97</v>
      </c>
      <c r="E131" s="113" t="s">
        <v>11</v>
      </c>
      <c r="F131" s="113"/>
      <c r="G131" s="113"/>
      <c r="H131" s="113" t="s">
        <v>187</v>
      </c>
      <c r="I131" s="113"/>
      <c r="J131" s="112" t="s">
        <v>275</v>
      </c>
      <c r="K131" s="290" t="s">
        <v>228</v>
      </c>
      <c r="L131" s="150"/>
      <c r="M131" s="151"/>
      <c r="N131" s="205">
        <f t="shared" ref="N131:P133" si="35">N132</f>
        <v>841942</v>
      </c>
      <c r="O131" s="182">
        <f t="shared" si="35"/>
        <v>1800000</v>
      </c>
      <c r="P131" s="183">
        <f t="shared" si="35"/>
        <v>822028</v>
      </c>
      <c r="Q131" s="155">
        <f t="shared" si="27"/>
        <v>97.634753937919712</v>
      </c>
      <c r="R131" s="156">
        <f t="shared" si="21"/>
        <v>45.668222222222219</v>
      </c>
    </row>
    <row r="132" spans="1:18">
      <c r="A132" s="157" t="s">
        <v>297</v>
      </c>
      <c r="B132" s="475"/>
      <c r="C132" s="476"/>
      <c r="D132" s="476"/>
      <c r="E132" s="476"/>
      <c r="F132" s="476"/>
      <c r="G132" s="476"/>
      <c r="H132" s="476"/>
      <c r="I132" s="476"/>
      <c r="J132" s="475" t="s">
        <v>275</v>
      </c>
      <c r="K132" s="263">
        <v>3</v>
      </c>
      <c r="L132" s="478" t="s">
        <v>10</v>
      </c>
      <c r="M132" s="479"/>
      <c r="N132" s="480">
        <f t="shared" si="35"/>
        <v>841942</v>
      </c>
      <c r="O132" s="481">
        <f t="shared" si="35"/>
        <v>1800000</v>
      </c>
      <c r="P132" s="482">
        <f t="shared" si="35"/>
        <v>822028</v>
      </c>
      <c r="Q132" s="163">
        <f t="shared" si="27"/>
        <v>97.634753937919712</v>
      </c>
      <c r="R132" s="164">
        <f t="shared" si="21"/>
        <v>45.668222222222219</v>
      </c>
    </row>
    <row r="133" spans="1:18">
      <c r="A133" s="157" t="s">
        <v>297</v>
      </c>
      <c r="B133" s="52"/>
      <c r="C133" s="53"/>
      <c r="D133" s="53"/>
      <c r="E133" s="53"/>
      <c r="F133" s="53"/>
      <c r="G133" s="53"/>
      <c r="H133" s="53"/>
      <c r="I133" s="53"/>
      <c r="J133" s="52" t="s">
        <v>275</v>
      </c>
      <c r="K133" s="293">
        <v>32</v>
      </c>
      <c r="L133" s="158" t="s">
        <v>44</v>
      </c>
      <c r="M133" s="159"/>
      <c r="N133" s="161">
        <f t="shared" si="35"/>
        <v>841942</v>
      </c>
      <c r="O133" s="86">
        <f t="shared" si="35"/>
        <v>1800000</v>
      </c>
      <c r="P133" s="165">
        <f t="shared" si="35"/>
        <v>822028</v>
      </c>
      <c r="Q133" s="163">
        <f t="shared" si="27"/>
        <v>97.634753937919712</v>
      </c>
      <c r="R133" s="164">
        <f t="shared" si="21"/>
        <v>45.668222222222219</v>
      </c>
    </row>
    <row r="134" spans="1:18">
      <c r="A134" s="157" t="s">
        <v>297</v>
      </c>
      <c r="B134" s="52" t="s">
        <v>88</v>
      </c>
      <c r="C134" s="53"/>
      <c r="D134" s="53" t="s">
        <v>97</v>
      </c>
      <c r="E134" s="53" t="s">
        <v>11</v>
      </c>
      <c r="F134" s="53"/>
      <c r="G134" s="53"/>
      <c r="H134" s="53" t="s">
        <v>187</v>
      </c>
      <c r="I134" s="53"/>
      <c r="J134" s="52" t="s">
        <v>275</v>
      </c>
      <c r="K134" s="293">
        <v>323</v>
      </c>
      <c r="L134" s="158" t="s">
        <v>47</v>
      </c>
      <c r="M134" s="159"/>
      <c r="N134" s="161">
        <v>841942</v>
      </c>
      <c r="O134" s="86">
        <v>1800000</v>
      </c>
      <c r="P134" s="165">
        <v>822028</v>
      </c>
      <c r="Q134" s="163">
        <f t="shared" si="27"/>
        <v>97.634753937919712</v>
      </c>
      <c r="R134" s="164">
        <f t="shared" si="21"/>
        <v>45.668222222222219</v>
      </c>
    </row>
    <row r="135" spans="1:18">
      <c r="A135" s="149" t="s">
        <v>298</v>
      </c>
      <c r="B135" s="112" t="s">
        <v>88</v>
      </c>
      <c r="C135" s="113"/>
      <c r="D135" s="113" t="s">
        <v>97</v>
      </c>
      <c r="E135" s="113" t="s">
        <v>11</v>
      </c>
      <c r="F135" s="113"/>
      <c r="G135" s="113"/>
      <c r="H135" s="113" t="s">
        <v>187</v>
      </c>
      <c r="I135" s="113"/>
      <c r="J135" s="112" t="s">
        <v>100</v>
      </c>
      <c r="K135" s="290" t="s">
        <v>229</v>
      </c>
      <c r="L135" s="150"/>
      <c r="M135" s="151"/>
      <c r="N135" s="176">
        <f>N136</f>
        <v>162188</v>
      </c>
      <c r="O135" s="176">
        <f>O136</f>
        <v>320000</v>
      </c>
      <c r="P135" s="177">
        <f t="shared" ref="P135" si="36">P136</f>
        <v>154842</v>
      </c>
      <c r="Q135" s="155">
        <f t="shared" si="27"/>
        <v>95.470688336991643</v>
      </c>
      <c r="R135" s="156">
        <f t="shared" si="21"/>
        <v>48.388124999999995</v>
      </c>
    </row>
    <row r="136" spans="1:18">
      <c r="A136" s="157" t="s">
        <v>298</v>
      </c>
      <c r="B136" s="52"/>
      <c r="C136" s="53"/>
      <c r="D136" s="53"/>
      <c r="E136" s="53"/>
      <c r="F136" s="53"/>
      <c r="G136" s="53"/>
      <c r="H136" s="53"/>
      <c r="I136" s="53"/>
      <c r="J136" s="52" t="s">
        <v>100</v>
      </c>
      <c r="K136" s="293">
        <v>3</v>
      </c>
      <c r="L136" s="158" t="s">
        <v>10</v>
      </c>
      <c r="M136" s="159"/>
      <c r="N136" s="86">
        <f>N137</f>
        <v>162188</v>
      </c>
      <c r="O136" s="86">
        <f>O137</f>
        <v>320000</v>
      </c>
      <c r="P136" s="165">
        <f>P137</f>
        <v>154842</v>
      </c>
      <c r="Q136" s="163">
        <f t="shared" si="27"/>
        <v>95.470688336991643</v>
      </c>
      <c r="R136" s="164">
        <f t="shared" si="21"/>
        <v>48.388124999999995</v>
      </c>
    </row>
    <row r="137" spans="1:18">
      <c r="A137" s="157" t="s">
        <v>298</v>
      </c>
      <c r="B137" s="52"/>
      <c r="C137" s="53"/>
      <c r="D137" s="53"/>
      <c r="E137" s="53"/>
      <c r="F137" s="53"/>
      <c r="G137" s="53"/>
      <c r="H137" s="53"/>
      <c r="I137" s="53"/>
      <c r="J137" s="52" t="s">
        <v>100</v>
      </c>
      <c r="K137" s="293">
        <v>32</v>
      </c>
      <c r="L137" s="158" t="s">
        <v>44</v>
      </c>
      <c r="M137" s="159"/>
      <c r="N137" s="161">
        <f>N138+N139</f>
        <v>162188</v>
      </c>
      <c r="O137" s="86">
        <f>SUM(O138:O139)</f>
        <v>320000</v>
      </c>
      <c r="P137" s="165">
        <f>P138+P139</f>
        <v>154842</v>
      </c>
      <c r="Q137" s="163">
        <f t="shared" si="27"/>
        <v>95.470688336991643</v>
      </c>
      <c r="R137" s="164">
        <f t="shared" si="21"/>
        <v>48.388124999999995</v>
      </c>
    </row>
    <row r="138" spans="1:18">
      <c r="A138" s="157" t="s">
        <v>298</v>
      </c>
      <c r="B138" s="52" t="s">
        <v>88</v>
      </c>
      <c r="C138" s="53"/>
      <c r="D138" s="53" t="s">
        <v>97</v>
      </c>
      <c r="E138" s="53" t="s">
        <v>11</v>
      </c>
      <c r="F138" s="53"/>
      <c r="G138" s="53"/>
      <c r="H138" s="53"/>
      <c r="I138" s="53"/>
      <c r="J138" s="52" t="s">
        <v>100</v>
      </c>
      <c r="K138" s="293">
        <v>322</v>
      </c>
      <c r="L138" s="158" t="s">
        <v>90</v>
      </c>
      <c r="M138" s="159"/>
      <c r="N138" s="161">
        <v>115500</v>
      </c>
      <c r="O138" s="86">
        <v>220000</v>
      </c>
      <c r="P138" s="165">
        <v>137081</v>
      </c>
      <c r="Q138" s="163">
        <f t="shared" si="27"/>
        <v>118.68484848484849</v>
      </c>
      <c r="R138" s="164">
        <f t="shared" si="21"/>
        <v>62.309545454545457</v>
      </c>
    </row>
    <row r="139" spans="1:18">
      <c r="A139" s="157" t="s">
        <v>298</v>
      </c>
      <c r="B139" s="52" t="s">
        <v>88</v>
      </c>
      <c r="C139" s="53"/>
      <c r="D139" s="53" t="s">
        <v>97</v>
      </c>
      <c r="E139" s="53" t="s">
        <v>11</v>
      </c>
      <c r="F139" s="53"/>
      <c r="G139" s="53"/>
      <c r="H139" s="53" t="s">
        <v>187</v>
      </c>
      <c r="I139" s="53"/>
      <c r="J139" s="52" t="s">
        <v>100</v>
      </c>
      <c r="K139" s="294">
        <v>323</v>
      </c>
      <c r="L139" s="197" t="s">
        <v>47</v>
      </c>
      <c r="M139" s="198"/>
      <c r="N139" s="161">
        <v>46688</v>
      </c>
      <c r="O139" s="86">
        <v>100000</v>
      </c>
      <c r="P139" s="165">
        <v>17761</v>
      </c>
      <c r="Q139" s="163">
        <f t="shared" si="27"/>
        <v>38.041895133653185</v>
      </c>
      <c r="R139" s="164">
        <f t="shared" si="21"/>
        <v>17.760999999999999</v>
      </c>
    </row>
    <row r="140" spans="1:18" s="9" customFormat="1">
      <c r="A140" s="229"/>
      <c r="B140" s="230"/>
      <c r="C140" s="230"/>
      <c r="D140" s="230"/>
      <c r="E140" s="230"/>
      <c r="F140" s="230"/>
      <c r="G140" s="230"/>
      <c r="H140" s="230"/>
      <c r="I140" s="230"/>
      <c r="J140" s="508" t="s">
        <v>6</v>
      </c>
      <c r="K140" s="232" t="s">
        <v>237</v>
      </c>
      <c r="L140" s="232"/>
      <c r="M140" s="238"/>
      <c r="N140" s="234">
        <f>N141</f>
        <v>692178</v>
      </c>
      <c r="O140" s="234">
        <f t="shared" ref="O140:P140" si="37">O141</f>
        <v>2369500</v>
      </c>
      <c r="P140" s="235">
        <f t="shared" si="37"/>
        <v>698489</v>
      </c>
      <c r="Q140" s="218">
        <f t="shared" si="27"/>
        <v>100.91175969187117</v>
      </c>
      <c r="R140" s="219">
        <f t="shared" si="21"/>
        <v>29.478328761342055</v>
      </c>
    </row>
    <row r="141" spans="1:18">
      <c r="A141" s="141" t="s">
        <v>299</v>
      </c>
      <c r="B141" s="103" t="s">
        <v>88</v>
      </c>
      <c r="C141" s="104"/>
      <c r="D141" s="104"/>
      <c r="E141" s="104"/>
      <c r="F141" s="104"/>
      <c r="G141" s="104"/>
      <c r="H141" s="104" t="s">
        <v>187</v>
      </c>
      <c r="I141" s="104"/>
      <c r="J141" s="499"/>
      <c r="K141" s="142" t="s">
        <v>230</v>
      </c>
      <c r="L141" s="142"/>
      <c r="M141" s="143"/>
      <c r="N141" s="220">
        <f>N142+N149+N160</f>
        <v>692178</v>
      </c>
      <c r="O141" s="220">
        <f>O142+O149+O160</f>
        <v>2369500</v>
      </c>
      <c r="P141" s="221">
        <f>P142+P149+P160</f>
        <v>698489</v>
      </c>
      <c r="Q141" s="147">
        <f>P141/N141*100</f>
        <v>100.91175969187117</v>
      </c>
      <c r="R141" s="148">
        <f>P141/O141*100</f>
        <v>29.478328761342055</v>
      </c>
    </row>
    <row r="142" spans="1:18">
      <c r="A142" s="179" t="s">
        <v>300</v>
      </c>
      <c r="B142" s="116" t="s">
        <v>88</v>
      </c>
      <c r="C142" s="116"/>
      <c r="D142" s="116"/>
      <c r="E142" s="116"/>
      <c r="F142" s="116"/>
      <c r="G142" s="116"/>
      <c r="H142" s="116" t="s">
        <v>187</v>
      </c>
      <c r="I142" s="116"/>
      <c r="J142" s="510" t="s">
        <v>199</v>
      </c>
      <c r="K142" s="180" t="s">
        <v>231</v>
      </c>
      <c r="L142" s="180"/>
      <c r="M142" s="180"/>
      <c r="N142" s="569">
        <f t="shared" ref="N142:P144" si="38">N143</f>
        <v>356915</v>
      </c>
      <c r="O142" s="182">
        <f t="shared" si="38"/>
        <v>1230000</v>
      </c>
      <c r="P142" s="183">
        <f t="shared" si="38"/>
        <v>439362</v>
      </c>
      <c r="Q142" s="461">
        <f>P142/N142*100</f>
        <v>123.09989773475478</v>
      </c>
      <c r="R142" s="184">
        <f>P142/O142*100</f>
        <v>35.720487804878047</v>
      </c>
    </row>
    <row r="143" spans="1:18">
      <c r="A143" s="190" t="s">
        <v>300</v>
      </c>
      <c r="B143" s="77"/>
      <c r="C143" s="77"/>
      <c r="D143" s="77"/>
      <c r="E143" s="77"/>
      <c r="F143" s="77"/>
      <c r="G143" s="77"/>
      <c r="H143" s="77"/>
      <c r="I143" s="77"/>
      <c r="J143" s="585" t="s">
        <v>199</v>
      </c>
      <c r="K143" s="208">
        <v>4</v>
      </c>
      <c r="L143" s="208" t="s">
        <v>12</v>
      </c>
      <c r="M143" s="208"/>
      <c r="N143" s="209">
        <f t="shared" si="38"/>
        <v>356915</v>
      </c>
      <c r="O143" s="192">
        <f t="shared" si="38"/>
        <v>1230000</v>
      </c>
      <c r="P143" s="193">
        <f t="shared" si="38"/>
        <v>439362</v>
      </c>
      <c r="Q143" s="259">
        <f>P143/N143*100</f>
        <v>123.09989773475478</v>
      </c>
      <c r="R143" s="194">
        <f t="shared" si="21"/>
        <v>35.720487804878047</v>
      </c>
    </row>
    <row r="144" spans="1:18">
      <c r="A144" s="157" t="s">
        <v>300</v>
      </c>
      <c r="B144" s="53"/>
      <c r="C144" s="53"/>
      <c r="D144" s="53"/>
      <c r="E144" s="53"/>
      <c r="F144" s="53"/>
      <c r="G144" s="53"/>
      <c r="H144" s="53"/>
      <c r="I144" s="53"/>
      <c r="J144" s="501" t="s">
        <v>199</v>
      </c>
      <c r="K144" s="158">
        <v>42</v>
      </c>
      <c r="L144" s="158" t="s">
        <v>101</v>
      </c>
      <c r="M144" s="158"/>
      <c r="N144" s="160">
        <f t="shared" si="38"/>
        <v>356915</v>
      </c>
      <c r="O144" s="86">
        <f t="shared" si="38"/>
        <v>1230000</v>
      </c>
      <c r="P144" s="165">
        <f t="shared" si="38"/>
        <v>439362</v>
      </c>
      <c r="Q144" s="260">
        <f t="shared" ref="Q144:Q164" si="39">P144/N144*100</f>
        <v>123.09989773475478</v>
      </c>
      <c r="R144" s="164">
        <f t="shared" si="21"/>
        <v>35.720487804878047</v>
      </c>
    </row>
    <row r="145" spans="1:23">
      <c r="A145" s="157" t="s">
        <v>300</v>
      </c>
      <c r="B145" s="53" t="s">
        <v>88</v>
      </c>
      <c r="C145" s="53"/>
      <c r="D145" s="53"/>
      <c r="E145" s="53"/>
      <c r="F145" s="53"/>
      <c r="G145" s="53"/>
      <c r="H145" s="53" t="s">
        <v>187</v>
      </c>
      <c r="I145" s="53"/>
      <c r="J145" s="501" t="s">
        <v>199</v>
      </c>
      <c r="K145" s="158">
        <v>421</v>
      </c>
      <c r="L145" s="158" t="s">
        <v>58</v>
      </c>
      <c r="M145" s="158"/>
      <c r="N145" s="160">
        <v>356915</v>
      </c>
      <c r="O145" s="86">
        <f>SUM(O146:O148)</f>
        <v>1230000</v>
      </c>
      <c r="P145" s="165">
        <f>SUM(P146:P148)</f>
        <v>439362</v>
      </c>
      <c r="Q145" s="260">
        <f t="shared" si="39"/>
        <v>123.09989773475478</v>
      </c>
      <c r="R145" s="164">
        <f t="shared" si="21"/>
        <v>35.720487804878047</v>
      </c>
    </row>
    <row r="146" spans="1:23" s="9" customFormat="1">
      <c r="A146" s="563" t="s">
        <v>300</v>
      </c>
      <c r="B146" s="564" t="s">
        <v>88</v>
      </c>
      <c r="C146" s="564"/>
      <c r="D146" s="564"/>
      <c r="E146" s="564"/>
      <c r="F146" s="564"/>
      <c r="G146" s="564"/>
      <c r="H146" s="564" t="s">
        <v>187</v>
      </c>
      <c r="I146" s="564"/>
      <c r="J146" s="565" t="s">
        <v>199</v>
      </c>
      <c r="K146" s="566" t="s">
        <v>424</v>
      </c>
      <c r="L146" s="566" t="s">
        <v>425</v>
      </c>
      <c r="M146" s="566"/>
      <c r="N146" s="570">
        <v>0</v>
      </c>
      <c r="O146" s="567">
        <v>500000</v>
      </c>
      <c r="P146" s="568">
        <v>0</v>
      </c>
      <c r="Q146" s="260">
        <v>0</v>
      </c>
      <c r="R146" s="164">
        <f t="shared" si="21"/>
        <v>0</v>
      </c>
    </row>
    <row r="147" spans="1:23" s="9" customFormat="1">
      <c r="A147" s="563" t="s">
        <v>300</v>
      </c>
      <c r="B147" s="564" t="s">
        <v>88</v>
      </c>
      <c r="C147" s="564"/>
      <c r="D147" s="564"/>
      <c r="E147" s="564"/>
      <c r="F147" s="564"/>
      <c r="G147" s="564"/>
      <c r="H147" s="564" t="s">
        <v>187</v>
      </c>
      <c r="I147" s="564"/>
      <c r="J147" s="565" t="s">
        <v>199</v>
      </c>
      <c r="K147" s="566" t="s">
        <v>424</v>
      </c>
      <c r="L147" s="566" t="s">
        <v>426</v>
      </c>
      <c r="M147" s="566"/>
      <c r="N147" s="570">
        <v>0</v>
      </c>
      <c r="O147" s="567">
        <v>330000</v>
      </c>
      <c r="P147" s="568">
        <v>439362</v>
      </c>
      <c r="Q147" s="260">
        <v>0</v>
      </c>
      <c r="R147" s="164">
        <f t="shared" si="21"/>
        <v>133.13999999999999</v>
      </c>
    </row>
    <row r="148" spans="1:23" s="9" customFormat="1">
      <c r="A148" s="563" t="s">
        <v>300</v>
      </c>
      <c r="B148" s="564" t="s">
        <v>88</v>
      </c>
      <c r="C148" s="564"/>
      <c r="D148" s="564"/>
      <c r="E148" s="564"/>
      <c r="F148" s="564"/>
      <c r="G148" s="564"/>
      <c r="H148" s="564" t="s">
        <v>187</v>
      </c>
      <c r="I148" s="564"/>
      <c r="J148" s="565" t="s">
        <v>199</v>
      </c>
      <c r="K148" s="566" t="s">
        <v>424</v>
      </c>
      <c r="L148" s="566" t="s">
        <v>427</v>
      </c>
      <c r="M148" s="566"/>
      <c r="N148" s="570">
        <v>0</v>
      </c>
      <c r="O148" s="567">
        <v>400000</v>
      </c>
      <c r="P148" s="568">
        <v>0</v>
      </c>
      <c r="Q148" s="260">
        <v>0</v>
      </c>
      <c r="R148" s="164">
        <f t="shared" si="21"/>
        <v>0</v>
      </c>
    </row>
    <row r="149" spans="1:23">
      <c r="A149" s="149" t="s">
        <v>301</v>
      </c>
      <c r="B149" s="113" t="s">
        <v>88</v>
      </c>
      <c r="C149" s="113"/>
      <c r="D149" s="113"/>
      <c r="E149" s="113"/>
      <c r="F149" s="113"/>
      <c r="G149" s="113"/>
      <c r="H149" s="113" t="s">
        <v>187</v>
      </c>
      <c r="I149" s="113"/>
      <c r="J149" s="500" t="s">
        <v>199</v>
      </c>
      <c r="K149" s="150" t="s">
        <v>232</v>
      </c>
      <c r="L149" s="150"/>
      <c r="M149" s="150"/>
      <c r="N149" s="152">
        <f>N156+N150</f>
        <v>28750</v>
      </c>
      <c r="O149" s="153">
        <f t="shared" ref="O149:P149" si="40">O156+O150</f>
        <v>689500</v>
      </c>
      <c r="P149" s="154">
        <f t="shared" si="40"/>
        <v>234975</v>
      </c>
      <c r="Q149" s="264">
        <f t="shared" si="39"/>
        <v>817.30434782608688</v>
      </c>
      <c r="R149" s="156">
        <f t="shared" si="21"/>
        <v>34.079042784626537</v>
      </c>
    </row>
    <row r="150" spans="1:23" s="9" customFormat="1">
      <c r="A150" s="157" t="s">
        <v>301</v>
      </c>
      <c r="B150" s="476"/>
      <c r="C150" s="476"/>
      <c r="D150" s="476"/>
      <c r="E150" s="476"/>
      <c r="F150" s="476"/>
      <c r="G150" s="476"/>
      <c r="H150" s="476"/>
      <c r="I150" s="476"/>
      <c r="J150" s="501" t="s">
        <v>199</v>
      </c>
      <c r="K150" s="478" t="s">
        <v>97</v>
      </c>
      <c r="L150" s="478" t="s">
        <v>10</v>
      </c>
      <c r="M150" s="478"/>
      <c r="N150" s="465">
        <f>N151</f>
        <v>0</v>
      </c>
      <c r="O150" s="480">
        <f t="shared" ref="O150:P150" si="41">O151</f>
        <v>0</v>
      </c>
      <c r="P150" s="210">
        <f t="shared" si="41"/>
        <v>234975</v>
      </c>
      <c r="Q150" s="260">
        <v>0</v>
      </c>
      <c r="R150" s="164">
        <v>0</v>
      </c>
    </row>
    <row r="151" spans="1:23" s="9" customFormat="1">
      <c r="A151" s="157" t="s">
        <v>301</v>
      </c>
      <c r="B151" s="476"/>
      <c r="C151" s="476"/>
      <c r="D151" s="476"/>
      <c r="E151" s="476"/>
      <c r="F151" s="476"/>
      <c r="G151" s="476"/>
      <c r="H151" s="476"/>
      <c r="I151" s="476"/>
      <c r="J151" s="501" t="s">
        <v>199</v>
      </c>
      <c r="K151" s="478" t="s">
        <v>92</v>
      </c>
      <c r="L151" s="158" t="s">
        <v>44</v>
      </c>
      <c r="M151" s="158"/>
      <c r="N151" s="465">
        <f t="shared" ref="N151:O151" si="42">N152+N154</f>
        <v>0</v>
      </c>
      <c r="O151" s="480">
        <f t="shared" si="42"/>
        <v>0</v>
      </c>
      <c r="P151" s="210">
        <f>P152+P154</f>
        <v>234975</v>
      </c>
      <c r="Q151" s="260">
        <v>0</v>
      </c>
      <c r="R151" s="164">
        <v>0</v>
      </c>
    </row>
    <row r="152" spans="1:23" s="9" customFormat="1">
      <c r="A152" s="157" t="s">
        <v>301</v>
      </c>
      <c r="B152" s="476" t="s">
        <v>88</v>
      </c>
      <c r="C152" s="476"/>
      <c r="D152" s="476"/>
      <c r="E152" s="476"/>
      <c r="F152" s="476"/>
      <c r="G152" s="476"/>
      <c r="H152" s="476" t="s">
        <v>187</v>
      </c>
      <c r="I152" s="476"/>
      <c r="J152" s="501" t="s">
        <v>199</v>
      </c>
      <c r="K152" s="478" t="s">
        <v>91</v>
      </c>
      <c r="L152" s="158" t="s">
        <v>47</v>
      </c>
      <c r="M152" s="158"/>
      <c r="N152" s="582">
        <f t="shared" ref="N152:O152" si="43">N153</f>
        <v>0</v>
      </c>
      <c r="O152" s="481">
        <f t="shared" si="43"/>
        <v>0</v>
      </c>
      <c r="P152" s="482">
        <f>P153</f>
        <v>10000</v>
      </c>
      <c r="Q152" s="260">
        <v>0</v>
      </c>
      <c r="R152" s="164">
        <v>0</v>
      </c>
    </row>
    <row r="153" spans="1:23" s="9" customFormat="1">
      <c r="A153" s="563" t="s">
        <v>301</v>
      </c>
      <c r="B153" s="575" t="s">
        <v>88</v>
      </c>
      <c r="C153" s="575"/>
      <c r="D153" s="575"/>
      <c r="E153" s="575"/>
      <c r="F153" s="575"/>
      <c r="G153" s="575"/>
      <c r="H153" s="575" t="s">
        <v>187</v>
      </c>
      <c r="I153" s="575"/>
      <c r="J153" s="565" t="s">
        <v>199</v>
      </c>
      <c r="K153" s="576" t="s">
        <v>433</v>
      </c>
      <c r="L153" s="566" t="s">
        <v>434</v>
      </c>
      <c r="M153" s="566"/>
      <c r="N153" s="577">
        <v>0</v>
      </c>
      <c r="O153" s="578">
        <v>0</v>
      </c>
      <c r="P153" s="579">
        <v>10000</v>
      </c>
      <c r="Q153" s="583">
        <v>0</v>
      </c>
      <c r="R153" s="584">
        <v>0</v>
      </c>
    </row>
    <row r="154" spans="1:23" s="9" customFormat="1">
      <c r="A154" s="157" t="s">
        <v>301</v>
      </c>
      <c r="B154" s="476" t="s">
        <v>88</v>
      </c>
      <c r="C154" s="476"/>
      <c r="D154" s="476"/>
      <c r="E154" s="476"/>
      <c r="F154" s="476"/>
      <c r="G154" s="476"/>
      <c r="H154" s="476" t="s">
        <v>187</v>
      </c>
      <c r="I154" s="476"/>
      <c r="J154" s="501" t="s">
        <v>199</v>
      </c>
      <c r="K154" s="478" t="s">
        <v>93</v>
      </c>
      <c r="L154" s="158" t="s">
        <v>436</v>
      </c>
      <c r="M154" s="158"/>
      <c r="N154" s="582">
        <f t="shared" ref="N154:O154" si="44">N155</f>
        <v>0</v>
      </c>
      <c r="O154" s="481">
        <f t="shared" si="44"/>
        <v>0</v>
      </c>
      <c r="P154" s="482">
        <f>P155</f>
        <v>224975</v>
      </c>
      <c r="Q154" s="260">
        <v>0</v>
      </c>
      <c r="R154" s="164">
        <v>0</v>
      </c>
    </row>
    <row r="155" spans="1:23" s="9" customFormat="1">
      <c r="A155" s="563" t="s">
        <v>301</v>
      </c>
      <c r="B155" s="575" t="s">
        <v>88</v>
      </c>
      <c r="C155" s="575"/>
      <c r="D155" s="575"/>
      <c r="E155" s="575"/>
      <c r="F155" s="575"/>
      <c r="G155" s="575"/>
      <c r="H155" s="575" t="s">
        <v>187</v>
      </c>
      <c r="I155" s="575"/>
      <c r="J155" s="565" t="s">
        <v>199</v>
      </c>
      <c r="K155" s="576" t="s">
        <v>435</v>
      </c>
      <c r="L155" s="566" t="s">
        <v>437</v>
      </c>
      <c r="M155" s="566"/>
      <c r="N155" s="577">
        <v>0</v>
      </c>
      <c r="O155" s="578">
        <v>0</v>
      </c>
      <c r="P155" s="579">
        <v>224975</v>
      </c>
      <c r="Q155" s="583">
        <v>0</v>
      </c>
      <c r="R155" s="584">
        <v>0</v>
      </c>
    </row>
    <row r="156" spans="1:23">
      <c r="A156" s="157" t="s">
        <v>301</v>
      </c>
      <c r="B156" s="53"/>
      <c r="C156" s="53"/>
      <c r="D156" s="53"/>
      <c r="E156" s="53"/>
      <c r="F156" s="53"/>
      <c r="G156" s="53"/>
      <c r="H156" s="53"/>
      <c r="I156" s="53"/>
      <c r="J156" s="501" t="s">
        <v>199</v>
      </c>
      <c r="K156" s="158">
        <v>4</v>
      </c>
      <c r="L156" s="158" t="s">
        <v>12</v>
      </c>
      <c r="M156" s="158"/>
      <c r="N156" s="160">
        <f t="shared" ref="N156:P156" si="45">N157</f>
        <v>28750</v>
      </c>
      <c r="O156" s="86">
        <f t="shared" si="45"/>
        <v>689500</v>
      </c>
      <c r="P156" s="165">
        <f t="shared" si="45"/>
        <v>0</v>
      </c>
      <c r="Q156" s="260">
        <f t="shared" si="39"/>
        <v>0</v>
      </c>
      <c r="R156" s="164">
        <f t="shared" si="21"/>
        <v>0</v>
      </c>
    </row>
    <row r="157" spans="1:23">
      <c r="A157" s="157" t="s">
        <v>301</v>
      </c>
      <c r="B157" s="53"/>
      <c r="C157" s="53"/>
      <c r="D157" s="53"/>
      <c r="E157" s="53"/>
      <c r="F157" s="53"/>
      <c r="G157" s="53"/>
      <c r="H157" s="53"/>
      <c r="I157" s="53"/>
      <c r="J157" s="501" t="s">
        <v>199</v>
      </c>
      <c r="K157" s="158">
        <v>42</v>
      </c>
      <c r="L157" s="158" t="s">
        <v>57</v>
      </c>
      <c r="M157" s="158"/>
      <c r="N157" s="160">
        <f>SUM(N158:N159)</f>
        <v>28750</v>
      </c>
      <c r="O157" s="86">
        <f>O158+O159</f>
        <v>689500</v>
      </c>
      <c r="P157" s="165">
        <f>SUM(P158:P159)</f>
        <v>0</v>
      </c>
      <c r="Q157" s="260">
        <f t="shared" si="39"/>
        <v>0</v>
      </c>
      <c r="R157" s="164">
        <f t="shared" si="21"/>
        <v>0</v>
      </c>
    </row>
    <row r="158" spans="1:23">
      <c r="A158" s="157" t="s">
        <v>301</v>
      </c>
      <c r="B158" s="53" t="s">
        <v>88</v>
      </c>
      <c r="C158" s="53"/>
      <c r="D158" s="53"/>
      <c r="E158" s="53"/>
      <c r="F158" s="53"/>
      <c r="G158" s="53"/>
      <c r="H158" s="53" t="s">
        <v>187</v>
      </c>
      <c r="I158" s="53"/>
      <c r="J158" s="501" t="s">
        <v>199</v>
      </c>
      <c r="K158" s="158">
        <v>421</v>
      </c>
      <c r="L158" s="158" t="s">
        <v>58</v>
      </c>
      <c r="M158" s="158"/>
      <c r="N158" s="160">
        <v>28750</v>
      </c>
      <c r="O158" s="86">
        <v>689500</v>
      </c>
      <c r="P158" s="165">
        <v>0</v>
      </c>
      <c r="Q158" s="260">
        <v>0</v>
      </c>
      <c r="R158" s="164">
        <f t="shared" si="21"/>
        <v>0</v>
      </c>
    </row>
    <row r="159" spans="1:23" s="9" customFormat="1">
      <c r="A159" s="157" t="s">
        <v>301</v>
      </c>
      <c r="B159" s="53" t="s">
        <v>88</v>
      </c>
      <c r="C159" s="53"/>
      <c r="D159" s="53"/>
      <c r="E159" s="53"/>
      <c r="F159" s="53"/>
      <c r="G159" s="53"/>
      <c r="H159" s="53" t="s">
        <v>187</v>
      </c>
      <c r="I159" s="53"/>
      <c r="J159" s="501" t="s">
        <v>199</v>
      </c>
      <c r="K159" s="158" t="s">
        <v>124</v>
      </c>
      <c r="L159" s="158" t="s">
        <v>125</v>
      </c>
      <c r="M159" s="158"/>
      <c r="N159" s="160">
        <v>0</v>
      </c>
      <c r="O159" s="86">
        <v>0</v>
      </c>
      <c r="P159" s="165">
        <v>0</v>
      </c>
      <c r="Q159" s="260">
        <v>0</v>
      </c>
      <c r="R159" s="164">
        <v>0</v>
      </c>
      <c r="S159" s="50"/>
      <c r="T159" s="50"/>
      <c r="U159" s="50"/>
      <c r="V159" s="50"/>
      <c r="W159" s="49"/>
    </row>
    <row r="160" spans="1:23" s="9" customFormat="1">
      <c r="A160" s="149" t="s">
        <v>302</v>
      </c>
      <c r="B160" s="113" t="s">
        <v>88</v>
      </c>
      <c r="C160" s="113"/>
      <c r="D160" s="113"/>
      <c r="E160" s="113"/>
      <c r="F160" s="113"/>
      <c r="G160" s="113"/>
      <c r="H160" s="113" t="s">
        <v>187</v>
      </c>
      <c r="I160" s="113"/>
      <c r="J160" s="500" t="s">
        <v>199</v>
      </c>
      <c r="K160" s="150" t="s">
        <v>233</v>
      </c>
      <c r="L160" s="150"/>
      <c r="M160" s="150"/>
      <c r="N160" s="175">
        <f t="shared" ref="N160:P162" si="46">N161</f>
        <v>306513</v>
      </c>
      <c r="O160" s="176">
        <f t="shared" si="46"/>
        <v>450000</v>
      </c>
      <c r="P160" s="177">
        <f t="shared" si="46"/>
        <v>24152</v>
      </c>
      <c r="Q160" s="264">
        <v>0</v>
      </c>
      <c r="R160" s="156">
        <v>0</v>
      </c>
      <c r="S160" s="50"/>
      <c r="T160" s="50"/>
      <c r="U160" s="50"/>
      <c r="V160" s="50"/>
      <c r="W160" s="49"/>
    </row>
    <row r="161" spans="1:23" s="9" customFormat="1">
      <c r="A161" s="157" t="s">
        <v>302</v>
      </c>
      <c r="B161" s="53"/>
      <c r="C161" s="53"/>
      <c r="D161" s="53"/>
      <c r="E161" s="53"/>
      <c r="F161" s="53"/>
      <c r="G161" s="53"/>
      <c r="H161" s="53"/>
      <c r="I161" s="53"/>
      <c r="J161" s="509" t="s">
        <v>274</v>
      </c>
      <c r="K161" s="158" t="s">
        <v>11</v>
      </c>
      <c r="L161" s="158" t="s">
        <v>12</v>
      </c>
      <c r="M161" s="158"/>
      <c r="N161" s="178">
        <f t="shared" si="46"/>
        <v>306513</v>
      </c>
      <c r="O161" s="86">
        <f t="shared" si="46"/>
        <v>450000</v>
      </c>
      <c r="P161" s="165">
        <f t="shared" si="46"/>
        <v>24152</v>
      </c>
      <c r="Q161" s="260">
        <v>0</v>
      </c>
      <c r="R161" s="164">
        <v>0</v>
      </c>
      <c r="S161" s="50"/>
      <c r="T161" s="50"/>
      <c r="U161" s="574"/>
      <c r="V161" s="50"/>
      <c r="W161" s="49"/>
    </row>
    <row r="162" spans="1:23" s="9" customFormat="1">
      <c r="A162" s="185" t="s">
        <v>302</v>
      </c>
      <c r="B162" s="59"/>
      <c r="C162" s="59"/>
      <c r="D162" s="59"/>
      <c r="E162" s="59"/>
      <c r="F162" s="59"/>
      <c r="G162" s="59"/>
      <c r="H162" s="59"/>
      <c r="I162" s="59"/>
      <c r="J162" s="521" t="s">
        <v>274</v>
      </c>
      <c r="K162" s="197" t="s">
        <v>98</v>
      </c>
      <c r="L162" s="197" t="s">
        <v>57</v>
      </c>
      <c r="M162" s="197"/>
      <c r="N162" s="362">
        <f t="shared" si="46"/>
        <v>306513</v>
      </c>
      <c r="O162" s="186">
        <f t="shared" si="46"/>
        <v>450000</v>
      </c>
      <c r="P162" s="187">
        <f t="shared" si="46"/>
        <v>24152</v>
      </c>
      <c r="Q162" s="261">
        <v>0</v>
      </c>
      <c r="R162" s="189">
        <v>0</v>
      </c>
      <c r="S162" s="50"/>
      <c r="T162" s="50"/>
      <c r="U162" s="50"/>
      <c r="V162" s="50"/>
      <c r="W162" s="49"/>
    </row>
    <row r="163" spans="1:23" s="9" customFormat="1">
      <c r="A163" s="588" t="s">
        <v>302</v>
      </c>
      <c r="B163" s="589" t="s">
        <v>88</v>
      </c>
      <c r="C163" s="589"/>
      <c r="D163" s="589"/>
      <c r="E163" s="589"/>
      <c r="F163" s="589"/>
      <c r="G163" s="589"/>
      <c r="H163" s="589" t="s">
        <v>187</v>
      </c>
      <c r="I163" s="589"/>
      <c r="J163" s="590" t="s">
        <v>274</v>
      </c>
      <c r="K163" s="591" t="s">
        <v>114</v>
      </c>
      <c r="L163" s="591" t="s">
        <v>58</v>
      </c>
      <c r="M163" s="591"/>
      <c r="N163" s="592">
        <v>306513</v>
      </c>
      <c r="O163" s="593">
        <v>450000</v>
      </c>
      <c r="P163" s="594">
        <v>24152</v>
      </c>
      <c r="Q163" s="595">
        <v>0</v>
      </c>
      <c r="R163" s="596">
        <v>0</v>
      </c>
      <c r="S163" s="50"/>
      <c r="T163" s="50"/>
      <c r="U163" s="50"/>
      <c r="V163" s="50"/>
      <c r="W163" s="49"/>
    </row>
    <row r="164" spans="1:23" s="9" customFormat="1">
      <c r="A164" s="231"/>
      <c r="B164" s="236"/>
      <c r="C164" s="230"/>
      <c r="D164" s="230"/>
      <c r="E164" s="230"/>
      <c r="F164" s="230"/>
      <c r="G164" s="230"/>
      <c r="H164" s="230"/>
      <c r="I164" s="230"/>
      <c r="J164" s="508" t="s">
        <v>235</v>
      </c>
      <c r="K164" s="232" t="s">
        <v>236</v>
      </c>
      <c r="L164" s="232"/>
      <c r="M164" s="238"/>
      <c r="N164" s="233">
        <f>N165</f>
        <v>28661</v>
      </c>
      <c r="O164" s="234">
        <f t="shared" ref="O164:P164" si="47">O165</f>
        <v>536000</v>
      </c>
      <c r="P164" s="235">
        <f t="shared" si="47"/>
        <v>89750</v>
      </c>
      <c r="Q164" s="486">
        <f t="shared" si="39"/>
        <v>313.14329576776805</v>
      </c>
      <c r="R164" s="487">
        <f t="shared" ref="R164" si="48">P164/O164*100</f>
        <v>16.744402985074629</v>
      </c>
      <c r="S164" s="50"/>
      <c r="T164" s="50"/>
      <c r="U164" s="50"/>
      <c r="V164" s="50"/>
      <c r="W164" s="49"/>
    </row>
    <row r="165" spans="1:23">
      <c r="A165" s="135" t="s">
        <v>303</v>
      </c>
      <c r="B165" s="522" t="s">
        <v>88</v>
      </c>
      <c r="C165" s="522"/>
      <c r="D165" s="522"/>
      <c r="E165" s="522"/>
      <c r="F165" s="522" t="s">
        <v>185</v>
      </c>
      <c r="G165" s="522"/>
      <c r="H165" s="522" t="s">
        <v>187</v>
      </c>
      <c r="I165" s="522"/>
      <c r="J165" s="498"/>
      <c r="K165" s="523" t="s">
        <v>234</v>
      </c>
      <c r="L165" s="523"/>
      <c r="M165" s="523"/>
      <c r="N165" s="136">
        <f>N166+N174+N170</f>
        <v>28661</v>
      </c>
      <c r="O165" s="524">
        <f t="shared" ref="O165:P165" si="49">O166+O174+O170</f>
        <v>536000</v>
      </c>
      <c r="P165" s="525">
        <f t="shared" si="49"/>
        <v>89750</v>
      </c>
      <c r="Q165" s="526">
        <f t="shared" ref="Q165:Q243" si="50">P165/N165*100</f>
        <v>313.14329576776805</v>
      </c>
      <c r="R165" s="140">
        <f t="shared" ref="R165:R244" si="51">P165/O165*100</f>
        <v>16.744402985074629</v>
      </c>
      <c r="S165" s="51"/>
    </row>
    <row r="166" spans="1:23" s="5" customFormat="1">
      <c r="A166" s="149" t="s">
        <v>360</v>
      </c>
      <c r="B166" s="113" t="s">
        <v>88</v>
      </c>
      <c r="C166" s="113"/>
      <c r="D166" s="113"/>
      <c r="E166" s="113"/>
      <c r="F166" s="113" t="s">
        <v>185</v>
      </c>
      <c r="G166" s="113"/>
      <c r="H166" s="113" t="s">
        <v>187</v>
      </c>
      <c r="I166" s="113"/>
      <c r="J166" s="500" t="s">
        <v>273</v>
      </c>
      <c r="K166" s="150" t="s">
        <v>359</v>
      </c>
      <c r="L166" s="150"/>
      <c r="M166" s="150"/>
      <c r="N166" s="152">
        <f>N168</f>
        <v>5568</v>
      </c>
      <c r="O166" s="176">
        <f t="shared" ref="O166:P168" si="52">O167</f>
        <v>300000</v>
      </c>
      <c r="P166" s="177">
        <f t="shared" si="52"/>
        <v>0</v>
      </c>
      <c r="Q166" s="264">
        <f>P166/N166*100</f>
        <v>0</v>
      </c>
      <c r="R166" s="156">
        <f>P166/O166*100</f>
        <v>0</v>
      </c>
    </row>
    <row r="167" spans="1:23" s="5" customFormat="1">
      <c r="A167" s="157" t="s">
        <v>360</v>
      </c>
      <c r="B167" s="53"/>
      <c r="C167" s="53"/>
      <c r="D167" s="53"/>
      <c r="E167" s="53"/>
      <c r="F167" s="53"/>
      <c r="G167" s="53"/>
      <c r="H167" s="53"/>
      <c r="I167" s="53"/>
      <c r="J167" s="501" t="s">
        <v>273</v>
      </c>
      <c r="K167" s="158">
        <v>3</v>
      </c>
      <c r="L167" s="158" t="s">
        <v>10</v>
      </c>
      <c r="M167" s="158"/>
      <c r="N167" s="160">
        <f>N168</f>
        <v>5568</v>
      </c>
      <c r="O167" s="86">
        <f t="shared" si="52"/>
        <v>300000</v>
      </c>
      <c r="P167" s="165">
        <f t="shared" si="52"/>
        <v>0</v>
      </c>
      <c r="Q167" s="260">
        <f>P167/N167*100</f>
        <v>0</v>
      </c>
      <c r="R167" s="164">
        <f t="shared" si="51"/>
        <v>0</v>
      </c>
    </row>
    <row r="168" spans="1:23" s="5" customFormat="1">
      <c r="A168" s="157" t="s">
        <v>360</v>
      </c>
      <c r="B168" s="53"/>
      <c r="C168" s="53"/>
      <c r="D168" s="53"/>
      <c r="E168" s="53"/>
      <c r="F168" s="53"/>
      <c r="G168" s="53"/>
      <c r="H168" s="53"/>
      <c r="I168" s="53"/>
      <c r="J168" s="501" t="s">
        <v>273</v>
      </c>
      <c r="K168" s="158">
        <v>38</v>
      </c>
      <c r="L168" s="158" t="s">
        <v>102</v>
      </c>
      <c r="M168" s="158"/>
      <c r="N168" s="160">
        <f>N169</f>
        <v>5568</v>
      </c>
      <c r="O168" s="86">
        <f t="shared" si="52"/>
        <v>300000</v>
      </c>
      <c r="P168" s="165">
        <f t="shared" si="52"/>
        <v>0</v>
      </c>
      <c r="Q168" s="260">
        <f t="shared" ref="Q168:Q169" si="53">P168/N168*100</f>
        <v>0</v>
      </c>
      <c r="R168" s="164">
        <f t="shared" si="51"/>
        <v>0</v>
      </c>
    </row>
    <row r="169" spans="1:23" s="5" customFormat="1">
      <c r="A169" s="157" t="s">
        <v>360</v>
      </c>
      <c r="B169" s="53" t="s">
        <v>88</v>
      </c>
      <c r="C169" s="53"/>
      <c r="D169" s="53"/>
      <c r="E169" s="53"/>
      <c r="F169" s="53" t="s">
        <v>185</v>
      </c>
      <c r="G169" s="53"/>
      <c r="H169" s="53" t="s">
        <v>187</v>
      </c>
      <c r="I169" s="53"/>
      <c r="J169" s="501" t="s">
        <v>273</v>
      </c>
      <c r="K169" s="158">
        <v>386</v>
      </c>
      <c r="L169" s="158" t="s">
        <v>55</v>
      </c>
      <c r="M169" s="158"/>
      <c r="N169" s="160">
        <v>5568</v>
      </c>
      <c r="O169" s="86">
        <v>300000</v>
      </c>
      <c r="P169" s="165">
        <v>0</v>
      </c>
      <c r="Q169" s="260">
        <f t="shared" si="53"/>
        <v>0</v>
      </c>
      <c r="R169" s="164">
        <f t="shared" si="51"/>
        <v>0</v>
      </c>
    </row>
    <row r="170" spans="1:23" s="9" customFormat="1">
      <c r="A170" s="149" t="s">
        <v>304</v>
      </c>
      <c r="B170" s="113" t="s">
        <v>88</v>
      </c>
      <c r="C170" s="113"/>
      <c r="D170" s="113"/>
      <c r="E170" s="113"/>
      <c r="F170" s="113"/>
      <c r="G170" s="113"/>
      <c r="H170" s="113" t="s">
        <v>187</v>
      </c>
      <c r="I170" s="113"/>
      <c r="J170" s="500" t="s">
        <v>390</v>
      </c>
      <c r="K170" s="150" t="s">
        <v>389</v>
      </c>
      <c r="L170" s="150"/>
      <c r="M170" s="150"/>
      <c r="N170" s="152">
        <f t="shared" ref="N170:P172" si="54">N171</f>
        <v>23093</v>
      </c>
      <c r="O170" s="176">
        <f t="shared" si="54"/>
        <v>100000</v>
      </c>
      <c r="P170" s="177">
        <f t="shared" si="54"/>
        <v>0</v>
      </c>
      <c r="Q170" s="264">
        <v>0</v>
      </c>
      <c r="R170" s="156">
        <f t="shared" ref="R170:R173" si="55">P170/O170*100</f>
        <v>0</v>
      </c>
    </row>
    <row r="171" spans="1:23" s="9" customFormat="1">
      <c r="A171" s="157" t="s">
        <v>304</v>
      </c>
      <c r="B171" s="53"/>
      <c r="C171" s="53"/>
      <c r="D171" s="53"/>
      <c r="E171" s="53"/>
      <c r="F171" s="53"/>
      <c r="G171" s="53"/>
      <c r="H171" s="53"/>
      <c r="I171" s="53"/>
      <c r="J171" s="501" t="s">
        <v>390</v>
      </c>
      <c r="K171" s="158" t="s">
        <v>11</v>
      </c>
      <c r="L171" s="609" t="s">
        <v>12</v>
      </c>
      <c r="M171" s="609"/>
      <c r="N171" s="160">
        <f>N172</f>
        <v>23093</v>
      </c>
      <c r="O171" s="161">
        <f t="shared" si="54"/>
        <v>100000</v>
      </c>
      <c r="P171" s="162">
        <f t="shared" si="54"/>
        <v>0</v>
      </c>
      <c r="Q171" s="260">
        <v>0</v>
      </c>
      <c r="R171" s="164">
        <f t="shared" si="55"/>
        <v>0</v>
      </c>
    </row>
    <row r="172" spans="1:23" s="9" customFormat="1">
      <c r="A172" s="157" t="s">
        <v>304</v>
      </c>
      <c r="B172" s="53"/>
      <c r="C172" s="53"/>
      <c r="D172" s="53"/>
      <c r="E172" s="53"/>
      <c r="F172" s="53"/>
      <c r="G172" s="53"/>
      <c r="H172" s="53"/>
      <c r="I172" s="53"/>
      <c r="J172" s="501" t="s">
        <v>390</v>
      </c>
      <c r="K172" s="158" t="s">
        <v>98</v>
      </c>
      <c r="L172" s="609" t="s">
        <v>57</v>
      </c>
      <c r="M172" s="609"/>
      <c r="N172" s="160">
        <f>N173</f>
        <v>23093</v>
      </c>
      <c r="O172" s="161">
        <f t="shared" si="54"/>
        <v>100000</v>
      </c>
      <c r="P172" s="162">
        <f t="shared" si="54"/>
        <v>0</v>
      </c>
      <c r="Q172" s="260">
        <v>0</v>
      </c>
      <c r="R172" s="164">
        <f t="shared" si="55"/>
        <v>0</v>
      </c>
    </row>
    <row r="173" spans="1:23" s="9" customFormat="1">
      <c r="A173" s="157" t="s">
        <v>304</v>
      </c>
      <c r="B173" s="53" t="s">
        <v>88</v>
      </c>
      <c r="C173" s="53"/>
      <c r="D173" s="53"/>
      <c r="E173" s="53"/>
      <c r="F173" s="53"/>
      <c r="G173" s="53"/>
      <c r="H173" s="53" t="s">
        <v>187</v>
      </c>
      <c r="I173" s="53"/>
      <c r="J173" s="501" t="s">
        <v>390</v>
      </c>
      <c r="K173" s="158" t="s">
        <v>59</v>
      </c>
      <c r="L173" s="609" t="s">
        <v>60</v>
      </c>
      <c r="M173" s="609"/>
      <c r="N173" s="160">
        <v>23093</v>
      </c>
      <c r="O173" s="161">
        <v>100000</v>
      </c>
      <c r="P173" s="162">
        <v>0</v>
      </c>
      <c r="Q173" s="260">
        <v>0</v>
      </c>
      <c r="R173" s="164">
        <f t="shared" si="55"/>
        <v>0</v>
      </c>
    </row>
    <row r="174" spans="1:23" s="5" customFormat="1">
      <c r="A174" s="149" t="s">
        <v>392</v>
      </c>
      <c r="B174" s="113" t="s">
        <v>88</v>
      </c>
      <c r="C174" s="113"/>
      <c r="D174" s="113"/>
      <c r="E174" s="113"/>
      <c r="F174" s="113"/>
      <c r="G174" s="113"/>
      <c r="H174" s="113" t="s">
        <v>187</v>
      </c>
      <c r="I174" s="113"/>
      <c r="J174" s="500" t="s">
        <v>272</v>
      </c>
      <c r="K174" s="150" t="s">
        <v>391</v>
      </c>
      <c r="L174" s="150"/>
      <c r="M174" s="150"/>
      <c r="N174" s="152">
        <f t="shared" ref="N174:P176" si="56">N175</f>
        <v>0</v>
      </c>
      <c r="O174" s="176">
        <f t="shared" si="56"/>
        <v>136000</v>
      </c>
      <c r="P174" s="177">
        <f t="shared" si="56"/>
        <v>89750</v>
      </c>
      <c r="Q174" s="264">
        <v>0</v>
      </c>
      <c r="R174" s="156">
        <f t="shared" si="51"/>
        <v>65.992647058823522</v>
      </c>
    </row>
    <row r="175" spans="1:23" s="5" customFormat="1">
      <c r="A175" s="157" t="s">
        <v>392</v>
      </c>
      <c r="B175" s="53"/>
      <c r="C175" s="53"/>
      <c r="D175" s="53"/>
      <c r="E175" s="53"/>
      <c r="F175" s="53"/>
      <c r="G175" s="53"/>
      <c r="H175" s="53"/>
      <c r="I175" s="53"/>
      <c r="J175" s="501" t="s">
        <v>272</v>
      </c>
      <c r="K175" s="158" t="s">
        <v>11</v>
      </c>
      <c r="L175" s="158" t="s">
        <v>10</v>
      </c>
      <c r="M175" s="158"/>
      <c r="N175" s="160">
        <f t="shared" si="56"/>
        <v>0</v>
      </c>
      <c r="O175" s="86">
        <f t="shared" si="56"/>
        <v>136000</v>
      </c>
      <c r="P175" s="165">
        <f t="shared" si="56"/>
        <v>89750</v>
      </c>
      <c r="Q175" s="260">
        <v>0</v>
      </c>
      <c r="R175" s="164">
        <f t="shared" si="51"/>
        <v>65.992647058823522</v>
      </c>
    </row>
    <row r="176" spans="1:23" s="5" customFormat="1">
      <c r="A176" s="157" t="s">
        <v>392</v>
      </c>
      <c r="B176" s="53"/>
      <c r="C176" s="53"/>
      <c r="D176" s="53"/>
      <c r="E176" s="53"/>
      <c r="F176" s="53"/>
      <c r="G176" s="53"/>
      <c r="H176" s="53"/>
      <c r="I176" s="53"/>
      <c r="J176" s="501" t="s">
        <v>272</v>
      </c>
      <c r="K176" s="158" t="s">
        <v>98</v>
      </c>
      <c r="L176" s="158" t="s">
        <v>57</v>
      </c>
      <c r="M176" s="158"/>
      <c r="N176" s="160">
        <f t="shared" si="56"/>
        <v>0</v>
      </c>
      <c r="O176" s="86">
        <f t="shared" si="56"/>
        <v>136000</v>
      </c>
      <c r="P176" s="165">
        <f t="shared" si="56"/>
        <v>89750</v>
      </c>
      <c r="Q176" s="260">
        <v>0</v>
      </c>
      <c r="R176" s="164">
        <f t="shared" si="51"/>
        <v>65.992647058823522</v>
      </c>
    </row>
    <row r="177" spans="1:23" s="5" customFormat="1">
      <c r="A177" s="185" t="s">
        <v>392</v>
      </c>
      <c r="B177" s="59" t="s">
        <v>88</v>
      </c>
      <c r="C177" s="59"/>
      <c r="D177" s="59"/>
      <c r="E177" s="59"/>
      <c r="F177" s="59"/>
      <c r="G177" s="59"/>
      <c r="H177" s="59" t="s">
        <v>187</v>
      </c>
      <c r="I177" s="59"/>
      <c r="J177" s="506" t="s">
        <v>272</v>
      </c>
      <c r="K177" s="197" t="s">
        <v>59</v>
      </c>
      <c r="L177" s="197" t="s">
        <v>60</v>
      </c>
      <c r="M177" s="197"/>
      <c r="N177" s="199">
        <v>0</v>
      </c>
      <c r="O177" s="186">
        <v>136000</v>
      </c>
      <c r="P177" s="187">
        <v>89750</v>
      </c>
      <c r="Q177" s="261">
        <v>0</v>
      </c>
      <c r="R177" s="189">
        <f t="shared" si="51"/>
        <v>65.992647058823522</v>
      </c>
    </row>
    <row r="178" spans="1:23" ht="16.95" customHeight="1">
      <c r="A178" s="276"/>
      <c r="B178" s="285"/>
      <c r="C178" s="286"/>
      <c r="D178" s="286"/>
      <c r="E178" s="286"/>
      <c r="F178" s="286"/>
      <c r="G178" s="286"/>
      <c r="H178" s="286"/>
      <c r="I178" s="287"/>
      <c r="J178" s="496"/>
      <c r="K178" s="278" t="s">
        <v>238</v>
      </c>
      <c r="L178" s="278"/>
      <c r="M178" s="279"/>
      <c r="N178" s="297">
        <f>N179+N202</f>
        <v>131807</v>
      </c>
      <c r="O178" s="298">
        <f>O179+O202</f>
        <v>1055000</v>
      </c>
      <c r="P178" s="299">
        <f>P179+P202</f>
        <v>395289</v>
      </c>
      <c r="Q178" s="283">
        <f t="shared" si="50"/>
        <v>299.89985357378595</v>
      </c>
      <c r="R178" s="284">
        <f t="shared" si="51"/>
        <v>37.468151658767773</v>
      </c>
      <c r="S178" s="49"/>
    </row>
    <row r="179" spans="1:23">
      <c r="A179" s="124"/>
      <c r="B179" s="87"/>
      <c r="C179" s="88"/>
      <c r="D179" s="88"/>
      <c r="E179" s="88"/>
      <c r="F179" s="88"/>
      <c r="G179" s="88"/>
      <c r="H179" s="88"/>
      <c r="I179" s="89"/>
      <c r="J179" s="497" t="s">
        <v>240</v>
      </c>
      <c r="K179" s="126" t="s">
        <v>239</v>
      </c>
      <c r="L179" s="126"/>
      <c r="M179" s="127"/>
      <c r="N179" s="488">
        <f>N180+N193</f>
        <v>117607</v>
      </c>
      <c r="O179" s="489">
        <f>O180+O193</f>
        <v>1025000</v>
      </c>
      <c r="P179" s="490">
        <f>P180+P193</f>
        <v>362039</v>
      </c>
      <c r="Q179" s="131">
        <f t="shared" si="50"/>
        <v>307.83796882838607</v>
      </c>
      <c r="R179" s="132">
        <f t="shared" si="51"/>
        <v>35.320878048780486</v>
      </c>
      <c r="S179" s="49"/>
    </row>
    <row r="180" spans="1:23">
      <c r="A180" s="167" t="s">
        <v>305</v>
      </c>
      <c r="B180" s="106" t="s">
        <v>88</v>
      </c>
      <c r="C180" s="107"/>
      <c r="D180" s="107"/>
      <c r="E180" s="107" t="s">
        <v>11</v>
      </c>
      <c r="F180" s="107"/>
      <c r="G180" s="107"/>
      <c r="H180" s="107" t="s">
        <v>187</v>
      </c>
      <c r="I180" s="108"/>
      <c r="J180" s="502"/>
      <c r="K180" s="168" t="s">
        <v>197</v>
      </c>
      <c r="L180" s="168"/>
      <c r="M180" s="168"/>
      <c r="N180" s="201">
        <f>N181+N185+N189</f>
        <v>117607</v>
      </c>
      <c r="O180" s="202">
        <f t="shared" ref="O180:P180" si="57">O181+O185+O189</f>
        <v>955000</v>
      </c>
      <c r="P180" s="203">
        <f t="shared" si="57"/>
        <v>362039</v>
      </c>
      <c r="Q180" s="485">
        <f t="shared" si="50"/>
        <v>307.83796882838607</v>
      </c>
      <c r="R180" s="174">
        <f t="shared" si="51"/>
        <v>37.90984293193717</v>
      </c>
    </row>
    <row r="181" spans="1:23">
      <c r="A181" s="179" t="s">
        <v>357</v>
      </c>
      <c r="B181" s="116" t="s">
        <v>88</v>
      </c>
      <c r="C181" s="116"/>
      <c r="D181" s="116"/>
      <c r="E181" s="116" t="s">
        <v>11</v>
      </c>
      <c r="F181" s="116"/>
      <c r="G181" s="116"/>
      <c r="H181" s="116"/>
      <c r="I181" s="116"/>
      <c r="J181" s="510" t="s">
        <v>103</v>
      </c>
      <c r="K181" s="180" t="s">
        <v>202</v>
      </c>
      <c r="L181" s="180"/>
      <c r="M181" s="180"/>
      <c r="N181" s="204">
        <f t="shared" ref="N181:P183" si="58">N182</f>
        <v>25844</v>
      </c>
      <c r="O181" s="182">
        <f t="shared" si="58"/>
        <v>70000</v>
      </c>
      <c r="P181" s="183">
        <f t="shared" si="58"/>
        <v>26220</v>
      </c>
      <c r="Q181" s="461">
        <f t="shared" si="50"/>
        <v>101.454883145024</v>
      </c>
      <c r="R181" s="184">
        <f t="shared" si="51"/>
        <v>37.457142857142856</v>
      </c>
    </row>
    <row r="182" spans="1:23">
      <c r="A182" s="157" t="s">
        <v>357</v>
      </c>
      <c r="B182" s="53"/>
      <c r="C182" s="53"/>
      <c r="D182" s="53"/>
      <c r="E182" s="53"/>
      <c r="F182" s="53"/>
      <c r="G182" s="53"/>
      <c r="H182" s="53"/>
      <c r="I182" s="53"/>
      <c r="J182" s="501" t="s">
        <v>103</v>
      </c>
      <c r="K182" s="158">
        <v>3</v>
      </c>
      <c r="L182" s="158" t="s">
        <v>10</v>
      </c>
      <c r="M182" s="158"/>
      <c r="N182" s="160">
        <f t="shared" si="58"/>
        <v>25844</v>
      </c>
      <c r="O182" s="86">
        <f t="shared" si="58"/>
        <v>70000</v>
      </c>
      <c r="P182" s="165">
        <f t="shared" si="58"/>
        <v>26220</v>
      </c>
      <c r="Q182" s="260">
        <f t="shared" si="50"/>
        <v>101.454883145024</v>
      </c>
      <c r="R182" s="164">
        <f t="shared" si="51"/>
        <v>37.457142857142856</v>
      </c>
    </row>
    <row r="183" spans="1:23">
      <c r="A183" s="157" t="s">
        <v>357</v>
      </c>
      <c r="B183" s="53"/>
      <c r="C183" s="53"/>
      <c r="D183" s="53"/>
      <c r="E183" s="53"/>
      <c r="F183" s="53"/>
      <c r="G183" s="53"/>
      <c r="H183" s="53"/>
      <c r="I183" s="53"/>
      <c r="J183" s="501" t="s">
        <v>103</v>
      </c>
      <c r="K183" s="158">
        <v>37</v>
      </c>
      <c r="L183" s="158" t="s">
        <v>104</v>
      </c>
      <c r="M183" s="158"/>
      <c r="N183" s="160">
        <f t="shared" si="58"/>
        <v>25844</v>
      </c>
      <c r="O183" s="86">
        <f t="shared" si="58"/>
        <v>70000</v>
      </c>
      <c r="P183" s="165">
        <f t="shared" si="58"/>
        <v>26220</v>
      </c>
      <c r="Q183" s="260">
        <f t="shared" si="50"/>
        <v>101.454883145024</v>
      </c>
      <c r="R183" s="164">
        <f t="shared" si="51"/>
        <v>37.457142857142856</v>
      </c>
    </row>
    <row r="184" spans="1:23">
      <c r="A184" s="157" t="s">
        <v>357</v>
      </c>
      <c r="B184" s="53" t="s">
        <v>88</v>
      </c>
      <c r="C184" s="53"/>
      <c r="D184" s="53"/>
      <c r="E184" s="53" t="s">
        <v>11</v>
      </c>
      <c r="F184" s="53"/>
      <c r="G184" s="53"/>
      <c r="H184" s="53"/>
      <c r="I184" s="53"/>
      <c r="J184" s="501" t="s">
        <v>103</v>
      </c>
      <c r="K184" s="158">
        <v>372</v>
      </c>
      <c r="L184" s="158" t="s">
        <v>52</v>
      </c>
      <c r="M184" s="158"/>
      <c r="N184" s="160">
        <v>25844</v>
      </c>
      <c r="O184" s="86">
        <v>70000</v>
      </c>
      <c r="P184" s="165">
        <v>26220</v>
      </c>
      <c r="Q184" s="260">
        <f t="shared" si="50"/>
        <v>101.454883145024</v>
      </c>
      <c r="R184" s="164">
        <f t="shared" si="51"/>
        <v>37.457142857142856</v>
      </c>
      <c r="S184" s="50"/>
      <c r="T184" s="50"/>
      <c r="U184" s="50"/>
      <c r="V184" s="50"/>
      <c r="W184" s="50"/>
    </row>
    <row r="185" spans="1:23" s="9" customFormat="1">
      <c r="A185" s="149" t="s">
        <v>358</v>
      </c>
      <c r="B185" s="113" t="s">
        <v>88</v>
      </c>
      <c r="C185" s="113"/>
      <c r="D185" s="113"/>
      <c r="E185" s="113"/>
      <c r="F185" s="113"/>
      <c r="G185" s="113"/>
      <c r="H185" s="113" t="s">
        <v>187</v>
      </c>
      <c r="I185" s="113"/>
      <c r="J185" s="500" t="s">
        <v>201</v>
      </c>
      <c r="K185" s="150" t="s">
        <v>200</v>
      </c>
      <c r="L185" s="150"/>
      <c r="M185" s="150"/>
      <c r="N185" s="175">
        <f t="shared" ref="N185:P189" si="59">N186</f>
        <v>91763</v>
      </c>
      <c r="O185" s="176">
        <f t="shared" si="59"/>
        <v>285000</v>
      </c>
      <c r="P185" s="177">
        <f t="shared" si="59"/>
        <v>163536</v>
      </c>
      <c r="Q185" s="264">
        <f t="shared" si="50"/>
        <v>178.21562067499971</v>
      </c>
      <c r="R185" s="156">
        <f t="shared" si="51"/>
        <v>57.381052631578946</v>
      </c>
      <c r="S185" s="50"/>
      <c r="T185" s="50"/>
      <c r="U185" s="50"/>
      <c r="V185" s="50"/>
      <c r="W185" s="50"/>
    </row>
    <row r="186" spans="1:23" s="9" customFormat="1">
      <c r="A186" s="157" t="s">
        <v>358</v>
      </c>
      <c r="B186" s="53"/>
      <c r="C186" s="53"/>
      <c r="D186" s="53"/>
      <c r="E186" s="53"/>
      <c r="F186" s="53"/>
      <c r="G186" s="53"/>
      <c r="H186" s="53"/>
      <c r="I186" s="53"/>
      <c r="J186" s="501" t="s">
        <v>201</v>
      </c>
      <c r="K186" s="158" t="s">
        <v>97</v>
      </c>
      <c r="L186" s="158" t="s">
        <v>10</v>
      </c>
      <c r="M186" s="158"/>
      <c r="N186" s="178">
        <f t="shared" si="59"/>
        <v>91763</v>
      </c>
      <c r="O186" s="86">
        <f t="shared" si="59"/>
        <v>285000</v>
      </c>
      <c r="P186" s="165">
        <f t="shared" si="59"/>
        <v>163536</v>
      </c>
      <c r="Q186" s="260">
        <f t="shared" si="50"/>
        <v>178.21562067499971</v>
      </c>
      <c r="R186" s="164">
        <f t="shared" si="51"/>
        <v>57.381052631578946</v>
      </c>
      <c r="S186" s="50"/>
      <c r="T186" s="50"/>
      <c r="U186" s="50"/>
      <c r="V186" s="50"/>
      <c r="W186" s="50"/>
    </row>
    <row r="187" spans="1:23" s="9" customFormat="1">
      <c r="A187" s="157" t="s">
        <v>358</v>
      </c>
      <c r="B187" s="53"/>
      <c r="C187" s="53"/>
      <c r="D187" s="53"/>
      <c r="E187" s="53"/>
      <c r="F187" s="53"/>
      <c r="G187" s="53"/>
      <c r="H187" s="53"/>
      <c r="I187" s="53"/>
      <c r="J187" s="501" t="s">
        <v>201</v>
      </c>
      <c r="K187" s="158" t="s">
        <v>174</v>
      </c>
      <c r="L187" s="158" t="s">
        <v>104</v>
      </c>
      <c r="M187" s="158"/>
      <c r="N187" s="178">
        <f t="shared" si="59"/>
        <v>91763</v>
      </c>
      <c r="O187" s="86">
        <f t="shared" si="59"/>
        <v>285000</v>
      </c>
      <c r="P187" s="165">
        <f t="shared" si="59"/>
        <v>163536</v>
      </c>
      <c r="Q187" s="260">
        <f t="shared" si="50"/>
        <v>178.21562067499971</v>
      </c>
      <c r="R187" s="164">
        <f t="shared" si="51"/>
        <v>57.381052631578946</v>
      </c>
      <c r="S187" s="50"/>
      <c r="T187" s="50"/>
      <c r="U187" s="50"/>
      <c r="V187" s="50"/>
      <c r="W187" s="50"/>
    </row>
    <row r="188" spans="1:23" s="9" customFormat="1">
      <c r="A188" s="157" t="s">
        <v>358</v>
      </c>
      <c r="B188" s="53" t="s">
        <v>88</v>
      </c>
      <c r="C188" s="53"/>
      <c r="D188" s="53"/>
      <c r="E188" s="53"/>
      <c r="F188" s="53"/>
      <c r="G188" s="53"/>
      <c r="H188" s="53" t="s">
        <v>187</v>
      </c>
      <c r="I188" s="53"/>
      <c r="J188" s="501" t="s">
        <v>201</v>
      </c>
      <c r="K188" s="158" t="s">
        <v>175</v>
      </c>
      <c r="L188" s="158" t="s">
        <v>52</v>
      </c>
      <c r="M188" s="158"/>
      <c r="N188" s="160">
        <v>91763</v>
      </c>
      <c r="O188" s="86">
        <v>285000</v>
      </c>
      <c r="P188" s="165">
        <v>163536</v>
      </c>
      <c r="Q188" s="260">
        <f t="shared" si="50"/>
        <v>178.21562067499971</v>
      </c>
      <c r="R188" s="164">
        <f t="shared" si="51"/>
        <v>57.381052631578946</v>
      </c>
      <c r="S188" s="50"/>
      <c r="T188" s="50"/>
      <c r="U188" s="50"/>
      <c r="V188" s="50"/>
      <c r="W188" s="50"/>
    </row>
    <row r="189" spans="1:23" s="9" customFormat="1">
      <c r="A189" s="149" t="s">
        <v>394</v>
      </c>
      <c r="B189" s="113" t="s">
        <v>88</v>
      </c>
      <c r="C189" s="113"/>
      <c r="D189" s="113"/>
      <c r="E189" s="113"/>
      <c r="F189" s="113"/>
      <c r="G189" s="113"/>
      <c r="H189" s="113" t="s">
        <v>187</v>
      </c>
      <c r="I189" s="113"/>
      <c r="J189" s="500" t="s">
        <v>201</v>
      </c>
      <c r="K189" s="150" t="s">
        <v>393</v>
      </c>
      <c r="L189" s="150"/>
      <c r="M189" s="150"/>
      <c r="N189" s="175">
        <f t="shared" si="59"/>
        <v>0</v>
      </c>
      <c r="O189" s="176">
        <f t="shared" si="59"/>
        <v>600000</v>
      </c>
      <c r="P189" s="177">
        <f t="shared" si="59"/>
        <v>172283</v>
      </c>
      <c r="Q189" s="264">
        <v>0</v>
      </c>
      <c r="R189" s="156">
        <f t="shared" ref="R189" si="60">P189/O189*100</f>
        <v>28.713833333333334</v>
      </c>
      <c r="S189" s="50"/>
      <c r="T189" s="50"/>
      <c r="U189" s="50"/>
      <c r="V189" s="50"/>
      <c r="W189" s="50"/>
    </row>
    <row r="190" spans="1:23" s="9" customFormat="1">
      <c r="A190" s="157" t="s">
        <v>394</v>
      </c>
      <c r="B190" s="53"/>
      <c r="C190" s="53"/>
      <c r="D190" s="53"/>
      <c r="E190" s="53"/>
      <c r="F190" s="53"/>
      <c r="G190" s="53"/>
      <c r="H190" s="53"/>
      <c r="I190" s="53"/>
      <c r="J190" s="501" t="s">
        <v>201</v>
      </c>
      <c r="K190" s="158" t="s">
        <v>11</v>
      </c>
      <c r="L190" s="609" t="s">
        <v>10</v>
      </c>
      <c r="M190" s="609"/>
      <c r="N190" s="160">
        <f>N191</f>
        <v>0</v>
      </c>
      <c r="O190" s="161">
        <f t="shared" ref="O190:P191" si="61">O191</f>
        <v>600000</v>
      </c>
      <c r="P190" s="162">
        <f t="shared" si="61"/>
        <v>172283</v>
      </c>
      <c r="Q190" s="260">
        <v>0</v>
      </c>
      <c r="R190" s="164">
        <f t="shared" si="51"/>
        <v>28.713833333333334</v>
      </c>
      <c r="S190" s="50"/>
      <c r="T190" s="50"/>
      <c r="U190" s="50"/>
      <c r="V190" s="50"/>
      <c r="W190" s="50"/>
    </row>
    <row r="191" spans="1:23" s="9" customFormat="1">
      <c r="A191" s="157" t="s">
        <v>394</v>
      </c>
      <c r="B191" s="53"/>
      <c r="C191" s="53"/>
      <c r="D191" s="53"/>
      <c r="E191" s="53"/>
      <c r="F191" s="53"/>
      <c r="G191" s="53"/>
      <c r="H191" s="53"/>
      <c r="I191" s="53"/>
      <c r="J191" s="501" t="s">
        <v>201</v>
      </c>
      <c r="K191" s="158" t="s">
        <v>98</v>
      </c>
      <c r="L191" s="609" t="s">
        <v>57</v>
      </c>
      <c r="M191" s="609"/>
      <c r="N191" s="160">
        <f>N192</f>
        <v>0</v>
      </c>
      <c r="O191" s="161">
        <f t="shared" si="61"/>
        <v>600000</v>
      </c>
      <c r="P191" s="162">
        <f t="shared" si="61"/>
        <v>172283</v>
      </c>
      <c r="Q191" s="260">
        <v>0</v>
      </c>
      <c r="R191" s="164">
        <f t="shared" si="51"/>
        <v>28.713833333333334</v>
      </c>
      <c r="S191" s="50"/>
      <c r="T191" s="50"/>
      <c r="U191" s="50"/>
      <c r="V191" s="50"/>
      <c r="W191" s="50"/>
    </row>
    <row r="192" spans="1:23" s="9" customFormat="1">
      <c r="A192" s="185" t="s">
        <v>394</v>
      </c>
      <c r="B192" s="59" t="s">
        <v>88</v>
      </c>
      <c r="C192" s="59"/>
      <c r="D192" s="59"/>
      <c r="E192" s="59"/>
      <c r="F192" s="59"/>
      <c r="G192" s="59"/>
      <c r="H192" s="59" t="s">
        <v>187</v>
      </c>
      <c r="I192" s="59"/>
      <c r="J192" s="506" t="s">
        <v>201</v>
      </c>
      <c r="K192" s="197" t="s">
        <v>114</v>
      </c>
      <c r="L192" s="633" t="s">
        <v>58</v>
      </c>
      <c r="M192" s="633"/>
      <c r="N192" s="199">
        <v>0</v>
      </c>
      <c r="O192" s="186">
        <v>600000</v>
      </c>
      <c r="P192" s="187">
        <v>172283</v>
      </c>
      <c r="Q192" s="261">
        <v>0</v>
      </c>
      <c r="R192" s="189">
        <f t="shared" si="51"/>
        <v>28.713833333333334</v>
      </c>
      <c r="S192" s="50"/>
      <c r="T192" s="50"/>
      <c r="U192" s="50"/>
      <c r="V192" s="50"/>
      <c r="W192" s="50"/>
    </row>
    <row r="193" spans="1:19">
      <c r="A193" s="167" t="s">
        <v>306</v>
      </c>
      <c r="B193" s="106" t="s">
        <v>88</v>
      </c>
      <c r="C193" s="107"/>
      <c r="D193" s="107"/>
      <c r="E193" s="107" t="s">
        <v>11</v>
      </c>
      <c r="F193" s="107"/>
      <c r="G193" s="107"/>
      <c r="H193" s="107"/>
      <c r="I193" s="108"/>
      <c r="J193" s="502"/>
      <c r="K193" s="168" t="s">
        <v>198</v>
      </c>
      <c r="L193" s="168"/>
      <c r="M193" s="168"/>
      <c r="N193" s="201">
        <f>N194+N198</f>
        <v>0</v>
      </c>
      <c r="O193" s="202">
        <f t="shared" ref="O193:P193" si="62">O194+O198</f>
        <v>70000</v>
      </c>
      <c r="P193" s="203">
        <f t="shared" si="62"/>
        <v>0</v>
      </c>
      <c r="Q193" s="485">
        <v>0</v>
      </c>
      <c r="R193" s="174">
        <f t="shared" si="51"/>
        <v>0</v>
      </c>
      <c r="S193" s="51"/>
    </row>
    <row r="194" spans="1:19">
      <c r="A194" s="149" t="s">
        <v>308</v>
      </c>
      <c r="B194" s="112" t="s">
        <v>88</v>
      </c>
      <c r="C194" s="113"/>
      <c r="D194" s="113"/>
      <c r="E194" s="113" t="s">
        <v>11</v>
      </c>
      <c r="F194" s="113"/>
      <c r="G194" s="113"/>
      <c r="H194" s="113"/>
      <c r="I194" s="114"/>
      <c r="J194" s="500" t="s">
        <v>271</v>
      </c>
      <c r="K194" s="150" t="s">
        <v>243</v>
      </c>
      <c r="L194" s="150"/>
      <c r="M194" s="151"/>
      <c r="N194" s="152">
        <f t="shared" ref="N194:O196" si="63">N195</f>
        <v>0</v>
      </c>
      <c r="O194" s="176">
        <f t="shared" si="63"/>
        <v>60000</v>
      </c>
      <c r="P194" s="177">
        <f>P195</f>
        <v>0</v>
      </c>
      <c r="Q194" s="155">
        <v>0</v>
      </c>
      <c r="R194" s="156">
        <f t="shared" si="51"/>
        <v>0</v>
      </c>
    </row>
    <row r="195" spans="1:19">
      <c r="A195" s="185" t="s">
        <v>308</v>
      </c>
      <c r="B195" s="58"/>
      <c r="C195" s="59"/>
      <c r="D195" s="59"/>
      <c r="E195" s="59"/>
      <c r="F195" s="59"/>
      <c r="G195" s="59"/>
      <c r="H195" s="59"/>
      <c r="I195" s="60"/>
      <c r="J195" s="506" t="s">
        <v>271</v>
      </c>
      <c r="K195" s="197">
        <v>3</v>
      </c>
      <c r="L195" s="197" t="s">
        <v>10</v>
      </c>
      <c r="M195" s="198"/>
      <c r="N195" s="199">
        <f t="shared" si="63"/>
        <v>0</v>
      </c>
      <c r="O195" s="186">
        <f t="shared" si="63"/>
        <v>60000</v>
      </c>
      <c r="P195" s="187">
        <f>P196</f>
        <v>0</v>
      </c>
      <c r="Q195" s="188">
        <v>0</v>
      </c>
      <c r="R195" s="189">
        <f t="shared" si="51"/>
        <v>0</v>
      </c>
    </row>
    <row r="196" spans="1:19">
      <c r="A196" s="190" t="s">
        <v>308</v>
      </c>
      <c r="B196" s="76"/>
      <c r="C196" s="77"/>
      <c r="D196" s="77"/>
      <c r="E196" s="77"/>
      <c r="F196" s="77"/>
      <c r="G196" s="77"/>
      <c r="H196" s="77"/>
      <c r="I196" s="78"/>
      <c r="J196" s="585" t="s">
        <v>271</v>
      </c>
      <c r="K196" s="208">
        <v>37</v>
      </c>
      <c r="L196" s="208" t="s">
        <v>104</v>
      </c>
      <c r="M196" s="217"/>
      <c r="N196" s="209">
        <f t="shared" si="63"/>
        <v>0</v>
      </c>
      <c r="O196" s="192">
        <f t="shared" si="63"/>
        <v>60000</v>
      </c>
      <c r="P196" s="193">
        <f>P197</f>
        <v>0</v>
      </c>
      <c r="Q196" s="586">
        <v>0</v>
      </c>
      <c r="R196" s="194">
        <f t="shared" si="51"/>
        <v>0</v>
      </c>
    </row>
    <row r="197" spans="1:19">
      <c r="A197" s="157" t="s">
        <v>308</v>
      </c>
      <c r="B197" s="52" t="s">
        <v>88</v>
      </c>
      <c r="C197" s="53"/>
      <c r="D197" s="53"/>
      <c r="E197" s="53" t="s">
        <v>11</v>
      </c>
      <c r="F197" s="53"/>
      <c r="G197" s="53"/>
      <c r="H197" s="53"/>
      <c r="I197" s="54"/>
      <c r="J197" s="501" t="s">
        <v>271</v>
      </c>
      <c r="K197" s="158">
        <v>372</v>
      </c>
      <c r="L197" s="158" t="s">
        <v>52</v>
      </c>
      <c r="M197" s="159"/>
      <c r="N197" s="160">
        <v>0</v>
      </c>
      <c r="O197" s="86">
        <v>60000</v>
      </c>
      <c r="P197" s="165">
        <v>0</v>
      </c>
      <c r="Q197" s="163">
        <v>0</v>
      </c>
      <c r="R197" s="164">
        <f t="shared" si="51"/>
        <v>0</v>
      </c>
    </row>
    <row r="198" spans="1:19" s="9" customFormat="1">
      <c r="A198" s="149" t="s">
        <v>396</v>
      </c>
      <c r="B198" s="112" t="s">
        <v>88</v>
      </c>
      <c r="C198" s="113"/>
      <c r="D198" s="113"/>
      <c r="E198" s="113" t="s">
        <v>11</v>
      </c>
      <c r="F198" s="113"/>
      <c r="G198" s="113"/>
      <c r="H198" s="113"/>
      <c r="I198" s="114"/>
      <c r="J198" s="500" t="s">
        <v>271</v>
      </c>
      <c r="K198" s="150" t="s">
        <v>395</v>
      </c>
      <c r="L198" s="150"/>
      <c r="M198" s="150"/>
      <c r="N198" s="175">
        <f t="shared" ref="N198:P198" si="64">N199</f>
        <v>0</v>
      </c>
      <c r="O198" s="176">
        <f t="shared" si="64"/>
        <v>10000</v>
      </c>
      <c r="P198" s="177">
        <f t="shared" si="64"/>
        <v>0</v>
      </c>
      <c r="Q198" s="264">
        <v>0</v>
      </c>
      <c r="R198" s="156">
        <f t="shared" ref="R198:R201" si="65">P198/O198*100</f>
        <v>0</v>
      </c>
    </row>
    <row r="199" spans="1:19" s="9" customFormat="1">
      <c r="A199" s="157" t="s">
        <v>396</v>
      </c>
      <c r="B199" s="52"/>
      <c r="C199" s="53"/>
      <c r="D199" s="53"/>
      <c r="E199" s="53"/>
      <c r="F199" s="53"/>
      <c r="G199" s="53"/>
      <c r="H199" s="53"/>
      <c r="I199" s="54"/>
      <c r="J199" s="501" t="s">
        <v>271</v>
      </c>
      <c r="K199" s="158" t="s">
        <v>97</v>
      </c>
      <c r="L199" s="158" t="s">
        <v>10</v>
      </c>
      <c r="M199" s="159"/>
      <c r="N199" s="160">
        <f t="shared" ref="N199:P200" si="66">N200</f>
        <v>0</v>
      </c>
      <c r="O199" s="86">
        <f t="shared" si="66"/>
        <v>10000</v>
      </c>
      <c r="P199" s="165">
        <f t="shared" si="66"/>
        <v>0</v>
      </c>
      <c r="Q199" s="163">
        <v>0</v>
      </c>
      <c r="R199" s="164">
        <f t="shared" si="65"/>
        <v>0</v>
      </c>
    </row>
    <row r="200" spans="1:19" s="9" customFormat="1">
      <c r="A200" s="157" t="s">
        <v>396</v>
      </c>
      <c r="B200" s="52"/>
      <c r="C200" s="53"/>
      <c r="D200" s="53"/>
      <c r="E200" s="53"/>
      <c r="F200" s="53"/>
      <c r="G200" s="53"/>
      <c r="H200" s="53"/>
      <c r="I200" s="54"/>
      <c r="J200" s="501" t="s">
        <v>271</v>
      </c>
      <c r="K200" s="158" t="s">
        <v>174</v>
      </c>
      <c r="L200" s="158" t="s">
        <v>104</v>
      </c>
      <c r="M200" s="159"/>
      <c r="N200" s="160">
        <f t="shared" si="66"/>
        <v>0</v>
      </c>
      <c r="O200" s="86">
        <f t="shared" si="66"/>
        <v>10000</v>
      </c>
      <c r="P200" s="165">
        <f t="shared" si="66"/>
        <v>0</v>
      </c>
      <c r="Q200" s="163">
        <v>0</v>
      </c>
      <c r="R200" s="164">
        <f t="shared" si="65"/>
        <v>0</v>
      </c>
    </row>
    <row r="201" spans="1:19" s="9" customFormat="1">
      <c r="A201" s="185" t="s">
        <v>396</v>
      </c>
      <c r="B201" s="58" t="s">
        <v>88</v>
      </c>
      <c r="C201" s="59"/>
      <c r="D201" s="59"/>
      <c r="E201" s="59" t="s">
        <v>11</v>
      </c>
      <c r="F201" s="59"/>
      <c r="G201" s="59"/>
      <c r="H201" s="59"/>
      <c r="I201" s="60"/>
      <c r="J201" s="506" t="s">
        <v>271</v>
      </c>
      <c r="K201" s="197" t="s">
        <v>175</v>
      </c>
      <c r="L201" s="197" t="s">
        <v>52</v>
      </c>
      <c r="M201" s="198"/>
      <c r="N201" s="199">
        <v>0</v>
      </c>
      <c r="O201" s="186">
        <v>10000</v>
      </c>
      <c r="P201" s="187">
        <v>0</v>
      </c>
      <c r="Q201" s="188">
        <v>0</v>
      </c>
      <c r="R201" s="189">
        <f t="shared" si="65"/>
        <v>0</v>
      </c>
    </row>
    <row r="202" spans="1:19">
      <c r="A202" s="231" t="s">
        <v>4</v>
      </c>
      <c r="B202" s="236"/>
      <c r="C202" s="230"/>
      <c r="D202" s="230"/>
      <c r="E202" s="230"/>
      <c r="F202" s="230"/>
      <c r="G202" s="230"/>
      <c r="H202" s="230"/>
      <c r="I202" s="237"/>
      <c r="J202" s="508" t="s">
        <v>241</v>
      </c>
      <c r="K202" s="232" t="s">
        <v>242</v>
      </c>
      <c r="L202" s="232"/>
      <c r="M202" s="238"/>
      <c r="N202" s="571">
        <f t="shared" ref="N202:P210" si="67">N203</f>
        <v>14200</v>
      </c>
      <c r="O202" s="572">
        <f t="shared" si="67"/>
        <v>30000</v>
      </c>
      <c r="P202" s="573">
        <f t="shared" si="67"/>
        <v>33250</v>
      </c>
      <c r="Q202" s="242">
        <f t="shared" si="50"/>
        <v>234.1549295774648</v>
      </c>
      <c r="R202" s="243">
        <f t="shared" si="51"/>
        <v>110.83333333333334</v>
      </c>
    </row>
    <row r="203" spans="1:19">
      <c r="A203" s="167" t="s">
        <v>307</v>
      </c>
      <c r="B203" s="106" t="s">
        <v>88</v>
      </c>
      <c r="C203" s="107"/>
      <c r="D203" s="107" t="s">
        <v>97</v>
      </c>
      <c r="E203" s="107" t="s">
        <v>11</v>
      </c>
      <c r="F203" s="107"/>
      <c r="G203" s="107"/>
      <c r="H203" s="107"/>
      <c r="I203" s="108"/>
      <c r="J203" s="502" t="s">
        <v>4</v>
      </c>
      <c r="K203" s="168" t="s">
        <v>244</v>
      </c>
      <c r="L203" s="168"/>
      <c r="M203" s="168"/>
      <c r="N203" s="201">
        <f t="shared" ref="N203:O203" si="68">N204+N208</f>
        <v>14200</v>
      </c>
      <c r="O203" s="202">
        <f t="shared" si="68"/>
        <v>30000</v>
      </c>
      <c r="P203" s="203">
        <f>P204+P208</f>
        <v>33250</v>
      </c>
      <c r="Q203" s="173">
        <f t="shared" si="50"/>
        <v>234.1549295774648</v>
      </c>
      <c r="R203" s="174">
        <f t="shared" si="51"/>
        <v>110.83333333333334</v>
      </c>
    </row>
    <row r="204" spans="1:19" s="9" customFormat="1">
      <c r="A204" s="149" t="s">
        <v>309</v>
      </c>
      <c r="B204" s="112" t="s">
        <v>88</v>
      </c>
      <c r="C204" s="113"/>
      <c r="D204" s="113" t="s">
        <v>97</v>
      </c>
      <c r="E204" s="113" t="s">
        <v>11</v>
      </c>
      <c r="F204" s="113"/>
      <c r="G204" s="113"/>
      <c r="H204" s="113"/>
      <c r="I204" s="114"/>
      <c r="J204" s="500" t="s">
        <v>105</v>
      </c>
      <c r="K204" s="150" t="s">
        <v>245</v>
      </c>
      <c r="L204" s="150"/>
      <c r="M204" s="151"/>
      <c r="N204" s="152">
        <f t="shared" si="67"/>
        <v>14200</v>
      </c>
      <c r="O204" s="176">
        <f t="shared" si="67"/>
        <v>30000</v>
      </c>
      <c r="P204" s="177">
        <f t="shared" si="67"/>
        <v>15250</v>
      </c>
      <c r="Q204" s="155">
        <f t="shared" ref="Q204:Q207" si="69">P204/N204*100</f>
        <v>107.3943661971831</v>
      </c>
      <c r="R204" s="156">
        <f t="shared" ref="R204:R207" si="70">P204/O204*100</f>
        <v>50.833333333333329</v>
      </c>
    </row>
    <row r="205" spans="1:19" s="9" customFormat="1">
      <c r="A205" s="157" t="s">
        <v>309</v>
      </c>
      <c r="B205" s="55"/>
      <c r="C205" s="56"/>
      <c r="D205" s="56"/>
      <c r="E205" s="56"/>
      <c r="F205" s="56"/>
      <c r="G205" s="56"/>
      <c r="H205" s="56"/>
      <c r="I205" s="57"/>
      <c r="J205" s="505" t="s">
        <v>105</v>
      </c>
      <c r="K205" s="222" t="s">
        <v>97</v>
      </c>
      <c r="L205" s="45" t="s">
        <v>10</v>
      </c>
      <c r="M205" s="195"/>
      <c r="N205" s="196">
        <f t="shared" si="67"/>
        <v>14200</v>
      </c>
      <c r="O205" s="223">
        <f t="shared" si="67"/>
        <v>30000</v>
      </c>
      <c r="P205" s="224">
        <f t="shared" si="67"/>
        <v>15250</v>
      </c>
      <c r="Q205" s="163">
        <f t="shared" si="69"/>
        <v>107.3943661971831</v>
      </c>
      <c r="R205" s="164">
        <f t="shared" si="70"/>
        <v>50.833333333333329</v>
      </c>
    </row>
    <row r="206" spans="1:19" s="9" customFormat="1">
      <c r="A206" s="157" t="s">
        <v>309</v>
      </c>
      <c r="B206" s="55"/>
      <c r="C206" s="56"/>
      <c r="D206" s="56"/>
      <c r="E206" s="56"/>
      <c r="F206" s="56"/>
      <c r="G206" s="56"/>
      <c r="H206" s="56"/>
      <c r="I206" s="57"/>
      <c r="J206" s="505" t="s">
        <v>105</v>
      </c>
      <c r="K206" s="222" t="s">
        <v>92</v>
      </c>
      <c r="L206" s="45" t="s">
        <v>44</v>
      </c>
      <c r="M206" s="195"/>
      <c r="N206" s="196">
        <f t="shared" si="67"/>
        <v>14200</v>
      </c>
      <c r="O206" s="223">
        <f t="shared" si="67"/>
        <v>30000</v>
      </c>
      <c r="P206" s="224">
        <f t="shared" si="67"/>
        <v>15250</v>
      </c>
      <c r="Q206" s="163">
        <f t="shared" si="69"/>
        <v>107.3943661971831</v>
      </c>
      <c r="R206" s="164">
        <f t="shared" si="70"/>
        <v>50.833333333333329</v>
      </c>
    </row>
    <row r="207" spans="1:19" s="9" customFormat="1">
      <c r="A207" s="157" t="s">
        <v>309</v>
      </c>
      <c r="B207" s="55" t="s">
        <v>88</v>
      </c>
      <c r="C207" s="56"/>
      <c r="D207" s="56" t="s">
        <v>97</v>
      </c>
      <c r="E207" s="56" t="s">
        <v>11</v>
      </c>
      <c r="F207" s="56"/>
      <c r="G207" s="56"/>
      <c r="H207" s="56"/>
      <c r="I207" s="57"/>
      <c r="J207" s="505" t="s">
        <v>105</v>
      </c>
      <c r="K207" s="222" t="s">
        <v>91</v>
      </c>
      <c r="L207" s="45" t="s">
        <v>47</v>
      </c>
      <c r="M207" s="195"/>
      <c r="N207" s="196">
        <v>14200</v>
      </c>
      <c r="O207" s="223">
        <v>30000</v>
      </c>
      <c r="P207" s="224">
        <v>15250</v>
      </c>
      <c r="Q207" s="163">
        <f t="shared" si="69"/>
        <v>107.3943661971831</v>
      </c>
      <c r="R207" s="164">
        <f t="shared" si="70"/>
        <v>50.833333333333329</v>
      </c>
    </row>
    <row r="208" spans="1:19">
      <c r="A208" s="149" t="s">
        <v>429</v>
      </c>
      <c r="B208" s="112" t="s">
        <v>88</v>
      </c>
      <c r="C208" s="113"/>
      <c r="D208" s="113"/>
      <c r="E208" s="113" t="s">
        <v>11</v>
      </c>
      <c r="F208" s="113"/>
      <c r="G208" s="113"/>
      <c r="H208" s="113"/>
      <c r="I208" s="114"/>
      <c r="J208" s="500" t="s">
        <v>105</v>
      </c>
      <c r="K208" s="150" t="s">
        <v>430</v>
      </c>
      <c r="L208" s="150"/>
      <c r="M208" s="151"/>
      <c r="N208" s="152">
        <f t="shared" si="67"/>
        <v>0</v>
      </c>
      <c r="O208" s="176">
        <f t="shared" si="67"/>
        <v>0</v>
      </c>
      <c r="P208" s="177">
        <f t="shared" si="67"/>
        <v>18000</v>
      </c>
      <c r="Q208" s="155">
        <v>0</v>
      </c>
      <c r="R208" s="156">
        <v>0</v>
      </c>
    </row>
    <row r="209" spans="1:18">
      <c r="A209" s="157" t="s">
        <v>429</v>
      </c>
      <c r="B209" s="55"/>
      <c r="C209" s="56"/>
      <c r="D209" s="56"/>
      <c r="E209" s="56"/>
      <c r="F209" s="56"/>
      <c r="G209" s="56"/>
      <c r="H209" s="56"/>
      <c r="I209" s="57"/>
      <c r="J209" s="505" t="s">
        <v>105</v>
      </c>
      <c r="K209" s="222" t="s">
        <v>97</v>
      </c>
      <c r="L209" s="45" t="s">
        <v>10</v>
      </c>
      <c r="M209" s="195"/>
      <c r="N209" s="196">
        <f t="shared" si="67"/>
        <v>0</v>
      </c>
      <c r="O209" s="223">
        <f t="shared" si="67"/>
        <v>0</v>
      </c>
      <c r="P209" s="224">
        <f t="shared" si="67"/>
        <v>18000</v>
      </c>
      <c r="Q209" s="163">
        <v>0</v>
      </c>
      <c r="R209" s="164">
        <v>0</v>
      </c>
    </row>
    <row r="210" spans="1:18">
      <c r="A210" s="157" t="s">
        <v>429</v>
      </c>
      <c r="B210" s="55"/>
      <c r="C210" s="56"/>
      <c r="D210" s="56"/>
      <c r="E210" s="56"/>
      <c r="F210" s="56"/>
      <c r="G210" s="56"/>
      <c r="H210" s="56"/>
      <c r="I210" s="57"/>
      <c r="J210" s="505" t="s">
        <v>105</v>
      </c>
      <c r="K210" s="222" t="s">
        <v>128</v>
      </c>
      <c r="L210" s="158" t="s">
        <v>94</v>
      </c>
      <c r="M210" s="159"/>
      <c r="N210" s="196">
        <f t="shared" si="67"/>
        <v>0</v>
      </c>
      <c r="O210" s="223">
        <f t="shared" si="67"/>
        <v>0</v>
      </c>
      <c r="P210" s="224">
        <f t="shared" si="67"/>
        <v>18000</v>
      </c>
      <c r="Q210" s="163">
        <v>0</v>
      </c>
      <c r="R210" s="164">
        <v>0</v>
      </c>
    </row>
    <row r="211" spans="1:18">
      <c r="A211" s="157" t="s">
        <v>429</v>
      </c>
      <c r="B211" s="55" t="s">
        <v>88</v>
      </c>
      <c r="C211" s="56"/>
      <c r="D211" s="56"/>
      <c r="E211" s="56" t="s">
        <v>11</v>
      </c>
      <c r="F211" s="56"/>
      <c r="G211" s="56"/>
      <c r="H211" s="56"/>
      <c r="I211" s="57"/>
      <c r="J211" s="505" t="s">
        <v>105</v>
      </c>
      <c r="K211" s="222" t="s">
        <v>176</v>
      </c>
      <c r="L211" s="158" t="s">
        <v>54</v>
      </c>
      <c r="M211" s="159"/>
      <c r="N211" s="196">
        <v>0</v>
      </c>
      <c r="O211" s="223">
        <v>0</v>
      </c>
      <c r="P211" s="224">
        <v>18000</v>
      </c>
      <c r="Q211" s="163">
        <v>0</v>
      </c>
      <c r="R211" s="164">
        <v>0</v>
      </c>
    </row>
    <row r="212" spans="1:18" ht="16.95" customHeight="1">
      <c r="A212" s="276"/>
      <c r="B212" s="285"/>
      <c r="C212" s="286"/>
      <c r="D212" s="286"/>
      <c r="E212" s="286"/>
      <c r="F212" s="286"/>
      <c r="G212" s="286"/>
      <c r="H212" s="286"/>
      <c r="I212" s="287"/>
      <c r="J212" s="496"/>
      <c r="K212" s="278" t="s">
        <v>246</v>
      </c>
      <c r="L212" s="278"/>
      <c r="M212" s="279"/>
      <c r="N212" s="297">
        <f>SUM(N213)</f>
        <v>248819</v>
      </c>
      <c r="O212" s="298">
        <f>SUM(O213)</f>
        <v>475000</v>
      </c>
      <c r="P212" s="299">
        <f>SUM(P213)</f>
        <v>781631</v>
      </c>
      <c r="Q212" s="283">
        <f t="shared" si="50"/>
        <v>314.13638026034988</v>
      </c>
      <c r="R212" s="284">
        <f t="shared" si="51"/>
        <v>164.5538947368421</v>
      </c>
    </row>
    <row r="213" spans="1:18">
      <c r="A213" s="124"/>
      <c r="B213" s="87"/>
      <c r="C213" s="88"/>
      <c r="D213" s="88"/>
      <c r="E213" s="88"/>
      <c r="F213" s="88"/>
      <c r="G213" s="88"/>
      <c r="H213" s="88"/>
      <c r="I213" s="89"/>
      <c r="J213" s="497" t="s">
        <v>247</v>
      </c>
      <c r="K213" s="126" t="s">
        <v>248</v>
      </c>
      <c r="L213" s="126"/>
      <c r="M213" s="127"/>
      <c r="N213" s="239">
        <f>SUM(N214)</f>
        <v>248819</v>
      </c>
      <c r="O213" s="240">
        <f>SUM(O214)</f>
        <v>475000</v>
      </c>
      <c r="P213" s="241">
        <f t="shared" ref="P213" si="71">SUM(P214)</f>
        <v>781631</v>
      </c>
      <c r="Q213" s="131">
        <f t="shared" si="50"/>
        <v>314.13638026034988</v>
      </c>
      <c r="R213" s="132">
        <f t="shared" si="51"/>
        <v>164.5538947368421</v>
      </c>
    </row>
    <row r="214" spans="1:18">
      <c r="A214" s="167" t="s">
        <v>310</v>
      </c>
      <c r="B214" s="106" t="s">
        <v>88</v>
      </c>
      <c r="C214" s="107"/>
      <c r="D214" s="107"/>
      <c r="E214" s="107"/>
      <c r="F214" s="107" t="s">
        <v>185</v>
      </c>
      <c r="G214" s="107"/>
      <c r="H214" s="107" t="s">
        <v>187</v>
      </c>
      <c r="I214" s="108"/>
      <c r="J214" s="502"/>
      <c r="K214" s="483" t="s">
        <v>249</v>
      </c>
      <c r="L214" s="168"/>
      <c r="M214" s="169"/>
      <c r="N214" s="201">
        <f>N215+N219+N227+N231+N235+N223</f>
        <v>248819</v>
      </c>
      <c r="O214" s="202">
        <f>O215+O219+O227+O231+O235+O223</f>
        <v>475000</v>
      </c>
      <c r="P214" s="203">
        <f>P215+P219+P227+P231+P235+P223</f>
        <v>781631</v>
      </c>
      <c r="Q214" s="485">
        <f t="shared" si="50"/>
        <v>314.13638026034988</v>
      </c>
      <c r="R214" s="174">
        <f t="shared" si="51"/>
        <v>164.5538947368421</v>
      </c>
    </row>
    <row r="215" spans="1:18">
      <c r="A215" s="179" t="s">
        <v>311</v>
      </c>
      <c r="B215" s="116" t="s">
        <v>88</v>
      </c>
      <c r="C215" s="116"/>
      <c r="D215" s="116"/>
      <c r="E215" s="116"/>
      <c r="F215" s="116"/>
      <c r="G215" s="116"/>
      <c r="H215" s="116"/>
      <c r="I215" s="116"/>
      <c r="J215" s="510" t="s">
        <v>106</v>
      </c>
      <c r="K215" s="180" t="s">
        <v>250</v>
      </c>
      <c r="L215" s="180"/>
      <c r="M215" s="180"/>
      <c r="N215" s="204">
        <f t="shared" ref="N215:P217" si="72">N216</f>
        <v>3000</v>
      </c>
      <c r="O215" s="182">
        <f t="shared" si="72"/>
        <v>8000</v>
      </c>
      <c r="P215" s="183">
        <f t="shared" si="72"/>
        <v>0</v>
      </c>
      <c r="Q215" s="461">
        <f t="shared" si="50"/>
        <v>0</v>
      </c>
      <c r="R215" s="184">
        <f t="shared" si="51"/>
        <v>0</v>
      </c>
    </row>
    <row r="216" spans="1:18">
      <c r="A216" s="157" t="s">
        <v>311</v>
      </c>
      <c r="B216" s="476"/>
      <c r="C216" s="476"/>
      <c r="D216" s="476"/>
      <c r="E216" s="476"/>
      <c r="F216" s="476"/>
      <c r="G216" s="476"/>
      <c r="H216" s="476"/>
      <c r="I216" s="476"/>
      <c r="J216" s="509" t="s">
        <v>106</v>
      </c>
      <c r="K216" s="478">
        <v>3</v>
      </c>
      <c r="L216" s="478" t="s">
        <v>10</v>
      </c>
      <c r="M216" s="478"/>
      <c r="N216" s="465">
        <f t="shared" si="72"/>
        <v>3000</v>
      </c>
      <c r="O216" s="481">
        <f t="shared" si="72"/>
        <v>8000</v>
      </c>
      <c r="P216" s="482">
        <f t="shared" si="72"/>
        <v>0</v>
      </c>
      <c r="Q216" s="260">
        <f t="shared" si="50"/>
        <v>0</v>
      </c>
      <c r="R216" s="164">
        <f t="shared" si="51"/>
        <v>0</v>
      </c>
    </row>
    <row r="217" spans="1:18">
      <c r="A217" s="157" t="s">
        <v>311</v>
      </c>
      <c r="B217" s="53"/>
      <c r="C217" s="53"/>
      <c r="D217" s="53"/>
      <c r="E217" s="53"/>
      <c r="F217" s="53"/>
      <c r="G217" s="53"/>
      <c r="H217" s="53"/>
      <c r="I217" s="53"/>
      <c r="J217" s="501" t="s">
        <v>106</v>
      </c>
      <c r="K217" s="158">
        <v>38</v>
      </c>
      <c r="L217" s="158" t="s">
        <v>94</v>
      </c>
      <c r="M217" s="158"/>
      <c r="N217" s="160">
        <f t="shared" si="72"/>
        <v>3000</v>
      </c>
      <c r="O217" s="86">
        <f t="shared" si="72"/>
        <v>8000</v>
      </c>
      <c r="P217" s="165">
        <f t="shared" si="72"/>
        <v>0</v>
      </c>
      <c r="Q217" s="260">
        <f t="shared" si="50"/>
        <v>0</v>
      </c>
      <c r="R217" s="164">
        <f t="shared" si="51"/>
        <v>0</v>
      </c>
    </row>
    <row r="218" spans="1:18">
      <c r="A218" s="157" t="s">
        <v>311</v>
      </c>
      <c r="B218" s="53" t="s">
        <v>88</v>
      </c>
      <c r="C218" s="53"/>
      <c r="D218" s="53"/>
      <c r="E218" s="53"/>
      <c r="F218" s="53"/>
      <c r="G218" s="53"/>
      <c r="H218" s="53"/>
      <c r="I218" s="53"/>
      <c r="J218" s="501" t="s">
        <v>106</v>
      </c>
      <c r="K218" s="158">
        <v>381</v>
      </c>
      <c r="L218" s="158" t="s">
        <v>54</v>
      </c>
      <c r="M218" s="158"/>
      <c r="N218" s="160">
        <v>3000</v>
      </c>
      <c r="O218" s="86">
        <v>8000</v>
      </c>
      <c r="P218" s="165">
        <v>0</v>
      </c>
      <c r="Q218" s="260">
        <f t="shared" si="50"/>
        <v>0</v>
      </c>
      <c r="R218" s="164">
        <f t="shared" si="51"/>
        <v>0</v>
      </c>
    </row>
    <row r="219" spans="1:18">
      <c r="A219" s="149" t="s">
        <v>312</v>
      </c>
      <c r="B219" s="113" t="s">
        <v>88</v>
      </c>
      <c r="C219" s="113"/>
      <c r="D219" s="113"/>
      <c r="E219" s="113"/>
      <c r="F219" s="113"/>
      <c r="G219" s="113"/>
      <c r="H219" s="113" t="s">
        <v>187</v>
      </c>
      <c r="I219" s="113"/>
      <c r="J219" s="500" t="s">
        <v>106</v>
      </c>
      <c r="K219" s="150" t="s">
        <v>251</v>
      </c>
      <c r="L219" s="150"/>
      <c r="M219" s="150"/>
      <c r="N219" s="152">
        <f t="shared" ref="N219:O221" si="73">N220</f>
        <v>0</v>
      </c>
      <c r="O219" s="176">
        <f t="shared" si="73"/>
        <v>30000</v>
      </c>
      <c r="P219" s="177">
        <f>P220</f>
        <v>0</v>
      </c>
      <c r="Q219" s="264">
        <v>0</v>
      </c>
      <c r="R219" s="156">
        <f t="shared" si="51"/>
        <v>0</v>
      </c>
    </row>
    <row r="220" spans="1:18">
      <c r="A220" s="157" t="s">
        <v>312</v>
      </c>
      <c r="B220" s="53"/>
      <c r="C220" s="53"/>
      <c r="D220" s="53"/>
      <c r="E220" s="53"/>
      <c r="F220" s="53"/>
      <c r="G220" s="53"/>
      <c r="H220" s="53"/>
      <c r="I220" s="53"/>
      <c r="J220" s="501" t="s">
        <v>106</v>
      </c>
      <c r="K220" s="158">
        <v>3</v>
      </c>
      <c r="L220" s="158" t="s">
        <v>10</v>
      </c>
      <c r="M220" s="158"/>
      <c r="N220" s="160">
        <f t="shared" si="73"/>
        <v>0</v>
      </c>
      <c r="O220" s="86">
        <f t="shared" si="73"/>
        <v>30000</v>
      </c>
      <c r="P220" s="165">
        <f>P221</f>
        <v>0</v>
      </c>
      <c r="Q220" s="260">
        <v>0</v>
      </c>
      <c r="R220" s="164">
        <f t="shared" si="51"/>
        <v>0</v>
      </c>
    </row>
    <row r="221" spans="1:18">
      <c r="A221" s="157" t="s">
        <v>312</v>
      </c>
      <c r="B221" s="53"/>
      <c r="C221" s="53"/>
      <c r="D221" s="53"/>
      <c r="E221" s="53"/>
      <c r="F221" s="53"/>
      <c r="G221" s="53"/>
      <c r="H221" s="53"/>
      <c r="I221" s="53"/>
      <c r="J221" s="501" t="s">
        <v>106</v>
      </c>
      <c r="K221" s="158" t="s">
        <v>92</v>
      </c>
      <c r="L221" s="158" t="s">
        <v>44</v>
      </c>
      <c r="M221" s="158"/>
      <c r="N221" s="160">
        <f t="shared" si="73"/>
        <v>0</v>
      </c>
      <c r="O221" s="86">
        <f t="shared" si="73"/>
        <v>30000</v>
      </c>
      <c r="P221" s="165">
        <f>P222</f>
        <v>0</v>
      </c>
      <c r="Q221" s="260">
        <v>0</v>
      </c>
      <c r="R221" s="164">
        <f t="shared" si="51"/>
        <v>0</v>
      </c>
    </row>
    <row r="222" spans="1:18">
      <c r="A222" s="157" t="s">
        <v>312</v>
      </c>
      <c r="B222" s="53" t="s">
        <v>88</v>
      </c>
      <c r="C222" s="53"/>
      <c r="D222" s="53"/>
      <c r="E222" s="53"/>
      <c r="F222" s="53"/>
      <c r="G222" s="53"/>
      <c r="H222" s="53" t="s">
        <v>187</v>
      </c>
      <c r="I222" s="53"/>
      <c r="J222" s="501" t="s">
        <v>106</v>
      </c>
      <c r="K222" s="158" t="s">
        <v>91</v>
      </c>
      <c r="L222" s="158" t="s">
        <v>47</v>
      </c>
      <c r="M222" s="158"/>
      <c r="N222" s="160">
        <v>0</v>
      </c>
      <c r="O222" s="86">
        <v>30000</v>
      </c>
      <c r="P222" s="165">
        <v>0</v>
      </c>
      <c r="Q222" s="260">
        <v>0</v>
      </c>
      <c r="R222" s="164">
        <f t="shared" si="51"/>
        <v>0</v>
      </c>
    </row>
    <row r="223" spans="1:18" s="9" customFormat="1">
      <c r="A223" s="149" t="s">
        <v>313</v>
      </c>
      <c r="B223" s="113" t="s">
        <v>88</v>
      </c>
      <c r="C223" s="113"/>
      <c r="D223" s="113"/>
      <c r="E223" s="113"/>
      <c r="F223" s="113"/>
      <c r="G223" s="113"/>
      <c r="H223" s="113"/>
      <c r="I223" s="113"/>
      <c r="J223" s="500" t="s">
        <v>106</v>
      </c>
      <c r="K223" s="150" t="s">
        <v>253</v>
      </c>
      <c r="L223" s="150"/>
      <c r="M223" s="150"/>
      <c r="N223" s="175">
        <f t="shared" ref="N223:P225" si="74">N224</f>
        <v>1000</v>
      </c>
      <c r="O223" s="176">
        <f t="shared" si="74"/>
        <v>7000</v>
      </c>
      <c r="P223" s="177">
        <f t="shared" si="74"/>
        <v>0</v>
      </c>
      <c r="Q223" s="264">
        <v>0</v>
      </c>
      <c r="R223" s="156">
        <f t="shared" si="51"/>
        <v>0</v>
      </c>
    </row>
    <row r="224" spans="1:18" s="9" customFormat="1">
      <c r="A224" s="157" t="s">
        <v>313</v>
      </c>
      <c r="B224" s="53"/>
      <c r="C224" s="53"/>
      <c r="D224" s="53"/>
      <c r="E224" s="53"/>
      <c r="F224" s="53"/>
      <c r="G224" s="53"/>
      <c r="H224" s="53"/>
      <c r="I224" s="53"/>
      <c r="J224" s="501" t="s">
        <v>106</v>
      </c>
      <c r="K224" s="158">
        <v>3</v>
      </c>
      <c r="L224" s="158" t="s">
        <v>10</v>
      </c>
      <c r="M224" s="158"/>
      <c r="N224" s="178">
        <f t="shared" si="74"/>
        <v>1000</v>
      </c>
      <c r="O224" s="86">
        <f t="shared" si="74"/>
        <v>7000</v>
      </c>
      <c r="P224" s="165">
        <f t="shared" si="74"/>
        <v>0</v>
      </c>
      <c r="Q224" s="260">
        <v>0</v>
      </c>
      <c r="R224" s="164">
        <f t="shared" si="51"/>
        <v>0</v>
      </c>
    </row>
    <row r="225" spans="1:19" s="9" customFormat="1">
      <c r="A225" s="157" t="s">
        <v>313</v>
      </c>
      <c r="B225" s="53"/>
      <c r="C225" s="53"/>
      <c r="D225" s="53"/>
      <c r="E225" s="53"/>
      <c r="F225" s="53"/>
      <c r="G225" s="53"/>
      <c r="H225" s="53"/>
      <c r="I225" s="53"/>
      <c r="J225" s="501" t="s">
        <v>106</v>
      </c>
      <c r="K225" s="158">
        <v>38</v>
      </c>
      <c r="L225" s="158" t="s">
        <v>94</v>
      </c>
      <c r="M225" s="158"/>
      <c r="N225" s="178">
        <f t="shared" si="74"/>
        <v>1000</v>
      </c>
      <c r="O225" s="86">
        <f t="shared" si="74"/>
        <v>7000</v>
      </c>
      <c r="P225" s="165">
        <f t="shared" si="74"/>
        <v>0</v>
      </c>
      <c r="Q225" s="260">
        <v>0</v>
      </c>
      <c r="R225" s="164">
        <f t="shared" si="51"/>
        <v>0</v>
      </c>
    </row>
    <row r="226" spans="1:19" s="9" customFormat="1">
      <c r="A226" s="157" t="s">
        <v>313</v>
      </c>
      <c r="B226" s="53" t="s">
        <v>88</v>
      </c>
      <c r="C226" s="53"/>
      <c r="D226" s="53"/>
      <c r="E226" s="53"/>
      <c r="F226" s="53"/>
      <c r="G226" s="53"/>
      <c r="H226" s="53"/>
      <c r="I226" s="53"/>
      <c r="J226" s="501" t="s">
        <v>106</v>
      </c>
      <c r="K226" s="158">
        <v>381</v>
      </c>
      <c r="L226" s="158" t="s">
        <v>54</v>
      </c>
      <c r="M226" s="158"/>
      <c r="N226" s="160">
        <v>1000</v>
      </c>
      <c r="O226" s="86">
        <v>7000</v>
      </c>
      <c r="P226" s="165">
        <v>0</v>
      </c>
      <c r="Q226" s="260">
        <v>0</v>
      </c>
      <c r="R226" s="164">
        <f t="shared" si="51"/>
        <v>0</v>
      </c>
    </row>
    <row r="227" spans="1:19">
      <c r="A227" s="149" t="s">
        <v>314</v>
      </c>
      <c r="B227" s="113"/>
      <c r="C227" s="113"/>
      <c r="D227" s="113"/>
      <c r="E227" s="113"/>
      <c r="F227" s="113" t="s">
        <v>185</v>
      </c>
      <c r="G227" s="113"/>
      <c r="H227" s="113" t="s">
        <v>187</v>
      </c>
      <c r="I227" s="113"/>
      <c r="J227" s="500" t="s">
        <v>106</v>
      </c>
      <c r="K227" s="150" t="s">
        <v>252</v>
      </c>
      <c r="L227" s="150"/>
      <c r="M227" s="150"/>
      <c r="N227" s="152">
        <f>N228</f>
        <v>81250</v>
      </c>
      <c r="O227" s="176">
        <f t="shared" ref="O227:P229" si="75">O228</f>
        <v>200000</v>
      </c>
      <c r="P227" s="177">
        <f t="shared" si="75"/>
        <v>638619</v>
      </c>
      <c r="Q227" s="264">
        <v>0</v>
      </c>
      <c r="R227" s="156">
        <f t="shared" si="51"/>
        <v>319.30950000000001</v>
      </c>
      <c r="S227" s="50"/>
    </row>
    <row r="228" spans="1:19">
      <c r="A228" s="185" t="s">
        <v>314</v>
      </c>
      <c r="B228" s="59"/>
      <c r="C228" s="59"/>
      <c r="D228" s="59"/>
      <c r="E228" s="59"/>
      <c r="F228" s="59"/>
      <c r="G228" s="59"/>
      <c r="H228" s="59"/>
      <c r="I228" s="59"/>
      <c r="J228" s="506" t="s">
        <v>106</v>
      </c>
      <c r="K228" s="552" t="s">
        <v>11</v>
      </c>
      <c r="L228" s="197" t="s">
        <v>12</v>
      </c>
      <c r="M228" s="197"/>
      <c r="N228" s="199">
        <f>N229</f>
        <v>81250</v>
      </c>
      <c r="O228" s="186">
        <f t="shared" si="75"/>
        <v>200000</v>
      </c>
      <c r="P228" s="187">
        <f t="shared" si="75"/>
        <v>638619</v>
      </c>
      <c r="Q228" s="261">
        <v>0</v>
      </c>
      <c r="R228" s="189">
        <f t="shared" si="51"/>
        <v>319.30950000000001</v>
      </c>
      <c r="S228" s="51"/>
    </row>
    <row r="229" spans="1:19">
      <c r="A229" s="597" t="s">
        <v>314</v>
      </c>
      <c r="B229" s="76"/>
      <c r="C229" s="77"/>
      <c r="D229" s="77"/>
      <c r="E229" s="77"/>
      <c r="F229" s="77"/>
      <c r="G229" s="77"/>
      <c r="H229" s="77"/>
      <c r="I229" s="78"/>
      <c r="J229" s="77" t="s">
        <v>106</v>
      </c>
      <c r="K229" s="598">
        <v>42</v>
      </c>
      <c r="L229" s="208" t="s">
        <v>57</v>
      </c>
      <c r="M229" s="217"/>
      <c r="N229" s="262">
        <f>N230</f>
        <v>81250</v>
      </c>
      <c r="O229" s="192">
        <f t="shared" si="75"/>
        <v>200000</v>
      </c>
      <c r="P229" s="192">
        <f t="shared" si="75"/>
        <v>638619</v>
      </c>
      <c r="Q229" s="259">
        <v>0</v>
      </c>
      <c r="R229" s="194">
        <f t="shared" si="51"/>
        <v>319.30950000000001</v>
      </c>
    </row>
    <row r="230" spans="1:19">
      <c r="A230" s="263" t="s">
        <v>314</v>
      </c>
      <c r="B230" s="52"/>
      <c r="C230" s="53"/>
      <c r="D230" s="53"/>
      <c r="E230" s="53"/>
      <c r="F230" s="53" t="s">
        <v>185</v>
      </c>
      <c r="G230" s="53"/>
      <c r="H230" s="53" t="s">
        <v>187</v>
      </c>
      <c r="I230" s="54"/>
      <c r="J230" s="53" t="s">
        <v>106</v>
      </c>
      <c r="K230" s="293">
        <v>421</v>
      </c>
      <c r="L230" s="158" t="s">
        <v>58</v>
      </c>
      <c r="M230" s="159"/>
      <c r="N230" s="161">
        <v>81250</v>
      </c>
      <c r="O230" s="86">
        <v>200000</v>
      </c>
      <c r="P230" s="86">
        <v>638619</v>
      </c>
      <c r="Q230" s="260">
        <v>0</v>
      </c>
      <c r="R230" s="164">
        <f t="shared" si="51"/>
        <v>319.30950000000001</v>
      </c>
    </row>
    <row r="231" spans="1:19" s="9" customFormat="1">
      <c r="A231" s="290" t="s">
        <v>315</v>
      </c>
      <c r="B231" s="112"/>
      <c r="C231" s="113"/>
      <c r="D231" s="113"/>
      <c r="E231" s="113"/>
      <c r="F231" s="113" t="s">
        <v>185</v>
      </c>
      <c r="G231" s="113"/>
      <c r="H231" s="113" t="s">
        <v>187</v>
      </c>
      <c r="I231" s="114"/>
      <c r="J231" s="113" t="s">
        <v>106</v>
      </c>
      <c r="K231" s="290" t="s">
        <v>386</v>
      </c>
      <c r="L231" s="150"/>
      <c r="M231" s="151"/>
      <c r="N231" s="153">
        <f t="shared" ref="N231:P233" si="76">N232</f>
        <v>132125</v>
      </c>
      <c r="O231" s="176">
        <f t="shared" si="76"/>
        <v>200000</v>
      </c>
      <c r="P231" s="176">
        <f t="shared" si="76"/>
        <v>87762</v>
      </c>
      <c r="Q231" s="264">
        <v>0</v>
      </c>
      <c r="R231" s="156">
        <f t="shared" si="51"/>
        <v>43.881</v>
      </c>
    </row>
    <row r="232" spans="1:19" s="9" customFormat="1">
      <c r="A232" s="263" t="s">
        <v>315</v>
      </c>
      <c r="B232" s="52"/>
      <c r="C232" s="53"/>
      <c r="D232" s="53"/>
      <c r="E232" s="53"/>
      <c r="F232" s="53"/>
      <c r="G232" s="53"/>
      <c r="H232" s="53"/>
      <c r="I232" s="54"/>
      <c r="J232" s="53" t="s">
        <v>106</v>
      </c>
      <c r="K232" s="295" t="s">
        <v>11</v>
      </c>
      <c r="L232" s="158" t="s">
        <v>12</v>
      </c>
      <c r="M232" s="159"/>
      <c r="N232" s="161">
        <f t="shared" si="76"/>
        <v>132125</v>
      </c>
      <c r="O232" s="86">
        <f t="shared" si="76"/>
        <v>200000</v>
      </c>
      <c r="P232" s="86">
        <f t="shared" si="76"/>
        <v>87762</v>
      </c>
      <c r="Q232" s="260">
        <v>0</v>
      </c>
      <c r="R232" s="164">
        <f t="shared" si="51"/>
        <v>43.881</v>
      </c>
    </row>
    <row r="233" spans="1:19" s="9" customFormat="1">
      <c r="A233" s="263" t="s">
        <v>315</v>
      </c>
      <c r="B233" s="52"/>
      <c r="C233" s="53"/>
      <c r="D233" s="53"/>
      <c r="E233" s="53"/>
      <c r="F233" s="53"/>
      <c r="G233" s="53"/>
      <c r="H233" s="53"/>
      <c r="I233" s="54"/>
      <c r="J233" s="53" t="s">
        <v>106</v>
      </c>
      <c r="K233" s="293">
        <v>42</v>
      </c>
      <c r="L233" s="158" t="s">
        <v>57</v>
      </c>
      <c r="M233" s="159"/>
      <c r="N233" s="161">
        <f t="shared" si="76"/>
        <v>132125</v>
      </c>
      <c r="O233" s="86">
        <f t="shared" si="76"/>
        <v>200000</v>
      </c>
      <c r="P233" s="86">
        <f t="shared" si="76"/>
        <v>87762</v>
      </c>
      <c r="Q233" s="260">
        <v>0</v>
      </c>
      <c r="R233" s="164">
        <f t="shared" si="51"/>
        <v>43.881</v>
      </c>
    </row>
    <row r="234" spans="1:19" s="9" customFormat="1">
      <c r="A234" s="263" t="s">
        <v>315</v>
      </c>
      <c r="B234" s="52"/>
      <c r="C234" s="53"/>
      <c r="D234" s="53"/>
      <c r="E234" s="53"/>
      <c r="F234" s="53" t="s">
        <v>185</v>
      </c>
      <c r="G234" s="53"/>
      <c r="H234" s="53" t="s">
        <v>187</v>
      </c>
      <c r="I234" s="54"/>
      <c r="J234" s="53" t="s">
        <v>106</v>
      </c>
      <c r="K234" s="293">
        <v>421</v>
      </c>
      <c r="L234" s="158" t="s">
        <v>58</v>
      </c>
      <c r="M234" s="159"/>
      <c r="N234" s="161">
        <v>132125</v>
      </c>
      <c r="O234" s="86">
        <v>200000</v>
      </c>
      <c r="P234" s="86">
        <v>87762</v>
      </c>
      <c r="Q234" s="260">
        <v>0</v>
      </c>
      <c r="R234" s="164">
        <f t="shared" si="51"/>
        <v>43.881</v>
      </c>
    </row>
    <row r="235" spans="1:19">
      <c r="A235" s="290" t="s">
        <v>316</v>
      </c>
      <c r="B235" s="112" t="s">
        <v>88</v>
      </c>
      <c r="C235" s="113"/>
      <c r="D235" s="113"/>
      <c r="E235" s="113"/>
      <c r="F235" s="113"/>
      <c r="G235" s="113"/>
      <c r="H235" s="113" t="s">
        <v>187</v>
      </c>
      <c r="I235" s="114"/>
      <c r="J235" s="113" t="s">
        <v>107</v>
      </c>
      <c r="K235" s="290" t="s">
        <v>254</v>
      </c>
      <c r="L235" s="150"/>
      <c r="M235" s="151"/>
      <c r="N235" s="153">
        <f t="shared" ref="N235:P237" si="77">N236</f>
        <v>31444</v>
      </c>
      <c r="O235" s="176">
        <f t="shared" si="77"/>
        <v>30000</v>
      </c>
      <c r="P235" s="176">
        <f t="shared" si="77"/>
        <v>55250</v>
      </c>
      <c r="Q235" s="264">
        <f t="shared" si="50"/>
        <v>175.7091973031421</v>
      </c>
      <c r="R235" s="156">
        <f t="shared" si="51"/>
        <v>184.16666666666666</v>
      </c>
    </row>
    <row r="236" spans="1:19">
      <c r="A236" s="263" t="s">
        <v>316</v>
      </c>
      <c r="B236" s="475"/>
      <c r="C236" s="476"/>
      <c r="D236" s="476"/>
      <c r="E236" s="476"/>
      <c r="F236" s="476"/>
      <c r="G236" s="476"/>
      <c r="H236" s="476"/>
      <c r="I236" s="477"/>
      <c r="J236" s="476" t="s">
        <v>107</v>
      </c>
      <c r="K236" s="263">
        <v>3</v>
      </c>
      <c r="L236" s="478" t="s">
        <v>10</v>
      </c>
      <c r="M236" s="479"/>
      <c r="N236" s="480">
        <f t="shared" si="77"/>
        <v>31444</v>
      </c>
      <c r="O236" s="481">
        <f t="shared" si="77"/>
        <v>30000</v>
      </c>
      <c r="P236" s="481">
        <f t="shared" si="77"/>
        <v>55250</v>
      </c>
      <c r="Q236" s="260">
        <f t="shared" si="50"/>
        <v>175.7091973031421</v>
      </c>
      <c r="R236" s="164">
        <f t="shared" si="51"/>
        <v>184.16666666666666</v>
      </c>
    </row>
    <row r="237" spans="1:19">
      <c r="A237" s="263" t="s">
        <v>316</v>
      </c>
      <c r="B237" s="52"/>
      <c r="C237" s="53"/>
      <c r="D237" s="53"/>
      <c r="E237" s="53"/>
      <c r="F237" s="53"/>
      <c r="G237" s="53"/>
      <c r="H237" s="53"/>
      <c r="I237" s="54"/>
      <c r="J237" s="53" t="s">
        <v>107</v>
      </c>
      <c r="K237" s="293">
        <v>38</v>
      </c>
      <c r="L237" s="158" t="s">
        <v>94</v>
      </c>
      <c r="M237" s="159"/>
      <c r="N237" s="161">
        <f t="shared" si="77"/>
        <v>31444</v>
      </c>
      <c r="O237" s="86">
        <f t="shared" si="77"/>
        <v>30000</v>
      </c>
      <c r="P237" s="86">
        <f t="shared" si="77"/>
        <v>55250</v>
      </c>
      <c r="Q237" s="260">
        <f t="shared" si="50"/>
        <v>175.7091973031421</v>
      </c>
      <c r="R237" s="164">
        <f t="shared" si="51"/>
        <v>184.16666666666666</v>
      </c>
    </row>
    <row r="238" spans="1:19">
      <c r="A238" s="291" t="s">
        <v>316</v>
      </c>
      <c r="B238" s="58" t="s">
        <v>88</v>
      </c>
      <c r="C238" s="59"/>
      <c r="D238" s="59"/>
      <c r="E238" s="59"/>
      <c r="F238" s="59"/>
      <c r="G238" s="59"/>
      <c r="H238" s="59" t="s">
        <v>187</v>
      </c>
      <c r="I238" s="60"/>
      <c r="J238" s="59" t="s">
        <v>107</v>
      </c>
      <c r="K238" s="294">
        <v>381</v>
      </c>
      <c r="L238" s="197" t="s">
        <v>54</v>
      </c>
      <c r="M238" s="198"/>
      <c r="N238" s="292">
        <v>31444</v>
      </c>
      <c r="O238" s="186">
        <v>30000</v>
      </c>
      <c r="P238" s="186">
        <v>55250</v>
      </c>
      <c r="Q238" s="261">
        <f t="shared" si="50"/>
        <v>175.7091973031421</v>
      </c>
      <c r="R238" s="189">
        <f t="shared" si="51"/>
        <v>184.16666666666666</v>
      </c>
    </row>
    <row r="239" spans="1:19" ht="16.95" customHeight="1">
      <c r="A239" s="276"/>
      <c r="B239" s="285"/>
      <c r="C239" s="286"/>
      <c r="D239" s="286"/>
      <c r="E239" s="286"/>
      <c r="F239" s="286"/>
      <c r="G239" s="286"/>
      <c r="H239" s="286"/>
      <c r="I239" s="287"/>
      <c r="J239" s="496"/>
      <c r="K239" s="278" t="s">
        <v>255</v>
      </c>
      <c r="L239" s="278"/>
      <c r="M239" s="279"/>
      <c r="N239" s="297">
        <f>SUM(N240)</f>
        <v>4686</v>
      </c>
      <c r="O239" s="298">
        <f>SUM(O240)</f>
        <v>130000</v>
      </c>
      <c r="P239" s="299">
        <f t="shared" ref="P239" si="78">SUM(P240)</f>
        <v>12300</v>
      </c>
      <c r="Q239" s="283">
        <f t="shared" si="50"/>
        <v>262.4839948783611</v>
      </c>
      <c r="R239" s="284">
        <f t="shared" si="51"/>
        <v>9.4615384615384617</v>
      </c>
    </row>
    <row r="240" spans="1:19">
      <c r="A240" s="124"/>
      <c r="B240" s="87"/>
      <c r="C240" s="88"/>
      <c r="D240" s="88"/>
      <c r="E240" s="88"/>
      <c r="F240" s="88"/>
      <c r="G240" s="88"/>
      <c r="H240" s="88"/>
      <c r="I240" s="89"/>
      <c r="J240" s="497" t="s">
        <v>247</v>
      </c>
      <c r="K240" s="126" t="s">
        <v>256</v>
      </c>
      <c r="L240" s="126"/>
      <c r="M240" s="127"/>
      <c r="N240" s="488">
        <f>N241</f>
        <v>4686</v>
      </c>
      <c r="O240" s="489">
        <f>O241</f>
        <v>130000</v>
      </c>
      <c r="P240" s="490">
        <f t="shared" ref="P240" si="79">P241</f>
        <v>12300</v>
      </c>
      <c r="Q240" s="131">
        <f t="shared" si="50"/>
        <v>262.4839948783611</v>
      </c>
      <c r="R240" s="132">
        <f t="shared" si="51"/>
        <v>9.4615384615384617</v>
      </c>
    </row>
    <row r="241" spans="1:19">
      <c r="A241" s="167" t="s">
        <v>317</v>
      </c>
      <c r="B241" s="106" t="s">
        <v>88</v>
      </c>
      <c r="C241" s="107"/>
      <c r="D241" s="107" t="s">
        <v>97</v>
      </c>
      <c r="E241" s="107" t="s">
        <v>11</v>
      </c>
      <c r="F241" s="107"/>
      <c r="G241" s="107"/>
      <c r="H241" s="107" t="s">
        <v>187</v>
      </c>
      <c r="I241" s="108"/>
      <c r="J241" s="502"/>
      <c r="K241" s="168" t="s">
        <v>257</v>
      </c>
      <c r="L241" s="168"/>
      <c r="M241" s="169"/>
      <c r="N241" s="201">
        <f>N242+N248</f>
        <v>4686</v>
      </c>
      <c r="O241" s="202">
        <f t="shared" ref="O241:P241" si="80">O242+O248</f>
        <v>130000</v>
      </c>
      <c r="P241" s="203">
        <f t="shared" si="80"/>
        <v>12300</v>
      </c>
      <c r="Q241" s="173">
        <f t="shared" si="50"/>
        <v>262.4839948783611</v>
      </c>
      <c r="R241" s="174">
        <f t="shared" si="51"/>
        <v>9.4615384615384617</v>
      </c>
    </row>
    <row r="242" spans="1:19">
      <c r="A242" s="179" t="s">
        <v>318</v>
      </c>
      <c r="B242" s="115" t="s">
        <v>88</v>
      </c>
      <c r="C242" s="116"/>
      <c r="D242" s="116" t="s">
        <v>97</v>
      </c>
      <c r="E242" s="116" t="s">
        <v>11</v>
      </c>
      <c r="F242" s="116"/>
      <c r="G242" s="116"/>
      <c r="H242" s="116" t="s">
        <v>187</v>
      </c>
      <c r="I242" s="117"/>
      <c r="J242" s="510" t="s">
        <v>108</v>
      </c>
      <c r="K242" s="484" t="s">
        <v>258</v>
      </c>
      <c r="L242" s="180"/>
      <c r="M242" s="181"/>
      <c r="N242" s="152">
        <f>SUM(N243)</f>
        <v>4686</v>
      </c>
      <c r="O242" s="153">
        <f>SUM(O243)</f>
        <v>30000</v>
      </c>
      <c r="P242" s="154">
        <f>SUM(P243)</f>
        <v>12300</v>
      </c>
      <c r="Q242" s="461">
        <f t="shared" si="50"/>
        <v>262.4839948783611</v>
      </c>
      <c r="R242" s="184">
        <f t="shared" si="51"/>
        <v>41</v>
      </c>
    </row>
    <row r="243" spans="1:19">
      <c r="A243" s="157" t="s">
        <v>318</v>
      </c>
      <c r="B243" s="52"/>
      <c r="C243" s="53"/>
      <c r="D243" s="53"/>
      <c r="E243" s="53"/>
      <c r="F243" s="53"/>
      <c r="G243" s="53"/>
      <c r="H243" s="53"/>
      <c r="I243" s="54"/>
      <c r="J243" s="501" t="s">
        <v>108</v>
      </c>
      <c r="K243" s="293">
        <v>3</v>
      </c>
      <c r="L243" s="158" t="s">
        <v>10</v>
      </c>
      <c r="M243" s="159"/>
      <c r="N243" s="160">
        <f>N244+N246</f>
        <v>4686</v>
      </c>
      <c r="O243" s="161">
        <f>O244+O246</f>
        <v>30000</v>
      </c>
      <c r="P243" s="162">
        <f>P244+P246</f>
        <v>12300</v>
      </c>
      <c r="Q243" s="260">
        <f t="shared" si="50"/>
        <v>262.4839948783611</v>
      </c>
      <c r="R243" s="164">
        <f t="shared" si="51"/>
        <v>41</v>
      </c>
    </row>
    <row r="244" spans="1:19">
      <c r="A244" s="157" t="s">
        <v>318</v>
      </c>
      <c r="B244" s="52"/>
      <c r="C244" s="53"/>
      <c r="D244" s="53"/>
      <c r="E244" s="53"/>
      <c r="F244" s="53"/>
      <c r="G244" s="53"/>
      <c r="H244" s="53"/>
      <c r="I244" s="54"/>
      <c r="J244" s="501" t="s">
        <v>108</v>
      </c>
      <c r="K244" s="295" t="s">
        <v>92</v>
      </c>
      <c r="L244" s="158" t="s">
        <v>44</v>
      </c>
      <c r="M244" s="159"/>
      <c r="N244" s="160">
        <f>N245</f>
        <v>0</v>
      </c>
      <c r="O244" s="86">
        <f>O245</f>
        <v>10000</v>
      </c>
      <c r="P244" s="165">
        <f>P245</f>
        <v>0</v>
      </c>
      <c r="Q244" s="260">
        <v>0</v>
      </c>
      <c r="R244" s="164">
        <f t="shared" si="51"/>
        <v>0</v>
      </c>
    </row>
    <row r="245" spans="1:19">
      <c r="A245" s="157" t="s">
        <v>318</v>
      </c>
      <c r="B245" s="52"/>
      <c r="C245" s="53"/>
      <c r="D245" s="53"/>
      <c r="E245" s="53"/>
      <c r="F245" s="53"/>
      <c r="G245" s="53"/>
      <c r="H245" s="53" t="s">
        <v>187</v>
      </c>
      <c r="I245" s="54"/>
      <c r="J245" s="501" t="s">
        <v>108</v>
      </c>
      <c r="K245" s="295" t="s">
        <v>91</v>
      </c>
      <c r="L245" s="158" t="s">
        <v>47</v>
      </c>
      <c r="M245" s="159"/>
      <c r="N245" s="160">
        <v>0</v>
      </c>
      <c r="O245" s="86">
        <v>10000</v>
      </c>
      <c r="P245" s="165">
        <v>0</v>
      </c>
      <c r="Q245" s="260">
        <v>0</v>
      </c>
      <c r="R245" s="164">
        <f t="shared" ref="R245:R247" si="81">P245/O245*100</f>
        <v>0</v>
      </c>
    </row>
    <row r="246" spans="1:19">
      <c r="A246" s="157" t="s">
        <v>318</v>
      </c>
      <c r="B246" s="52"/>
      <c r="C246" s="53"/>
      <c r="D246" s="53"/>
      <c r="E246" s="53"/>
      <c r="F246" s="53"/>
      <c r="G246" s="53"/>
      <c r="H246" s="53"/>
      <c r="I246" s="54"/>
      <c r="J246" s="501" t="s">
        <v>108</v>
      </c>
      <c r="K246" s="293">
        <v>38</v>
      </c>
      <c r="L246" s="158" t="s">
        <v>94</v>
      </c>
      <c r="M246" s="159"/>
      <c r="N246" s="160">
        <f>N247</f>
        <v>4686</v>
      </c>
      <c r="O246" s="86">
        <f>O247</f>
        <v>20000</v>
      </c>
      <c r="P246" s="165">
        <f>P247</f>
        <v>12300</v>
      </c>
      <c r="Q246" s="260">
        <f t="shared" ref="Q246:Q271" si="82">P246/N246*100</f>
        <v>262.4839948783611</v>
      </c>
      <c r="R246" s="164">
        <f t="shared" si="81"/>
        <v>61.5</v>
      </c>
    </row>
    <row r="247" spans="1:19">
      <c r="A247" s="157" t="s">
        <v>318</v>
      </c>
      <c r="B247" s="52" t="s">
        <v>88</v>
      </c>
      <c r="C247" s="53"/>
      <c r="D247" s="53" t="s">
        <v>97</v>
      </c>
      <c r="E247" s="53" t="s">
        <v>11</v>
      </c>
      <c r="F247" s="53"/>
      <c r="G247" s="53"/>
      <c r="H247" s="53"/>
      <c r="I247" s="54"/>
      <c r="J247" s="501" t="s">
        <v>108</v>
      </c>
      <c r="K247" s="293">
        <v>381</v>
      </c>
      <c r="L247" s="158" t="s">
        <v>54</v>
      </c>
      <c r="M247" s="159"/>
      <c r="N247" s="160">
        <v>4686</v>
      </c>
      <c r="O247" s="161">
        <v>20000</v>
      </c>
      <c r="P247" s="162">
        <v>12300</v>
      </c>
      <c r="Q247" s="260">
        <f t="shared" si="82"/>
        <v>262.4839948783611</v>
      </c>
      <c r="R247" s="164">
        <f t="shared" si="81"/>
        <v>61.5</v>
      </c>
    </row>
    <row r="248" spans="1:19" s="9" customFormat="1">
      <c r="A248" s="149" t="s">
        <v>319</v>
      </c>
      <c r="B248" s="112" t="s">
        <v>88</v>
      </c>
      <c r="C248" s="113"/>
      <c r="D248" s="113"/>
      <c r="E248" s="113"/>
      <c r="F248" s="113"/>
      <c r="G248" s="113"/>
      <c r="H248" s="113" t="s">
        <v>187</v>
      </c>
      <c r="I248" s="114"/>
      <c r="J248" s="500" t="s">
        <v>270</v>
      </c>
      <c r="K248" s="290" t="s">
        <v>428</v>
      </c>
      <c r="L248" s="150"/>
      <c r="M248" s="151"/>
      <c r="N248" s="152">
        <f>N249</f>
        <v>0</v>
      </c>
      <c r="O248" s="153">
        <f t="shared" ref="O248:P250" si="83">O249</f>
        <v>100000</v>
      </c>
      <c r="P248" s="154">
        <f t="shared" si="83"/>
        <v>0</v>
      </c>
      <c r="Q248" s="264">
        <v>0</v>
      </c>
      <c r="R248" s="156">
        <f t="shared" ref="R248:R251" si="84">P248/O248*100</f>
        <v>0</v>
      </c>
    </row>
    <row r="249" spans="1:19" s="9" customFormat="1">
      <c r="A249" s="157" t="s">
        <v>319</v>
      </c>
      <c r="B249" s="52"/>
      <c r="C249" s="53"/>
      <c r="D249" s="53"/>
      <c r="E249" s="53"/>
      <c r="F249" s="53"/>
      <c r="G249" s="53"/>
      <c r="H249" s="53"/>
      <c r="I249" s="54"/>
      <c r="J249" s="501" t="s">
        <v>270</v>
      </c>
      <c r="K249" s="295" t="s">
        <v>11</v>
      </c>
      <c r="L249" s="158" t="s">
        <v>12</v>
      </c>
      <c r="M249" s="159"/>
      <c r="N249" s="160">
        <f>N250</f>
        <v>0</v>
      </c>
      <c r="O249" s="161">
        <f t="shared" si="83"/>
        <v>100000</v>
      </c>
      <c r="P249" s="162">
        <f t="shared" si="83"/>
        <v>0</v>
      </c>
      <c r="Q249" s="260">
        <v>0</v>
      </c>
      <c r="R249" s="164">
        <f t="shared" si="84"/>
        <v>0</v>
      </c>
    </row>
    <row r="250" spans="1:19" s="9" customFormat="1">
      <c r="A250" s="157" t="s">
        <v>319</v>
      </c>
      <c r="B250" s="52"/>
      <c r="C250" s="53"/>
      <c r="D250" s="53"/>
      <c r="E250" s="53"/>
      <c r="F250" s="53"/>
      <c r="G250" s="53"/>
      <c r="H250" s="53"/>
      <c r="I250" s="54"/>
      <c r="J250" s="501" t="s">
        <v>270</v>
      </c>
      <c r="K250" s="293">
        <v>42</v>
      </c>
      <c r="L250" s="158" t="s">
        <v>57</v>
      </c>
      <c r="M250" s="159"/>
      <c r="N250" s="160">
        <f>N251</f>
        <v>0</v>
      </c>
      <c r="O250" s="161">
        <f t="shared" si="83"/>
        <v>100000</v>
      </c>
      <c r="P250" s="162">
        <f t="shared" si="83"/>
        <v>0</v>
      </c>
      <c r="Q250" s="260">
        <v>0</v>
      </c>
      <c r="R250" s="164">
        <f t="shared" si="84"/>
        <v>0</v>
      </c>
    </row>
    <row r="251" spans="1:19" s="9" customFormat="1">
      <c r="A251" s="185" t="s">
        <v>319</v>
      </c>
      <c r="B251" s="58" t="s">
        <v>88</v>
      </c>
      <c r="C251" s="59"/>
      <c r="D251" s="59"/>
      <c r="E251" s="59"/>
      <c r="F251" s="59"/>
      <c r="G251" s="59"/>
      <c r="H251" s="59" t="s">
        <v>187</v>
      </c>
      <c r="I251" s="60"/>
      <c r="J251" s="506" t="s">
        <v>270</v>
      </c>
      <c r="K251" s="294">
        <v>421</v>
      </c>
      <c r="L251" s="197" t="s">
        <v>58</v>
      </c>
      <c r="M251" s="198"/>
      <c r="N251" s="199">
        <v>0</v>
      </c>
      <c r="O251" s="186">
        <v>100000</v>
      </c>
      <c r="P251" s="187">
        <v>0</v>
      </c>
      <c r="Q251" s="261">
        <v>0</v>
      </c>
      <c r="R251" s="189">
        <f t="shared" si="84"/>
        <v>0</v>
      </c>
      <c r="S251" s="50"/>
    </row>
    <row r="252" spans="1:19" s="9" customFormat="1">
      <c r="A252" s="276"/>
      <c r="B252" s="285"/>
      <c r="C252" s="286"/>
      <c r="D252" s="286"/>
      <c r="E252" s="286"/>
      <c r="F252" s="286"/>
      <c r="G252" s="286"/>
      <c r="H252" s="286"/>
      <c r="I252" s="287"/>
      <c r="J252" s="496"/>
      <c r="K252" s="278" t="s">
        <v>259</v>
      </c>
      <c r="L252" s="278"/>
      <c r="M252" s="279"/>
      <c r="N252" s="280">
        <f>SUM(N253)</f>
        <v>68817</v>
      </c>
      <c r="O252" s="288">
        <f>O253</f>
        <v>270000</v>
      </c>
      <c r="P252" s="289">
        <f t="shared" ref="P252" si="85">SUM(P253)</f>
        <v>75829</v>
      </c>
      <c r="Q252" s="283">
        <f t="shared" si="82"/>
        <v>110.1893427496113</v>
      </c>
      <c r="R252" s="284">
        <f t="shared" ref="R252:R276" si="86">P252/O252*100</f>
        <v>28.084814814814813</v>
      </c>
      <c r="S252" s="50"/>
    </row>
    <row r="253" spans="1:19" s="9" customFormat="1">
      <c r="A253" s="124"/>
      <c r="B253" s="87"/>
      <c r="C253" s="88"/>
      <c r="D253" s="88"/>
      <c r="E253" s="88"/>
      <c r="F253" s="88"/>
      <c r="G253" s="88"/>
      <c r="H253" s="88"/>
      <c r="I253" s="89"/>
      <c r="J253" s="497" t="s">
        <v>260</v>
      </c>
      <c r="K253" s="126" t="s">
        <v>261</v>
      </c>
      <c r="L253" s="126"/>
      <c r="M253" s="127"/>
      <c r="N253" s="244">
        <f>N254+N267+N272</f>
        <v>68817</v>
      </c>
      <c r="O253" s="245">
        <f>O254+O267+O272</f>
        <v>270000</v>
      </c>
      <c r="P253" s="246">
        <f>P254+P267+P272</f>
        <v>75829</v>
      </c>
      <c r="Q253" s="131">
        <f t="shared" si="82"/>
        <v>110.1893427496113</v>
      </c>
      <c r="R253" s="132">
        <f t="shared" si="86"/>
        <v>28.084814814814813</v>
      </c>
      <c r="S253" s="50"/>
    </row>
    <row r="254" spans="1:19" s="9" customFormat="1">
      <c r="A254" s="167" t="s">
        <v>321</v>
      </c>
      <c r="B254" s="106" t="s">
        <v>88</v>
      </c>
      <c r="C254" s="107"/>
      <c r="D254" s="107" t="s">
        <v>97</v>
      </c>
      <c r="E254" s="107" t="s">
        <v>11</v>
      </c>
      <c r="F254" s="107"/>
      <c r="G254" s="107"/>
      <c r="H254" s="107"/>
      <c r="I254" s="108"/>
      <c r="J254" s="502"/>
      <c r="K254" s="168" t="s">
        <v>262</v>
      </c>
      <c r="L254" s="168"/>
      <c r="M254" s="169"/>
      <c r="N254" s="201">
        <f>N255+N259+N263</f>
        <v>39817</v>
      </c>
      <c r="O254" s="202">
        <f>O255+O259+O263</f>
        <v>205000</v>
      </c>
      <c r="P254" s="203">
        <f>P255+P259+P263</f>
        <v>58829</v>
      </c>
      <c r="Q254" s="173">
        <f t="shared" si="82"/>
        <v>147.74844915488359</v>
      </c>
      <c r="R254" s="174">
        <f t="shared" si="86"/>
        <v>28.697073170731706</v>
      </c>
      <c r="S254" s="50"/>
    </row>
    <row r="255" spans="1:19" s="9" customFormat="1">
      <c r="A255" s="179" t="s">
        <v>324</v>
      </c>
      <c r="B255" s="115" t="s">
        <v>88</v>
      </c>
      <c r="C255" s="116"/>
      <c r="D255" s="116"/>
      <c r="E255" s="116" t="s">
        <v>11</v>
      </c>
      <c r="F255" s="116"/>
      <c r="G255" s="116"/>
      <c r="H255" s="116"/>
      <c r="I255" s="117"/>
      <c r="J255" s="510">
        <v>1070</v>
      </c>
      <c r="K255" s="180" t="s">
        <v>263</v>
      </c>
      <c r="L255" s="180"/>
      <c r="M255" s="181"/>
      <c r="N255" s="204">
        <f t="shared" ref="N255:P257" si="87">N256</f>
        <v>39817</v>
      </c>
      <c r="O255" s="182">
        <f t="shared" si="87"/>
        <v>100000</v>
      </c>
      <c r="P255" s="183">
        <f t="shared" si="87"/>
        <v>58517</v>
      </c>
      <c r="Q255" s="518">
        <f t="shared" si="82"/>
        <v>146.96486425396188</v>
      </c>
      <c r="R255" s="184">
        <f t="shared" si="86"/>
        <v>58.516999999999996</v>
      </c>
      <c r="S255" s="50"/>
    </row>
    <row r="256" spans="1:19" s="22" customFormat="1" ht="16.95" customHeight="1">
      <c r="A256" s="157" t="s">
        <v>324</v>
      </c>
      <c r="B256" s="52"/>
      <c r="C256" s="53"/>
      <c r="D256" s="53"/>
      <c r="E256" s="53"/>
      <c r="F256" s="53"/>
      <c r="G256" s="53"/>
      <c r="H256" s="53"/>
      <c r="I256" s="54"/>
      <c r="J256" s="501" t="s">
        <v>109</v>
      </c>
      <c r="K256" s="158">
        <v>3</v>
      </c>
      <c r="L256" s="158" t="s">
        <v>10</v>
      </c>
      <c r="M256" s="159"/>
      <c r="N256" s="160">
        <f t="shared" si="87"/>
        <v>39817</v>
      </c>
      <c r="O256" s="86">
        <f t="shared" si="87"/>
        <v>100000</v>
      </c>
      <c r="P256" s="165">
        <f t="shared" si="87"/>
        <v>58517</v>
      </c>
      <c r="Q256" s="163">
        <f t="shared" si="82"/>
        <v>146.96486425396188</v>
      </c>
      <c r="R256" s="164">
        <f t="shared" si="86"/>
        <v>58.516999999999996</v>
      </c>
      <c r="S256" s="118"/>
    </row>
    <row r="257" spans="1:18">
      <c r="A257" s="157" t="s">
        <v>324</v>
      </c>
      <c r="B257" s="52"/>
      <c r="C257" s="53"/>
      <c r="D257" s="53"/>
      <c r="E257" s="53"/>
      <c r="F257" s="53"/>
      <c r="G257" s="53"/>
      <c r="H257" s="53"/>
      <c r="I257" s="54"/>
      <c r="J257" s="501" t="s">
        <v>109</v>
      </c>
      <c r="K257" s="158">
        <v>37</v>
      </c>
      <c r="L257" s="158" t="s">
        <v>104</v>
      </c>
      <c r="M257" s="159"/>
      <c r="N257" s="160">
        <f t="shared" si="87"/>
        <v>39817</v>
      </c>
      <c r="O257" s="86">
        <f t="shared" si="87"/>
        <v>100000</v>
      </c>
      <c r="P257" s="165">
        <f t="shared" si="87"/>
        <v>58517</v>
      </c>
      <c r="Q257" s="163">
        <f t="shared" si="82"/>
        <v>146.96486425396188</v>
      </c>
      <c r="R257" s="164">
        <f t="shared" si="86"/>
        <v>58.516999999999996</v>
      </c>
    </row>
    <row r="258" spans="1:18">
      <c r="A258" s="157" t="s">
        <v>324</v>
      </c>
      <c r="B258" s="52" t="s">
        <v>88</v>
      </c>
      <c r="C258" s="53"/>
      <c r="D258" s="53"/>
      <c r="E258" s="53" t="s">
        <v>11</v>
      </c>
      <c r="F258" s="53"/>
      <c r="G258" s="53"/>
      <c r="H258" s="53"/>
      <c r="I258" s="54"/>
      <c r="J258" s="501" t="s">
        <v>109</v>
      </c>
      <c r="K258" s="158">
        <v>372</v>
      </c>
      <c r="L258" s="158" t="s">
        <v>52</v>
      </c>
      <c r="M258" s="159"/>
      <c r="N258" s="160">
        <v>39817</v>
      </c>
      <c r="O258" s="86">
        <v>100000</v>
      </c>
      <c r="P258" s="165">
        <v>58517</v>
      </c>
      <c r="Q258" s="163">
        <f t="shared" si="82"/>
        <v>146.96486425396188</v>
      </c>
      <c r="R258" s="164">
        <f t="shared" si="86"/>
        <v>58.516999999999996</v>
      </c>
    </row>
    <row r="259" spans="1:18">
      <c r="A259" s="149" t="s">
        <v>325</v>
      </c>
      <c r="B259" s="112" t="s">
        <v>88</v>
      </c>
      <c r="C259" s="113"/>
      <c r="D259" s="113"/>
      <c r="E259" s="113" t="s">
        <v>11</v>
      </c>
      <c r="F259" s="113"/>
      <c r="G259" s="113"/>
      <c r="H259" s="113"/>
      <c r="I259" s="114"/>
      <c r="J259" s="500">
        <v>1070</v>
      </c>
      <c r="K259" s="150" t="s">
        <v>264</v>
      </c>
      <c r="L259" s="150"/>
      <c r="M259" s="151"/>
      <c r="N259" s="152">
        <f t="shared" ref="N259:P261" si="88">N260</f>
        <v>0</v>
      </c>
      <c r="O259" s="176">
        <f t="shared" si="88"/>
        <v>5000</v>
      </c>
      <c r="P259" s="177">
        <f t="shared" si="88"/>
        <v>312</v>
      </c>
      <c r="Q259" s="155">
        <v>0</v>
      </c>
      <c r="R259" s="156">
        <f t="shared" si="86"/>
        <v>6.2399999999999993</v>
      </c>
    </row>
    <row r="260" spans="1:18">
      <c r="A260" s="157" t="s">
        <v>325</v>
      </c>
      <c r="B260" s="52"/>
      <c r="C260" s="53"/>
      <c r="D260" s="53"/>
      <c r="E260" s="53"/>
      <c r="F260" s="53"/>
      <c r="G260" s="53"/>
      <c r="H260" s="53"/>
      <c r="I260" s="54"/>
      <c r="J260" s="501" t="s">
        <v>109</v>
      </c>
      <c r="K260" s="158">
        <v>3</v>
      </c>
      <c r="L260" s="158" t="s">
        <v>10</v>
      </c>
      <c r="M260" s="159"/>
      <c r="N260" s="160">
        <f t="shared" si="88"/>
        <v>0</v>
      </c>
      <c r="O260" s="86">
        <f t="shared" si="88"/>
        <v>5000</v>
      </c>
      <c r="P260" s="165">
        <f t="shared" si="88"/>
        <v>312</v>
      </c>
      <c r="Q260" s="163">
        <v>0</v>
      </c>
      <c r="R260" s="164">
        <f t="shared" si="86"/>
        <v>6.2399999999999993</v>
      </c>
    </row>
    <row r="261" spans="1:18">
      <c r="A261" s="185" t="s">
        <v>325</v>
      </c>
      <c r="B261" s="58"/>
      <c r="C261" s="59"/>
      <c r="D261" s="59"/>
      <c r="E261" s="59"/>
      <c r="F261" s="59"/>
      <c r="G261" s="59"/>
      <c r="H261" s="59"/>
      <c r="I261" s="60"/>
      <c r="J261" s="506" t="s">
        <v>109</v>
      </c>
      <c r="K261" s="197">
        <v>37</v>
      </c>
      <c r="L261" s="197" t="s">
        <v>104</v>
      </c>
      <c r="M261" s="198"/>
      <c r="N261" s="199">
        <f t="shared" si="88"/>
        <v>0</v>
      </c>
      <c r="O261" s="186">
        <f t="shared" si="88"/>
        <v>5000</v>
      </c>
      <c r="P261" s="187">
        <f t="shared" si="88"/>
        <v>312</v>
      </c>
      <c r="Q261" s="188">
        <v>0</v>
      </c>
      <c r="R261" s="189">
        <f t="shared" si="86"/>
        <v>6.2399999999999993</v>
      </c>
    </row>
    <row r="262" spans="1:18">
      <c r="A262" s="190" t="s">
        <v>325</v>
      </c>
      <c r="B262" s="76" t="s">
        <v>88</v>
      </c>
      <c r="C262" s="77"/>
      <c r="D262" s="77"/>
      <c r="E262" s="77" t="s">
        <v>11</v>
      </c>
      <c r="F262" s="77"/>
      <c r="G262" s="77"/>
      <c r="H262" s="77"/>
      <c r="I262" s="78"/>
      <c r="J262" s="585" t="s">
        <v>109</v>
      </c>
      <c r="K262" s="208">
        <v>372</v>
      </c>
      <c r="L262" s="208" t="s">
        <v>52</v>
      </c>
      <c r="M262" s="217"/>
      <c r="N262" s="209">
        <v>0</v>
      </c>
      <c r="O262" s="192">
        <v>5000</v>
      </c>
      <c r="P262" s="193">
        <v>312</v>
      </c>
      <c r="Q262" s="586">
        <v>0</v>
      </c>
      <c r="R262" s="194">
        <f t="shared" si="86"/>
        <v>6.2399999999999993</v>
      </c>
    </row>
    <row r="263" spans="1:18" s="5" customFormat="1">
      <c r="A263" s="149" t="s">
        <v>326</v>
      </c>
      <c r="B263" s="112"/>
      <c r="C263" s="113"/>
      <c r="D263" s="113" t="s">
        <v>97</v>
      </c>
      <c r="E263" s="113"/>
      <c r="F263" s="113"/>
      <c r="G263" s="113"/>
      <c r="H263" s="113"/>
      <c r="I263" s="114"/>
      <c r="J263" s="500" t="s">
        <v>110</v>
      </c>
      <c r="K263" s="150" t="s">
        <v>265</v>
      </c>
      <c r="L263" s="150"/>
      <c r="M263" s="151"/>
      <c r="N263" s="152">
        <f t="shared" ref="N263:O265" si="89">N264</f>
        <v>0</v>
      </c>
      <c r="O263" s="176">
        <f t="shared" si="89"/>
        <v>100000</v>
      </c>
      <c r="P263" s="177">
        <f>P264</f>
        <v>0</v>
      </c>
      <c r="Q263" s="155">
        <v>0</v>
      </c>
      <c r="R263" s="156">
        <f t="shared" si="86"/>
        <v>0</v>
      </c>
    </row>
    <row r="264" spans="1:18" s="5" customFormat="1">
      <c r="A264" s="157" t="s">
        <v>326</v>
      </c>
      <c r="B264" s="52"/>
      <c r="C264" s="53"/>
      <c r="D264" s="53"/>
      <c r="E264" s="53"/>
      <c r="F264" s="53"/>
      <c r="G264" s="53"/>
      <c r="H264" s="53"/>
      <c r="I264" s="54"/>
      <c r="J264" s="501" t="s">
        <v>110</v>
      </c>
      <c r="K264" s="158">
        <v>3</v>
      </c>
      <c r="L264" s="158" t="s">
        <v>10</v>
      </c>
      <c r="M264" s="159"/>
      <c r="N264" s="160">
        <f t="shared" si="89"/>
        <v>0</v>
      </c>
      <c r="O264" s="86">
        <f t="shared" si="89"/>
        <v>100000</v>
      </c>
      <c r="P264" s="165">
        <f>P265</f>
        <v>0</v>
      </c>
      <c r="Q264" s="163">
        <v>0</v>
      </c>
      <c r="R264" s="164">
        <f t="shared" si="86"/>
        <v>0</v>
      </c>
    </row>
    <row r="265" spans="1:18" s="5" customFormat="1">
      <c r="A265" s="157" t="s">
        <v>326</v>
      </c>
      <c r="B265" s="52"/>
      <c r="C265" s="53"/>
      <c r="D265" s="53"/>
      <c r="E265" s="53"/>
      <c r="F265" s="53"/>
      <c r="G265" s="53"/>
      <c r="H265" s="53"/>
      <c r="I265" s="54"/>
      <c r="J265" s="501" t="s">
        <v>110</v>
      </c>
      <c r="K265" s="158">
        <v>37</v>
      </c>
      <c r="L265" s="158" t="s">
        <v>104</v>
      </c>
      <c r="M265" s="159"/>
      <c r="N265" s="160">
        <f t="shared" si="89"/>
        <v>0</v>
      </c>
      <c r="O265" s="86">
        <f t="shared" si="89"/>
        <v>100000</v>
      </c>
      <c r="P265" s="165">
        <f>P266</f>
        <v>0</v>
      </c>
      <c r="Q265" s="163">
        <v>0</v>
      </c>
      <c r="R265" s="164">
        <f t="shared" si="86"/>
        <v>0</v>
      </c>
    </row>
    <row r="266" spans="1:18" s="5" customFormat="1">
      <c r="A266" s="185" t="s">
        <v>326</v>
      </c>
      <c r="B266" s="58"/>
      <c r="C266" s="59"/>
      <c r="D266" s="59" t="s">
        <v>97</v>
      </c>
      <c r="E266" s="59"/>
      <c r="F266" s="59"/>
      <c r="G266" s="59"/>
      <c r="H266" s="59"/>
      <c r="I266" s="60"/>
      <c r="J266" s="506" t="s">
        <v>110</v>
      </c>
      <c r="K266" s="197">
        <v>372</v>
      </c>
      <c r="L266" s="197" t="s">
        <v>52</v>
      </c>
      <c r="M266" s="198"/>
      <c r="N266" s="199">
        <v>0</v>
      </c>
      <c r="O266" s="186">
        <v>100000</v>
      </c>
      <c r="P266" s="187">
        <v>0</v>
      </c>
      <c r="Q266" s="188">
        <v>0</v>
      </c>
      <c r="R266" s="189">
        <f t="shared" si="86"/>
        <v>0</v>
      </c>
    </row>
    <row r="267" spans="1:18">
      <c r="A267" s="167" t="s">
        <v>322</v>
      </c>
      <c r="B267" s="106" t="s">
        <v>88</v>
      </c>
      <c r="C267" s="107"/>
      <c r="D267" s="107"/>
      <c r="E267" s="107" t="s">
        <v>11</v>
      </c>
      <c r="F267" s="107"/>
      <c r="G267" s="107"/>
      <c r="H267" s="107"/>
      <c r="I267" s="108"/>
      <c r="J267" s="502"/>
      <c r="K267" s="168" t="s">
        <v>266</v>
      </c>
      <c r="L267" s="168"/>
      <c r="M267" s="169"/>
      <c r="N267" s="201">
        <f t="shared" ref="N267:P270" si="90">N268</f>
        <v>19000</v>
      </c>
      <c r="O267" s="171">
        <f t="shared" si="90"/>
        <v>50000</v>
      </c>
      <c r="P267" s="172">
        <f t="shared" si="90"/>
        <v>17000</v>
      </c>
      <c r="Q267" s="173">
        <f t="shared" si="82"/>
        <v>89.473684210526315</v>
      </c>
      <c r="R267" s="174">
        <f t="shared" si="86"/>
        <v>34</v>
      </c>
    </row>
    <row r="268" spans="1:18">
      <c r="A268" s="149" t="s">
        <v>327</v>
      </c>
      <c r="B268" s="112" t="s">
        <v>88</v>
      </c>
      <c r="C268" s="113"/>
      <c r="D268" s="113"/>
      <c r="E268" s="113" t="s">
        <v>11</v>
      </c>
      <c r="F268" s="113"/>
      <c r="G268" s="113"/>
      <c r="H268" s="113"/>
      <c r="I268" s="114"/>
      <c r="J268" s="500">
        <v>1040</v>
      </c>
      <c r="K268" s="150" t="s">
        <v>267</v>
      </c>
      <c r="L268" s="150"/>
      <c r="M268" s="151"/>
      <c r="N268" s="152">
        <f t="shared" si="90"/>
        <v>19000</v>
      </c>
      <c r="O268" s="176">
        <f t="shared" si="90"/>
        <v>50000</v>
      </c>
      <c r="P268" s="177">
        <f t="shared" si="90"/>
        <v>17000</v>
      </c>
      <c r="Q268" s="155">
        <f t="shared" si="82"/>
        <v>89.473684210526315</v>
      </c>
      <c r="R268" s="156">
        <f t="shared" si="86"/>
        <v>34</v>
      </c>
    </row>
    <row r="269" spans="1:18">
      <c r="A269" s="157" t="s">
        <v>327</v>
      </c>
      <c r="B269" s="52"/>
      <c r="C269" s="53"/>
      <c r="D269" s="53"/>
      <c r="E269" s="53"/>
      <c r="F269" s="53"/>
      <c r="G269" s="53"/>
      <c r="H269" s="53"/>
      <c r="I269" s="54"/>
      <c r="J269" s="501" t="s">
        <v>111</v>
      </c>
      <c r="K269" s="158">
        <v>3</v>
      </c>
      <c r="L269" s="158" t="s">
        <v>10</v>
      </c>
      <c r="M269" s="159"/>
      <c r="N269" s="160">
        <f t="shared" si="90"/>
        <v>19000</v>
      </c>
      <c r="O269" s="86">
        <f t="shared" si="90"/>
        <v>50000</v>
      </c>
      <c r="P269" s="165">
        <f t="shared" si="90"/>
        <v>17000</v>
      </c>
      <c r="Q269" s="163">
        <f t="shared" si="82"/>
        <v>89.473684210526315</v>
      </c>
      <c r="R269" s="164">
        <f t="shared" si="86"/>
        <v>34</v>
      </c>
    </row>
    <row r="270" spans="1:18">
      <c r="A270" s="157" t="s">
        <v>327</v>
      </c>
      <c r="B270" s="52"/>
      <c r="C270" s="53"/>
      <c r="D270" s="53"/>
      <c r="E270" s="53"/>
      <c r="F270" s="53"/>
      <c r="G270" s="53"/>
      <c r="H270" s="53"/>
      <c r="I270" s="54"/>
      <c r="J270" s="501" t="s">
        <v>111</v>
      </c>
      <c r="K270" s="158">
        <v>37</v>
      </c>
      <c r="L270" s="158" t="s">
        <v>112</v>
      </c>
      <c r="M270" s="159"/>
      <c r="N270" s="160">
        <f t="shared" si="90"/>
        <v>19000</v>
      </c>
      <c r="O270" s="86">
        <f t="shared" si="90"/>
        <v>50000</v>
      </c>
      <c r="P270" s="165">
        <f t="shared" si="90"/>
        <v>17000</v>
      </c>
      <c r="Q270" s="163">
        <f t="shared" si="82"/>
        <v>89.473684210526315</v>
      </c>
      <c r="R270" s="164">
        <f t="shared" si="86"/>
        <v>34</v>
      </c>
    </row>
    <row r="271" spans="1:18">
      <c r="A271" s="157" t="s">
        <v>327</v>
      </c>
      <c r="B271" s="52" t="s">
        <v>88</v>
      </c>
      <c r="C271" s="53"/>
      <c r="D271" s="53"/>
      <c r="E271" s="53" t="s">
        <v>11</v>
      </c>
      <c r="F271" s="53"/>
      <c r="G271" s="53"/>
      <c r="H271" s="53"/>
      <c r="I271" s="54"/>
      <c r="J271" s="501" t="s">
        <v>111</v>
      </c>
      <c r="K271" s="158">
        <v>372</v>
      </c>
      <c r="L271" s="158" t="s">
        <v>52</v>
      </c>
      <c r="M271" s="159"/>
      <c r="N271" s="160">
        <v>19000</v>
      </c>
      <c r="O271" s="86">
        <v>50000</v>
      </c>
      <c r="P271" s="165">
        <v>17000</v>
      </c>
      <c r="Q271" s="163">
        <f t="shared" si="82"/>
        <v>89.473684210526315</v>
      </c>
      <c r="R271" s="164">
        <f t="shared" si="86"/>
        <v>34</v>
      </c>
    </row>
    <row r="272" spans="1:18">
      <c r="A272" s="167" t="s">
        <v>323</v>
      </c>
      <c r="B272" s="106" t="s">
        <v>88</v>
      </c>
      <c r="C272" s="107"/>
      <c r="D272" s="107"/>
      <c r="E272" s="107" t="s">
        <v>11</v>
      </c>
      <c r="F272" s="107"/>
      <c r="G272" s="107"/>
      <c r="H272" s="107"/>
      <c r="I272" s="108"/>
      <c r="J272" s="502"/>
      <c r="K272" s="168" t="s">
        <v>268</v>
      </c>
      <c r="L272" s="168"/>
      <c r="M272" s="169"/>
      <c r="N272" s="201">
        <f t="shared" ref="N272:O275" si="91">N273</f>
        <v>10000</v>
      </c>
      <c r="O272" s="171">
        <f t="shared" si="91"/>
        <v>15000</v>
      </c>
      <c r="P272" s="172">
        <f>P273</f>
        <v>0</v>
      </c>
      <c r="Q272" s="173">
        <v>0</v>
      </c>
      <c r="R272" s="174">
        <f t="shared" si="86"/>
        <v>0</v>
      </c>
    </row>
    <row r="273" spans="1:18">
      <c r="A273" s="149" t="s">
        <v>328</v>
      </c>
      <c r="B273" s="112" t="s">
        <v>88</v>
      </c>
      <c r="C273" s="113"/>
      <c r="D273" s="113"/>
      <c r="E273" s="113" t="s">
        <v>11</v>
      </c>
      <c r="F273" s="113"/>
      <c r="G273" s="113"/>
      <c r="H273" s="113"/>
      <c r="I273" s="114"/>
      <c r="J273" s="500">
        <v>1090</v>
      </c>
      <c r="K273" s="150" t="s">
        <v>269</v>
      </c>
      <c r="L273" s="150"/>
      <c r="M273" s="151"/>
      <c r="N273" s="152">
        <f t="shared" si="91"/>
        <v>10000</v>
      </c>
      <c r="O273" s="176">
        <f t="shared" si="91"/>
        <v>15000</v>
      </c>
      <c r="P273" s="177">
        <f>P274</f>
        <v>0</v>
      </c>
      <c r="Q273" s="155">
        <v>0</v>
      </c>
      <c r="R273" s="156">
        <f t="shared" si="86"/>
        <v>0</v>
      </c>
    </row>
    <row r="274" spans="1:18">
      <c r="A274" s="157" t="s">
        <v>328</v>
      </c>
      <c r="B274" s="52"/>
      <c r="C274" s="53"/>
      <c r="D274" s="53"/>
      <c r="E274" s="53"/>
      <c r="F274" s="53"/>
      <c r="G274" s="53"/>
      <c r="H274" s="53"/>
      <c r="I274" s="54"/>
      <c r="J274" s="501" t="s">
        <v>113</v>
      </c>
      <c r="K274" s="158">
        <v>3</v>
      </c>
      <c r="L274" s="158" t="s">
        <v>10</v>
      </c>
      <c r="M274" s="159"/>
      <c r="N274" s="160">
        <f t="shared" si="91"/>
        <v>10000</v>
      </c>
      <c r="O274" s="86">
        <f t="shared" si="91"/>
        <v>15000</v>
      </c>
      <c r="P274" s="165">
        <f>P275</f>
        <v>0</v>
      </c>
      <c r="Q274" s="163">
        <v>0</v>
      </c>
      <c r="R274" s="164">
        <f t="shared" si="86"/>
        <v>0</v>
      </c>
    </row>
    <row r="275" spans="1:18">
      <c r="A275" s="157" t="s">
        <v>328</v>
      </c>
      <c r="B275" s="52"/>
      <c r="C275" s="53"/>
      <c r="D275" s="53"/>
      <c r="E275" s="53"/>
      <c r="F275" s="53"/>
      <c r="G275" s="53"/>
      <c r="H275" s="53"/>
      <c r="I275" s="54"/>
      <c r="J275" s="501" t="s">
        <v>113</v>
      </c>
      <c r="K275" s="158">
        <v>38</v>
      </c>
      <c r="L275" s="158" t="s">
        <v>94</v>
      </c>
      <c r="M275" s="159"/>
      <c r="N275" s="160">
        <f t="shared" si="91"/>
        <v>10000</v>
      </c>
      <c r="O275" s="86">
        <f t="shared" si="91"/>
        <v>15000</v>
      </c>
      <c r="P275" s="165">
        <f>P276</f>
        <v>0</v>
      </c>
      <c r="Q275" s="163">
        <v>0</v>
      </c>
      <c r="R275" s="164">
        <f t="shared" si="86"/>
        <v>0</v>
      </c>
    </row>
    <row r="276" spans="1:18">
      <c r="A276" s="185" t="s">
        <v>328</v>
      </c>
      <c r="B276" s="58" t="s">
        <v>88</v>
      </c>
      <c r="C276" s="59"/>
      <c r="D276" s="59"/>
      <c r="E276" s="59" t="s">
        <v>11</v>
      </c>
      <c r="F276" s="59"/>
      <c r="G276" s="59"/>
      <c r="H276" s="59"/>
      <c r="I276" s="60"/>
      <c r="J276" s="506" t="s">
        <v>113</v>
      </c>
      <c r="K276" s="197">
        <v>381</v>
      </c>
      <c r="L276" s="197" t="s">
        <v>54</v>
      </c>
      <c r="M276" s="198"/>
      <c r="N276" s="199">
        <v>10000</v>
      </c>
      <c r="O276" s="186">
        <v>15000</v>
      </c>
      <c r="P276" s="187">
        <v>0</v>
      </c>
      <c r="Q276" s="188">
        <v>0</v>
      </c>
      <c r="R276" s="189">
        <f t="shared" si="86"/>
        <v>0</v>
      </c>
    </row>
    <row r="278" spans="1:18">
      <c r="A278" s="9"/>
      <c r="B278" s="9"/>
      <c r="C278" s="9"/>
      <c r="D278" s="9"/>
      <c r="E278" s="9"/>
      <c r="F278" s="9"/>
      <c r="G278" s="9"/>
      <c r="H278" s="9"/>
      <c r="J278" s="9"/>
      <c r="K278" s="9"/>
      <c r="L278" s="9"/>
      <c r="M278" s="9"/>
      <c r="O278" s="9"/>
      <c r="P278" s="9"/>
      <c r="Q278" s="9"/>
      <c r="R278" s="9"/>
    </row>
    <row r="279" spans="1:18">
      <c r="A279" s="9"/>
      <c r="B279" s="9"/>
      <c r="C279" s="9"/>
      <c r="D279" s="9"/>
      <c r="E279" s="9"/>
      <c r="F279" s="9"/>
      <c r="G279" s="9"/>
      <c r="H279" s="9"/>
      <c r="J279" s="9"/>
      <c r="K279" s="9"/>
      <c r="L279" s="9"/>
      <c r="M279" s="9"/>
      <c r="O279" s="9"/>
      <c r="P279" s="9"/>
      <c r="Q279" s="9"/>
      <c r="R279" s="9"/>
    </row>
    <row r="280" spans="1:18">
      <c r="A280" s="9"/>
      <c r="B280" s="9"/>
      <c r="C280" s="9"/>
      <c r="D280" s="9"/>
      <c r="E280" s="9"/>
      <c r="F280" s="9"/>
      <c r="G280" s="9"/>
      <c r="H280" s="9"/>
      <c r="J280" s="9"/>
      <c r="K280" s="9"/>
      <c r="L280" s="9"/>
      <c r="M280" s="9"/>
      <c r="O280" s="9"/>
      <c r="P280" s="9"/>
      <c r="Q280" s="9"/>
      <c r="R280" s="9"/>
    </row>
    <row r="281" spans="1:18">
      <c r="A281" s="9"/>
      <c r="B281" s="9"/>
      <c r="C281" s="9"/>
      <c r="D281" s="9"/>
      <c r="E281" s="9"/>
      <c r="F281" s="9"/>
      <c r="G281" s="9"/>
      <c r="H281" s="9"/>
      <c r="J281" s="9"/>
      <c r="K281" s="9"/>
      <c r="L281" s="9"/>
      <c r="M281" s="9"/>
      <c r="O281" s="9"/>
      <c r="P281" s="9"/>
      <c r="Q281" s="9"/>
      <c r="R281" s="9"/>
    </row>
    <row r="282" spans="1:18" s="9" customFormat="1"/>
    <row r="283" spans="1:18" s="9" customFormat="1"/>
    <row r="284" spans="1:18" s="9" customFormat="1"/>
    <row r="285" spans="1:18" s="9" customFormat="1">
      <c r="A285" s="21"/>
      <c r="B285" s="21"/>
      <c r="C285" s="21"/>
      <c r="D285" s="21"/>
      <c r="E285" s="21"/>
      <c r="F285" s="21"/>
      <c r="G285" s="10"/>
      <c r="H285" s="10"/>
      <c r="I285" s="10"/>
      <c r="J285" s="10"/>
      <c r="K285" s="10"/>
      <c r="L285" s="10"/>
      <c r="M285" s="10"/>
      <c r="N285" s="6"/>
      <c r="Q285"/>
      <c r="R285"/>
    </row>
    <row r="286" spans="1:18" s="9" customForma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6"/>
      <c r="Q286"/>
      <c r="R286"/>
    </row>
    <row r="287" spans="1:18" s="9" customForma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6"/>
      <c r="Q287"/>
      <c r="R287"/>
    </row>
    <row r="288" spans="1:18" s="9" customFormat="1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10"/>
      <c r="L288" s="10"/>
      <c r="M288" s="10"/>
      <c r="N288" s="6"/>
      <c r="Q288"/>
      <c r="R288"/>
    </row>
    <row r="289" spans="1:18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6"/>
      <c r="O289" s="9"/>
      <c r="P289" s="9"/>
    </row>
    <row r="290" spans="1:18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6"/>
      <c r="O290" s="9"/>
      <c r="P290" s="9"/>
    </row>
    <row r="291" spans="1:18">
      <c r="A291" s="21"/>
      <c r="B291" s="21"/>
      <c r="C291" s="21"/>
      <c r="D291" s="21"/>
      <c r="E291" s="21"/>
      <c r="F291" s="21"/>
      <c r="G291" s="21"/>
      <c r="H291" s="10"/>
      <c r="I291" s="10"/>
      <c r="J291" s="10"/>
      <c r="K291" s="10"/>
      <c r="L291" s="10"/>
      <c r="M291" s="10"/>
      <c r="N291" s="6"/>
      <c r="O291" s="9"/>
    </row>
    <row r="292" spans="1:18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6"/>
      <c r="O292" s="9"/>
    </row>
    <row r="293" spans="1:18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6"/>
      <c r="O293" s="9"/>
    </row>
    <row r="294" spans="1:18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10"/>
      <c r="N294" s="6"/>
      <c r="O294" s="9"/>
    </row>
    <row r="295" spans="1:18">
      <c r="A295" s="21"/>
      <c r="B295" s="21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6"/>
      <c r="O295" s="9"/>
    </row>
    <row r="296" spans="1:18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8"/>
      <c r="O296" s="9"/>
    </row>
    <row r="297" spans="1:18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8"/>
      <c r="O297" s="9"/>
    </row>
    <row r="298" spans="1:18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8"/>
      <c r="O298" s="9"/>
    </row>
    <row r="299" spans="1:18">
      <c r="A299" s="10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8"/>
      <c r="O299" s="9"/>
    </row>
    <row r="300" spans="1:18">
      <c r="A300" s="10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8"/>
      <c r="O300" s="9"/>
    </row>
    <row r="301" spans="1:18">
      <c r="A301" s="10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8"/>
      <c r="O301" s="9"/>
      <c r="P301" s="9"/>
      <c r="Q301" s="9"/>
      <c r="R301" s="9"/>
    </row>
    <row r="302" spans="1:18">
      <c r="A302" s="10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8"/>
      <c r="O302" s="9"/>
    </row>
    <row r="303" spans="1:18">
      <c r="A303" s="10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8"/>
      <c r="O303" s="9"/>
      <c r="P303" s="9"/>
      <c r="Q303" s="9"/>
      <c r="R303" s="9"/>
    </row>
    <row r="304" spans="1:18">
      <c r="A304" s="21"/>
      <c r="B304" s="28"/>
      <c r="C304" s="28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8"/>
      <c r="O304" s="9"/>
    </row>
    <row r="305" spans="1:18" s="9" customFormat="1">
      <c r="A305" s="10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8"/>
      <c r="P305"/>
      <c r="Q305"/>
      <c r="R305"/>
    </row>
    <row r="306" spans="1:18">
      <c r="A306" s="10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8"/>
      <c r="O306" s="9"/>
    </row>
    <row r="307" spans="1:18" s="9" customFormat="1">
      <c r="A307" s="10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8"/>
      <c r="P307"/>
      <c r="Q307"/>
      <c r="R307"/>
    </row>
    <row r="308" spans="1:18">
      <c r="A308" s="10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8"/>
      <c r="O308" s="9"/>
    </row>
    <row r="309" spans="1:18">
      <c r="A309" s="10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8"/>
      <c r="O309" s="9"/>
      <c r="P309" s="9"/>
      <c r="Q309" s="9"/>
      <c r="R309" s="9"/>
    </row>
    <row r="310" spans="1:18">
      <c r="A310" s="10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8"/>
      <c r="O310" s="9"/>
    </row>
    <row r="311" spans="1:18">
      <c r="A311" s="10"/>
      <c r="B311" s="19"/>
      <c r="C311" s="19"/>
      <c r="D311" s="19"/>
      <c r="E311" s="19"/>
      <c r="F311" s="19"/>
      <c r="G311" s="19"/>
      <c r="H311" s="19"/>
      <c r="I311" s="19"/>
      <c r="J311" s="19"/>
      <c r="K311" s="10"/>
      <c r="L311" s="10"/>
      <c r="M311" s="10"/>
      <c r="N311" s="18"/>
      <c r="O311" s="9"/>
    </row>
    <row r="312" spans="1:18">
      <c r="A312" s="10"/>
      <c r="B312" s="19"/>
      <c r="C312" s="19"/>
      <c r="D312" s="19"/>
      <c r="E312" s="19"/>
      <c r="F312" s="19"/>
      <c r="G312" s="19"/>
      <c r="H312" s="19"/>
      <c r="I312" s="19"/>
      <c r="J312" s="19"/>
      <c r="K312" s="10"/>
      <c r="L312" s="10"/>
      <c r="M312" s="10"/>
      <c r="N312" s="18"/>
      <c r="O312" s="9"/>
    </row>
    <row r="313" spans="1:18" s="9" customFormat="1">
      <c r="A313" s="18"/>
      <c r="B313" s="19"/>
      <c r="C313" s="19"/>
      <c r="D313" s="19"/>
      <c r="E313" s="19"/>
      <c r="F313" s="19"/>
      <c r="G313" s="19"/>
      <c r="H313" s="19"/>
      <c r="I313" s="19"/>
      <c r="J313" s="19"/>
      <c r="K313" s="18"/>
      <c r="L313" s="18"/>
      <c r="M313" s="18"/>
      <c r="N313" s="18"/>
      <c r="P313"/>
      <c r="Q313"/>
      <c r="R313"/>
    </row>
    <row r="314" spans="1:18">
      <c r="A314" s="18"/>
      <c r="B314" s="19"/>
      <c r="C314" s="19"/>
      <c r="D314" s="19"/>
      <c r="E314" s="19"/>
      <c r="F314" s="19"/>
      <c r="G314" s="19"/>
      <c r="H314" s="19"/>
      <c r="I314" s="19"/>
      <c r="J314" s="19"/>
      <c r="K314" s="18"/>
      <c r="L314" s="18"/>
      <c r="M314" s="18"/>
      <c r="N314" s="18"/>
      <c r="O314" s="9"/>
    </row>
    <row r="315" spans="1:18">
      <c r="A315" s="18"/>
      <c r="B315" s="20"/>
      <c r="C315" s="20"/>
      <c r="D315" s="20"/>
      <c r="E315" s="20"/>
      <c r="F315" s="20"/>
      <c r="G315" s="20"/>
      <c r="H315" s="20"/>
      <c r="I315" s="20"/>
      <c r="J315" s="20"/>
      <c r="K315" s="9"/>
      <c r="L315" s="9"/>
      <c r="M315" s="9"/>
      <c r="O315" s="9"/>
    </row>
    <row r="316" spans="1:18">
      <c r="A316" s="18" t="s">
        <v>4</v>
      </c>
      <c r="B316" s="20"/>
      <c r="C316" s="20"/>
      <c r="D316" s="20"/>
      <c r="E316" s="20"/>
      <c r="F316" s="20"/>
      <c r="G316" s="20"/>
      <c r="H316" s="20"/>
      <c r="I316" s="20"/>
      <c r="J316" s="20"/>
      <c r="K316" s="9"/>
      <c r="L316" s="9"/>
      <c r="M316" s="8"/>
      <c r="O316" s="9"/>
    </row>
    <row r="317" spans="1:18">
      <c r="A317" s="20"/>
      <c r="B317" s="9"/>
      <c r="C317" s="9"/>
      <c r="D317" s="9"/>
      <c r="E317" s="9"/>
      <c r="F317" s="9"/>
      <c r="G317" s="9"/>
      <c r="H317" s="9"/>
      <c r="J317" s="9"/>
      <c r="K317" s="9"/>
      <c r="L317" s="9"/>
      <c r="M317" s="8"/>
      <c r="O317" s="9"/>
    </row>
    <row r="318" spans="1:18">
      <c r="A318" s="20"/>
      <c r="B318" s="9"/>
      <c r="C318" s="9"/>
      <c r="D318" s="9"/>
      <c r="E318" s="9"/>
      <c r="F318" s="9"/>
      <c r="G318" s="9"/>
      <c r="H318" s="9"/>
      <c r="J318" s="9"/>
      <c r="K318" s="9"/>
      <c r="L318" s="9"/>
      <c r="M318" s="8"/>
      <c r="O318" s="9"/>
    </row>
    <row r="319" spans="1:18">
      <c r="A319" s="20"/>
      <c r="B319" s="9"/>
      <c r="C319" s="9"/>
      <c r="D319" s="9"/>
      <c r="E319" s="9"/>
      <c r="F319" s="9"/>
      <c r="G319" s="9"/>
      <c r="H319" s="9"/>
      <c r="J319" s="9"/>
      <c r="K319" s="9"/>
      <c r="L319" s="9"/>
      <c r="M319" s="8"/>
      <c r="O319" s="9"/>
    </row>
  </sheetData>
  <mergeCells count="18">
    <mergeCell ref="L191:M191"/>
    <mergeCell ref="L192:M192"/>
    <mergeCell ref="L171:M171"/>
    <mergeCell ref="L172:M172"/>
    <mergeCell ref="L173:M173"/>
    <mergeCell ref="L190:M190"/>
    <mergeCell ref="L68:M68"/>
    <mergeCell ref="L70:M70"/>
    <mergeCell ref="A1:R1"/>
    <mergeCell ref="A3:R3"/>
    <mergeCell ref="L54:M54"/>
    <mergeCell ref="A15:A16"/>
    <mergeCell ref="A9:A10"/>
    <mergeCell ref="A4:R4"/>
    <mergeCell ref="A5:R5"/>
    <mergeCell ref="L66:M66"/>
    <mergeCell ref="L67:M67"/>
    <mergeCell ref="L26:M2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3"/>
  <sheetViews>
    <sheetView tabSelected="1" topLeftCell="A37" workbookViewId="0">
      <selection activeCell="A53" sqref="A53"/>
    </sheetView>
  </sheetViews>
  <sheetFormatPr defaultRowHeight="14.4"/>
  <cols>
    <col min="1" max="1" width="4.44140625" customWidth="1"/>
    <col min="2" max="2" width="2.6640625" customWidth="1"/>
    <col min="3" max="3" width="3" customWidth="1"/>
    <col min="4" max="4" width="5.44140625" customWidth="1"/>
    <col min="5" max="5" width="5" customWidth="1"/>
    <col min="6" max="6" width="17.88671875" customWidth="1"/>
    <col min="7" max="7" width="39.44140625" customWidth="1"/>
    <col min="8" max="8" width="10.33203125" customWidth="1"/>
    <col min="9" max="9" width="10.109375" customWidth="1"/>
    <col min="10" max="10" width="10" customWidth="1"/>
    <col min="11" max="11" width="22.88671875" customWidth="1"/>
  </cols>
  <sheetData>
    <row r="1" spans="1:12" ht="18">
      <c r="A1" s="656" t="s">
        <v>402</v>
      </c>
      <c r="B1" s="656"/>
      <c r="C1" s="656"/>
      <c r="D1" s="656"/>
      <c r="E1" s="656"/>
      <c r="F1" s="656"/>
      <c r="G1" s="656"/>
      <c r="H1" s="656"/>
      <c r="I1" s="656"/>
      <c r="J1" s="656"/>
      <c r="K1" s="656"/>
    </row>
    <row r="2" spans="1:12" s="9" customFormat="1" ht="8.4" customHeight="1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2">
      <c r="A3" s="657" t="s">
        <v>163</v>
      </c>
      <c r="B3" s="657"/>
      <c r="C3" s="657"/>
      <c r="D3" s="657"/>
      <c r="E3" s="657"/>
      <c r="F3" s="657"/>
      <c r="G3" s="657"/>
      <c r="H3" s="657"/>
      <c r="I3" s="657"/>
      <c r="J3" s="657"/>
      <c r="K3" s="657"/>
    </row>
    <row r="4" spans="1:12">
      <c r="A4" s="658" t="s">
        <v>403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</row>
    <row r="5" spans="1:12">
      <c r="A5" s="658" t="s">
        <v>404</v>
      </c>
      <c r="B5" s="658"/>
      <c r="C5" s="658"/>
      <c r="D5" s="658"/>
      <c r="E5" s="658"/>
      <c r="F5" s="658"/>
      <c r="G5" s="658"/>
      <c r="H5" s="658"/>
      <c r="I5" s="658"/>
      <c r="J5" s="658"/>
      <c r="K5" s="658"/>
    </row>
    <row r="6" spans="1:12" s="9" customFormat="1" ht="12" customHeight="1"/>
    <row r="7" spans="1:12" ht="24" customHeight="1">
      <c r="A7" s="654" t="s">
        <v>164</v>
      </c>
      <c r="B7" s="659" t="s">
        <v>165</v>
      </c>
      <c r="C7" s="660"/>
      <c r="D7" s="665" t="s">
        <v>335</v>
      </c>
      <c r="E7" s="666"/>
      <c r="F7" s="302" t="s">
        <v>76</v>
      </c>
      <c r="G7" s="654" t="s">
        <v>336</v>
      </c>
      <c r="H7" s="667" t="s">
        <v>405</v>
      </c>
      <c r="I7" s="663" t="s">
        <v>406</v>
      </c>
      <c r="J7" s="667" t="s">
        <v>407</v>
      </c>
      <c r="K7" s="654" t="s">
        <v>162</v>
      </c>
      <c r="L7" s="22"/>
    </row>
    <row r="8" spans="1:12" ht="24" customHeight="1">
      <c r="A8" s="655"/>
      <c r="B8" s="661"/>
      <c r="C8" s="662"/>
      <c r="D8" s="302" t="s">
        <v>145</v>
      </c>
      <c r="E8" s="302" t="s">
        <v>146</v>
      </c>
      <c r="F8" s="303" t="s">
        <v>333</v>
      </c>
      <c r="G8" s="655"/>
      <c r="H8" s="667"/>
      <c r="I8" s="664"/>
      <c r="J8" s="667"/>
      <c r="K8" s="655"/>
      <c r="L8" s="22"/>
    </row>
    <row r="9" spans="1:12" ht="33" customHeight="1">
      <c r="A9" s="653" t="s">
        <v>147</v>
      </c>
      <c r="B9" s="647" t="s">
        <v>156</v>
      </c>
      <c r="C9" s="638" t="s">
        <v>155</v>
      </c>
      <c r="D9" s="67" t="s">
        <v>332</v>
      </c>
      <c r="E9" s="64" t="s">
        <v>337</v>
      </c>
      <c r="F9" s="66" t="s">
        <v>288</v>
      </c>
      <c r="G9" s="61" t="s">
        <v>447</v>
      </c>
      <c r="H9" s="26">
        <v>1978</v>
      </c>
      <c r="I9" s="26">
        <v>10000</v>
      </c>
      <c r="J9" s="26">
        <v>3780</v>
      </c>
      <c r="K9" s="63" t="s">
        <v>345</v>
      </c>
      <c r="L9" s="23"/>
    </row>
    <row r="10" spans="1:12" s="9" customFormat="1" ht="33" customHeight="1">
      <c r="A10" s="653"/>
      <c r="B10" s="648"/>
      <c r="C10" s="639"/>
      <c r="D10" s="67" t="s">
        <v>332</v>
      </c>
      <c r="E10" s="68" t="s">
        <v>337</v>
      </c>
      <c r="F10" s="64" t="s">
        <v>292</v>
      </c>
      <c r="G10" s="61" t="s">
        <v>448</v>
      </c>
      <c r="H10" s="26">
        <v>0</v>
      </c>
      <c r="I10" s="26">
        <v>100000</v>
      </c>
      <c r="J10" s="26">
        <v>31025</v>
      </c>
      <c r="K10" s="63" t="s">
        <v>439</v>
      </c>
      <c r="L10" s="23"/>
    </row>
    <row r="11" spans="1:12" s="9" customFormat="1" ht="37.200000000000003" customHeight="1">
      <c r="A11" s="653"/>
      <c r="B11" s="648"/>
      <c r="C11" s="639"/>
      <c r="D11" s="67" t="s">
        <v>332</v>
      </c>
      <c r="E11" s="68" t="s">
        <v>337</v>
      </c>
      <c r="F11" s="64" t="s">
        <v>289</v>
      </c>
      <c r="G11" s="61" t="s">
        <v>449</v>
      </c>
      <c r="H11" s="26">
        <v>0</v>
      </c>
      <c r="I11" s="26">
        <v>0</v>
      </c>
      <c r="J11" s="26">
        <v>5000</v>
      </c>
      <c r="K11" s="63" t="s">
        <v>440</v>
      </c>
      <c r="L11" s="23"/>
    </row>
    <row r="12" spans="1:12" ht="33" customHeight="1">
      <c r="A12" s="653"/>
      <c r="B12" s="648"/>
      <c r="C12" s="639"/>
      <c r="D12" s="67" t="s">
        <v>332</v>
      </c>
      <c r="E12" s="68" t="s">
        <v>337</v>
      </c>
      <c r="F12" s="64" t="s">
        <v>290</v>
      </c>
      <c r="G12" s="61" t="s">
        <v>450</v>
      </c>
      <c r="H12" s="26">
        <v>6250</v>
      </c>
      <c r="I12" s="26">
        <v>6000</v>
      </c>
      <c r="J12" s="26">
        <v>0</v>
      </c>
      <c r="K12" s="63" t="s">
        <v>438</v>
      </c>
      <c r="L12" s="23"/>
    </row>
    <row r="13" spans="1:12" ht="26.4" customHeight="1">
      <c r="A13" s="641" t="s">
        <v>148</v>
      </c>
      <c r="B13" s="647" t="s">
        <v>149</v>
      </c>
      <c r="C13" s="668"/>
      <c r="D13" s="67" t="s">
        <v>332</v>
      </c>
      <c r="E13" s="68" t="s">
        <v>351</v>
      </c>
      <c r="F13" s="64" t="s">
        <v>300</v>
      </c>
      <c r="G13" s="61" t="s">
        <v>451</v>
      </c>
      <c r="H13" s="26">
        <v>356915</v>
      </c>
      <c r="I13" s="26">
        <v>1230000</v>
      </c>
      <c r="J13" s="26">
        <v>439362</v>
      </c>
      <c r="K13" s="63" t="s">
        <v>150</v>
      </c>
      <c r="L13" s="23"/>
    </row>
    <row r="14" spans="1:12" s="9" customFormat="1" ht="26.4" customHeight="1">
      <c r="A14" s="642"/>
      <c r="B14" s="648"/>
      <c r="C14" s="669"/>
      <c r="D14" s="67" t="s">
        <v>332</v>
      </c>
      <c r="E14" s="68" t="s">
        <v>351</v>
      </c>
      <c r="F14" s="64" t="s">
        <v>301</v>
      </c>
      <c r="G14" s="61" t="s">
        <v>452</v>
      </c>
      <c r="H14" s="26">
        <v>28750</v>
      </c>
      <c r="I14" s="26">
        <v>689500</v>
      </c>
      <c r="J14" s="26">
        <v>234975</v>
      </c>
      <c r="K14" s="63" t="s">
        <v>444</v>
      </c>
      <c r="L14" s="23"/>
    </row>
    <row r="15" spans="1:12" s="9" customFormat="1" ht="26.4" customHeight="1">
      <c r="A15" s="642"/>
      <c r="B15" s="648"/>
      <c r="C15" s="669"/>
      <c r="D15" s="67" t="s">
        <v>332</v>
      </c>
      <c r="E15" s="68" t="s">
        <v>351</v>
      </c>
      <c r="F15" s="65" t="s">
        <v>302</v>
      </c>
      <c r="G15" s="61" t="s">
        <v>453</v>
      </c>
      <c r="H15" s="26">
        <v>306513</v>
      </c>
      <c r="I15" s="26">
        <v>450000</v>
      </c>
      <c r="J15" s="26">
        <v>24152</v>
      </c>
      <c r="K15" s="63" t="s">
        <v>399</v>
      </c>
      <c r="L15" s="23"/>
    </row>
    <row r="16" spans="1:12" ht="18" customHeight="1">
      <c r="A16" s="642"/>
      <c r="B16" s="648"/>
      <c r="C16" s="669"/>
      <c r="D16" s="67" t="s">
        <v>332</v>
      </c>
      <c r="E16" s="68" t="s">
        <v>351</v>
      </c>
      <c r="F16" s="65" t="s">
        <v>392</v>
      </c>
      <c r="G16" s="61" t="s">
        <v>454</v>
      </c>
      <c r="H16" s="26">
        <v>0</v>
      </c>
      <c r="I16" s="26">
        <v>136000</v>
      </c>
      <c r="J16" s="26">
        <v>89750</v>
      </c>
      <c r="K16" s="601" t="s">
        <v>166</v>
      </c>
      <c r="L16" s="23"/>
    </row>
    <row r="17" spans="1:12" ht="26.4" customHeight="1">
      <c r="A17" s="642"/>
      <c r="B17" s="648"/>
      <c r="C17" s="669"/>
      <c r="D17" s="67" t="s">
        <v>332</v>
      </c>
      <c r="E17" s="68" t="s">
        <v>351</v>
      </c>
      <c r="F17" s="65" t="s">
        <v>360</v>
      </c>
      <c r="G17" s="61" t="s">
        <v>455</v>
      </c>
      <c r="H17" s="26">
        <v>5568</v>
      </c>
      <c r="I17" s="26">
        <v>300000</v>
      </c>
      <c r="J17" s="26">
        <v>0</v>
      </c>
      <c r="K17" s="63" t="s">
        <v>344</v>
      </c>
      <c r="L17" s="23"/>
    </row>
    <row r="18" spans="1:12" s="9" customFormat="1" ht="26.4" customHeight="1">
      <c r="A18" s="642"/>
      <c r="B18" s="648"/>
      <c r="C18" s="669"/>
      <c r="D18" s="67" t="s">
        <v>332</v>
      </c>
      <c r="E18" s="68" t="s">
        <v>351</v>
      </c>
      <c r="F18" s="64" t="s">
        <v>304</v>
      </c>
      <c r="G18" s="61" t="s">
        <v>456</v>
      </c>
      <c r="H18" s="26">
        <v>23093</v>
      </c>
      <c r="I18" s="26">
        <v>100000</v>
      </c>
      <c r="J18" s="26">
        <v>0</v>
      </c>
      <c r="K18" s="63" t="s">
        <v>384</v>
      </c>
      <c r="L18" s="23"/>
    </row>
    <row r="19" spans="1:12" s="9" customFormat="1" ht="26.4" customHeight="1">
      <c r="A19" s="642"/>
      <c r="B19" s="635" t="s">
        <v>151</v>
      </c>
      <c r="C19" s="650"/>
      <c r="D19" s="67" t="s">
        <v>332</v>
      </c>
      <c r="E19" s="68" t="s">
        <v>337</v>
      </c>
      <c r="F19" s="64" t="s">
        <v>418</v>
      </c>
      <c r="G19" s="61" t="s">
        <v>441</v>
      </c>
      <c r="H19" s="26">
        <v>0</v>
      </c>
      <c r="I19" s="26">
        <v>100000</v>
      </c>
      <c r="J19" s="26">
        <v>0</v>
      </c>
      <c r="K19" s="63" t="s">
        <v>442</v>
      </c>
      <c r="L19" s="23"/>
    </row>
    <row r="20" spans="1:12" s="9" customFormat="1" ht="26.4" customHeight="1">
      <c r="A20" s="643"/>
      <c r="B20" s="637"/>
      <c r="C20" s="652"/>
      <c r="D20" s="67" t="s">
        <v>332</v>
      </c>
      <c r="E20" s="68" t="s">
        <v>337</v>
      </c>
      <c r="F20" s="64" t="s">
        <v>398</v>
      </c>
      <c r="G20" s="61" t="s">
        <v>457</v>
      </c>
      <c r="H20" s="26">
        <v>0</v>
      </c>
      <c r="I20" s="26">
        <v>0</v>
      </c>
      <c r="J20" s="26">
        <v>625</v>
      </c>
      <c r="K20" s="63" t="s">
        <v>341</v>
      </c>
      <c r="L20" s="23"/>
    </row>
    <row r="21" spans="1:12" s="9" customFormat="1" ht="25.2" customHeight="1">
      <c r="A21" s="641" t="s">
        <v>152</v>
      </c>
      <c r="B21" s="647" t="s">
        <v>157</v>
      </c>
      <c r="C21" s="638" t="s">
        <v>158</v>
      </c>
      <c r="D21" s="64" t="s">
        <v>332</v>
      </c>
      <c r="E21" s="68" t="s">
        <v>334</v>
      </c>
      <c r="F21" s="64" t="s">
        <v>294</v>
      </c>
      <c r="G21" s="61" t="s">
        <v>458</v>
      </c>
      <c r="H21" s="26">
        <v>120000</v>
      </c>
      <c r="I21" s="26">
        <v>300000</v>
      </c>
      <c r="J21" s="26">
        <v>152430</v>
      </c>
      <c r="K21" s="63" t="s">
        <v>340</v>
      </c>
      <c r="L21" s="23"/>
    </row>
    <row r="22" spans="1:12" ht="27.6" customHeight="1">
      <c r="A22" s="642"/>
      <c r="B22" s="649"/>
      <c r="C22" s="640"/>
      <c r="D22" s="67" t="s">
        <v>332</v>
      </c>
      <c r="E22" s="68" t="s">
        <v>334</v>
      </c>
      <c r="F22" s="64" t="s">
        <v>423</v>
      </c>
      <c r="G22" s="61" t="s">
        <v>459</v>
      </c>
      <c r="H22" s="26">
        <v>0</v>
      </c>
      <c r="I22" s="26">
        <v>400000</v>
      </c>
      <c r="J22" s="26">
        <v>0</v>
      </c>
      <c r="K22" s="63" t="s">
        <v>443</v>
      </c>
      <c r="L22" s="23"/>
    </row>
    <row r="23" spans="1:12" s="9" customFormat="1" ht="25.2" customHeight="1">
      <c r="A23" s="642"/>
      <c r="B23" s="635" t="s">
        <v>160</v>
      </c>
      <c r="C23" s="650" t="s">
        <v>159</v>
      </c>
      <c r="D23" s="67" t="s">
        <v>329</v>
      </c>
      <c r="E23" s="68" t="s">
        <v>331</v>
      </c>
      <c r="F23" s="66" t="s">
        <v>284</v>
      </c>
      <c r="G23" s="61" t="s">
        <v>460</v>
      </c>
      <c r="H23" s="26">
        <v>67603</v>
      </c>
      <c r="I23" s="26">
        <v>50000</v>
      </c>
      <c r="J23" s="26">
        <v>65926</v>
      </c>
      <c r="K23" s="63" t="s">
        <v>349</v>
      </c>
      <c r="L23" s="23"/>
    </row>
    <row r="24" spans="1:12" s="9" customFormat="1" ht="17.399999999999999" customHeight="1">
      <c r="A24" s="642"/>
      <c r="B24" s="636"/>
      <c r="C24" s="651"/>
      <c r="D24" s="67" t="s">
        <v>332</v>
      </c>
      <c r="E24" s="68" t="s">
        <v>353</v>
      </c>
      <c r="F24" s="64" t="s">
        <v>313</v>
      </c>
      <c r="G24" s="61" t="s">
        <v>461</v>
      </c>
      <c r="H24" s="26">
        <v>1000</v>
      </c>
      <c r="I24" s="26">
        <v>7000</v>
      </c>
      <c r="J24" s="26">
        <v>0</v>
      </c>
      <c r="K24" s="63" t="s">
        <v>343</v>
      </c>
      <c r="L24" s="23"/>
    </row>
    <row r="25" spans="1:12" s="9" customFormat="1" ht="26.4" customHeight="1">
      <c r="A25" s="642"/>
      <c r="B25" s="636"/>
      <c r="C25" s="651"/>
      <c r="D25" s="67" t="s">
        <v>332</v>
      </c>
      <c r="E25" s="68" t="s">
        <v>353</v>
      </c>
      <c r="F25" s="64" t="s">
        <v>311</v>
      </c>
      <c r="G25" s="61" t="s">
        <v>462</v>
      </c>
      <c r="H25" s="26">
        <v>3000</v>
      </c>
      <c r="I25" s="26">
        <v>8000</v>
      </c>
      <c r="J25" s="26">
        <v>0</v>
      </c>
      <c r="K25" s="63" t="s">
        <v>350</v>
      </c>
      <c r="L25" s="23"/>
    </row>
    <row r="26" spans="1:12" ht="37.200000000000003" customHeight="1">
      <c r="A26" s="642"/>
      <c r="B26" s="636"/>
      <c r="C26" s="651"/>
      <c r="D26" s="67" t="s">
        <v>332</v>
      </c>
      <c r="E26" s="68" t="s">
        <v>353</v>
      </c>
      <c r="F26" s="64" t="s">
        <v>316</v>
      </c>
      <c r="G26" s="61" t="s">
        <v>463</v>
      </c>
      <c r="H26" s="26">
        <v>31444</v>
      </c>
      <c r="I26" s="26">
        <v>30000</v>
      </c>
      <c r="J26" s="26">
        <v>55250</v>
      </c>
      <c r="K26" s="63" t="s">
        <v>182</v>
      </c>
      <c r="L26" s="23"/>
    </row>
    <row r="27" spans="1:12" ht="37.200000000000003" customHeight="1">
      <c r="A27" s="642"/>
      <c r="B27" s="637"/>
      <c r="C27" s="652"/>
      <c r="D27" s="67" t="s">
        <v>332</v>
      </c>
      <c r="E27" s="68" t="s">
        <v>354</v>
      </c>
      <c r="F27" s="64" t="s">
        <v>318</v>
      </c>
      <c r="G27" s="61" t="s">
        <v>464</v>
      </c>
      <c r="H27" s="26">
        <v>4686</v>
      </c>
      <c r="I27" s="26">
        <v>130000</v>
      </c>
      <c r="J27" s="26">
        <v>12300</v>
      </c>
      <c r="K27" s="63" t="s">
        <v>338</v>
      </c>
      <c r="L27" s="23"/>
    </row>
    <row r="28" spans="1:12" ht="25.2" customHeight="1">
      <c r="A28" s="642"/>
      <c r="B28" s="635" t="s">
        <v>330</v>
      </c>
      <c r="C28" s="638" t="s">
        <v>161</v>
      </c>
      <c r="D28" s="67" t="s">
        <v>332</v>
      </c>
      <c r="E28" s="68" t="s">
        <v>353</v>
      </c>
      <c r="F28" s="64" t="s">
        <v>315</v>
      </c>
      <c r="G28" s="61" t="s">
        <v>465</v>
      </c>
      <c r="H28" s="26">
        <v>132125</v>
      </c>
      <c r="I28" s="26">
        <v>200000</v>
      </c>
      <c r="J28" s="26">
        <v>87762</v>
      </c>
      <c r="K28" s="63" t="s">
        <v>342</v>
      </c>
      <c r="L28" s="23"/>
    </row>
    <row r="29" spans="1:12" ht="25.2" customHeight="1">
      <c r="A29" s="642"/>
      <c r="B29" s="636"/>
      <c r="C29" s="639"/>
      <c r="D29" s="67" t="s">
        <v>332</v>
      </c>
      <c r="E29" s="68" t="s">
        <v>353</v>
      </c>
      <c r="F29" s="64" t="s">
        <v>314</v>
      </c>
      <c r="G29" s="61" t="s">
        <v>466</v>
      </c>
      <c r="H29" s="26">
        <v>81250</v>
      </c>
      <c r="I29" s="26">
        <v>200000</v>
      </c>
      <c r="J29" s="26">
        <v>638619</v>
      </c>
      <c r="K29" s="63" t="s">
        <v>342</v>
      </c>
      <c r="L29" s="23"/>
    </row>
    <row r="30" spans="1:12" s="9" customFormat="1" ht="39" customHeight="1">
      <c r="A30" s="642"/>
      <c r="B30" s="636"/>
      <c r="C30" s="639"/>
      <c r="D30" s="67" t="s">
        <v>332</v>
      </c>
      <c r="E30" s="68" t="s">
        <v>354</v>
      </c>
      <c r="F30" s="64" t="s">
        <v>320</v>
      </c>
      <c r="G30" s="61" t="s">
        <v>467</v>
      </c>
      <c r="H30" s="26">
        <v>0</v>
      </c>
      <c r="I30" s="26">
        <v>100000</v>
      </c>
      <c r="J30" s="26">
        <v>0</v>
      </c>
      <c r="K30" s="63" t="s">
        <v>356</v>
      </c>
      <c r="L30" s="23"/>
    </row>
    <row r="31" spans="1:12" s="9" customFormat="1" ht="37.200000000000003" customHeight="1">
      <c r="A31" s="642"/>
      <c r="B31" s="636"/>
      <c r="C31" s="639"/>
      <c r="D31" s="67" t="s">
        <v>332</v>
      </c>
      <c r="E31" s="68" t="s">
        <v>337</v>
      </c>
      <c r="F31" s="64" t="s">
        <v>397</v>
      </c>
      <c r="G31" s="61" t="s">
        <v>468</v>
      </c>
      <c r="H31" s="26">
        <v>0</v>
      </c>
      <c r="I31" s="26">
        <v>70000</v>
      </c>
      <c r="J31" s="26">
        <v>0</v>
      </c>
      <c r="K31" s="63" t="s">
        <v>181</v>
      </c>
      <c r="L31" s="23"/>
    </row>
    <row r="32" spans="1:12" s="9" customFormat="1" ht="37.200000000000003" customHeight="1">
      <c r="A32" s="643"/>
      <c r="B32" s="637"/>
      <c r="C32" s="640"/>
      <c r="D32" s="67" t="s">
        <v>332</v>
      </c>
      <c r="E32" s="68" t="s">
        <v>337</v>
      </c>
      <c r="F32" s="64" t="s">
        <v>398</v>
      </c>
      <c r="G32" s="61" t="s">
        <v>469</v>
      </c>
      <c r="H32" s="26">
        <v>0</v>
      </c>
      <c r="I32" s="26">
        <v>70000</v>
      </c>
      <c r="J32" s="26">
        <v>0</v>
      </c>
      <c r="K32" s="63" t="s">
        <v>181</v>
      </c>
      <c r="L32" s="23"/>
    </row>
    <row r="33" spans="1:14" ht="25.2" customHeight="1">
      <c r="A33" s="644" t="s">
        <v>154</v>
      </c>
      <c r="B33" s="647" t="s">
        <v>179</v>
      </c>
      <c r="C33" s="638" t="s">
        <v>178</v>
      </c>
      <c r="D33" s="67" t="s">
        <v>332</v>
      </c>
      <c r="E33" s="69" t="s">
        <v>352</v>
      </c>
      <c r="F33" s="64" t="s">
        <v>357</v>
      </c>
      <c r="G33" s="602" t="s">
        <v>470</v>
      </c>
      <c r="H33" s="603">
        <v>25844</v>
      </c>
      <c r="I33" s="603">
        <v>70000</v>
      </c>
      <c r="J33" s="603">
        <v>26220</v>
      </c>
      <c r="K33" s="604" t="s">
        <v>346</v>
      </c>
      <c r="L33" s="23"/>
    </row>
    <row r="34" spans="1:14" ht="25.2" customHeight="1">
      <c r="A34" s="645"/>
      <c r="B34" s="648"/>
      <c r="C34" s="639"/>
      <c r="D34" s="67" t="s">
        <v>332</v>
      </c>
      <c r="E34" s="69" t="s">
        <v>352</v>
      </c>
      <c r="F34" s="64" t="s">
        <v>308</v>
      </c>
      <c r="G34" s="602" t="s">
        <v>471</v>
      </c>
      <c r="H34" s="603">
        <v>0</v>
      </c>
      <c r="I34" s="603">
        <v>60000</v>
      </c>
      <c r="J34" s="603">
        <v>0</v>
      </c>
      <c r="K34" s="63" t="s">
        <v>339</v>
      </c>
      <c r="L34" s="23"/>
    </row>
    <row r="35" spans="1:14" s="9" customFormat="1" ht="18" customHeight="1">
      <c r="A35" s="645"/>
      <c r="B35" s="648"/>
      <c r="C35" s="639"/>
      <c r="D35" s="67" t="s">
        <v>332</v>
      </c>
      <c r="E35" s="69" t="s">
        <v>352</v>
      </c>
      <c r="F35" s="64" t="s">
        <v>396</v>
      </c>
      <c r="G35" s="602" t="s">
        <v>472</v>
      </c>
      <c r="H35" s="603">
        <v>0</v>
      </c>
      <c r="I35" s="603">
        <v>10000</v>
      </c>
      <c r="J35" s="603">
        <v>0</v>
      </c>
      <c r="K35" s="63" t="s">
        <v>385</v>
      </c>
      <c r="L35" s="23"/>
    </row>
    <row r="36" spans="1:14" s="9" customFormat="1" ht="35.4" customHeight="1">
      <c r="A36" s="646"/>
      <c r="B36" s="649"/>
      <c r="C36" s="640"/>
      <c r="D36" s="67" t="s">
        <v>332</v>
      </c>
      <c r="E36" s="69" t="s">
        <v>352</v>
      </c>
      <c r="F36" s="64" t="s">
        <v>429</v>
      </c>
      <c r="G36" s="602" t="s">
        <v>473</v>
      </c>
      <c r="H36" s="603">
        <v>0</v>
      </c>
      <c r="I36" s="603">
        <v>0</v>
      </c>
      <c r="J36" s="603">
        <v>18000</v>
      </c>
      <c r="K36" s="63" t="s">
        <v>446</v>
      </c>
      <c r="L36" s="23"/>
    </row>
    <row r="37" spans="1:14" s="9" customFormat="1" ht="25.2" customHeight="1">
      <c r="A37" s="644" t="s">
        <v>154</v>
      </c>
      <c r="B37" s="647" t="s">
        <v>179</v>
      </c>
      <c r="C37" s="638" t="s">
        <v>178</v>
      </c>
      <c r="D37" s="67" t="s">
        <v>332</v>
      </c>
      <c r="E37" s="69" t="s">
        <v>352</v>
      </c>
      <c r="F37" s="64" t="s">
        <v>358</v>
      </c>
      <c r="G37" s="602" t="s">
        <v>474</v>
      </c>
      <c r="H37" s="603">
        <v>91763</v>
      </c>
      <c r="I37" s="603">
        <v>285000</v>
      </c>
      <c r="J37" s="603">
        <v>163536</v>
      </c>
      <c r="K37" s="63" t="s">
        <v>347</v>
      </c>
      <c r="L37" s="23"/>
    </row>
    <row r="38" spans="1:14" s="9" customFormat="1" ht="25.2" customHeight="1">
      <c r="A38" s="645"/>
      <c r="B38" s="648"/>
      <c r="C38" s="639"/>
      <c r="D38" s="67" t="s">
        <v>332</v>
      </c>
      <c r="E38" s="68" t="s">
        <v>352</v>
      </c>
      <c r="F38" s="64" t="s">
        <v>394</v>
      </c>
      <c r="G38" s="602" t="s">
        <v>475</v>
      </c>
      <c r="H38" s="603">
        <v>0</v>
      </c>
      <c r="I38" s="603">
        <v>600000</v>
      </c>
      <c r="J38" s="603">
        <v>172283</v>
      </c>
      <c r="K38" s="604" t="s">
        <v>445</v>
      </c>
      <c r="L38" s="23"/>
    </row>
    <row r="39" spans="1:14" ht="18" customHeight="1">
      <c r="A39" s="645"/>
      <c r="B39" s="648"/>
      <c r="C39" s="639"/>
      <c r="D39" s="64" t="s">
        <v>332</v>
      </c>
      <c r="E39" s="69" t="s">
        <v>355</v>
      </c>
      <c r="F39" s="64" t="s">
        <v>324</v>
      </c>
      <c r="G39" s="602" t="s">
        <v>476</v>
      </c>
      <c r="H39" s="603">
        <v>39817</v>
      </c>
      <c r="I39" s="603">
        <v>100000</v>
      </c>
      <c r="J39" s="603">
        <v>58517</v>
      </c>
      <c r="K39" s="63" t="s">
        <v>348</v>
      </c>
      <c r="L39" s="23"/>
    </row>
    <row r="40" spans="1:14" s="9" customFormat="1" ht="18" customHeight="1">
      <c r="A40" s="645"/>
      <c r="B40" s="648"/>
      <c r="C40" s="639"/>
      <c r="D40" s="67" t="s">
        <v>332</v>
      </c>
      <c r="E40" s="69" t="s">
        <v>355</v>
      </c>
      <c r="F40" s="64" t="s">
        <v>325</v>
      </c>
      <c r="G40" s="602" t="s">
        <v>477</v>
      </c>
      <c r="H40" s="603">
        <v>0</v>
      </c>
      <c r="I40" s="603">
        <v>5000</v>
      </c>
      <c r="J40" s="603">
        <v>312</v>
      </c>
      <c r="K40" s="63" t="s">
        <v>348</v>
      </c>
      <c r="L40" s="23"/>
    </row>
    <row r="41" spans="1:14" ht="18" customHeight="1">
      <c r="A41" s="645"/>
      <c r="B41" s="648"/>
      <c r="C41" s="639"/>
      <c r="D41" s="67" t="s">
        <v>332</v>
      </c>
      <c r="E41" s="69" t="s">
        <v>355</v>
      </c>
      <c r="F41" s="64" t="s">
        <v>326</v>
      </c>
      <c r="G41" s="602" t="s">
        <v>478</v>
      </c>
      <c r="H41" s="603">
        <v>0</v>
      </c>
      <c r="I41" s="603">
        <v>100000</v>
      </c>
      <c r="J41" s="603">
        <v>0</v>
      </c>
      <c r="K41" s="63" t="s">
        <v>348</v>
      </c>
      <c r="L41" s="23"/>
    </row>
    <row r="42" spans="1:14" s="9" customFormat="1" ht="25.2" customHeight="1">
      <c r="A42" s="645"/>
      <c r="B42" s="648"/>
      <c r="C42" s="639"/>
      <c r="D42" s="64" t="s">
        <v>332</v>
      </c>
      <c r="E42" s="69" t="s">
        <v>355</v>
      </c>
      <c r="F42" s="64" t="s">
        <v>327</v>
      </c>
      <c r="G42" s="62" t="s">
        <v>479</v>
      </c>
      <c r="H42" s="603">
        <v>19000</v>
      </c>
      <c r="I42" s="603">
        <v>50000</v>
      </c>
      <c r="J42" s="603">
        <v>17000</v>
      </c>
      <c r="K42" s="63" t="s">
        <v>153</v>
      </c>
      <c r="L42" s="23"/>
    </row>
    <row r="43" spans="1:14" s="9" customFormat="1" ht="25.2" customHeight="1">
      <c r="A43" s="646"/>
      <c r="B43" s="649"/>
      <c r="C43" s="640"/>
      <c r="D43" s="64" t="s">
        <v>332</v>
      </c>
      <c r="E43" s="69" t="s">
        <v>355</v>
      </c>
      <c r="F43" s="64" t="s">
        <v>328</v>
      </c>
      <c r="G43" s="62" t="s">
        <v>480</v>
      </c>
      <c r="H43" s="603">
        <v>10000</v>
      </c>
      <c r="I43" s="603">
        <v>15000</v>
      </c>
      <c r="J43" s="603">
        <v>0</v>
      </c>
      <c r="K43" s="63" t="s">
        <v>153</v>
      </c>
      <c r="L43" s="23"/>
    </row>
    <row r="45" spans="1:14">
      <c r="A45" s="657" t="s">
        <v>366</v>
      </c>
      <c r="B45" s="657"/>
      <c r="C45" s="657"/>
      <c r="D45" s="657"/>
      <c r="E45" s="657"/>
      <c r="F45" s="657"/>
      <c r="G45" s="657"/>
      <c r="H45" s="657"/>
      <c r="I45" s="657"/>
      <c r="J45" s="657"/>
      <c r="K45" s="657"/>
    </row>
    <row r="46" spans="1:14">
      <c r="A46" s="672" t="s">
        <v>143</v>
      </c>
      <c r="B46" s="672"/>
      <c r="C46" s="672"/>
      <c r="D46" s="672"/>
      <c r="E46" s="672"/>
      <c r="F46" s="672"/>
      <c r="G46" s="672"/>
      <c r="H46" s="672"/>
      <c r="I46" s="672"/>
      <c r="J46" s="672"/>
      <c r="K46" s="672"/>
      <c r="L46" s="24"/>
      <c r="M46" s="24"/>
      <c r="N46" s="9"/>
    </row>
    <row r="47" spans="1:14" s="9" customFormat="1">
      <c r="A47" s="305"/>
      <c r="B47" s="305"/>
      <c r="C47" s="305"/>
      <c r="D47" s="305"/>
      <c r="E47" s="305"/>
      <c r="F47" s="305"/>
      <c r="G47" s="305"/>
      <c r="H47" s="305"/>
      <c r="I47" s="305"/>
      <c r="J47" s="305"/>
      <c r="K47" s="305"/>
      <c r="L47" s="24"/>
      <c r="M47" s="24"/>
    </row>
    <row r="48" spans="1:14" ht="14.4" customHeight="1">
      <c r="A48" s="24" t="s">
        <v>4</v>
      </c>
      <c r="B48" s="25"/>
      <c r="C48" s="25"/>
      <c r="D48" s="25"/>
      <c r="E48" s="25"/>
      <c r="F48" s="25"/>
      <c r="G48" s="25"/>
      <c r="H48" s="25"/>
      <c r="I48" s="25"/>
      <c r="J48" s="14"/>
      <c r="K48" s="14"/>
      <c r="L48" s="15"/>
      <c r="M48" s="14"/>
      <c r="N48" s="9"/>
    </row>
    <row r="49" spans="1:14">
      <c r="A49" s="306" t="s">
        <v>481</v>
      </c>
      <c r="B49" s="307"/>
      <c r="C49" s="307"/>
      <c r="D49" s="307"/>
      <c r="E49" s="307"/>
      <c r="F49" s="307"/>
      <c r="G49" s="50"/>
      <c r="H49" s="671"/>
      <c r="I49" s="671"/>
      <c r="J49" s="671"/>
      <c r="K49" s="49"/>
      <c r="L49" s="15"/>
      <c r="M49" s="14"/>
      <c r="N49" s="9"/>
    </row>
    <row r="50" spans="1:14">
      <c r="A50" s="306" t="s">
        <v>482</v>
      </c>
      <c r="B50" s="307"/>
      <c r="C50" s="307"/>
      <c r="D50" s="307"/>
      <c r="E50" s="307"/>
      <c r="F50" s="307"/>
      <c r="G50" s="308" t="s">
        <v>180</v>
      </c>
      <c r="H50" s="309"/>
      <c r="I50" s="309"/>
      <c r="J50" s="673" t="s">
        <v>484</v>
      </c>
      <c r="K50" s="673"/>
      <c r="L50" s="15"/>
      <c r="M50" s="14"/>
      <c r="N50" s="9"/>
    </row>
    <row r="51" spans="1:14" s="9" customFormat="1">
      <c r="A51" s="306"/>
      <c r="B51" s="307"/>
      <c r="C51" s="307"/>
      <c r="D51" s="307"/>
      <c r="E51" s="307"/>
      <c r="F51" s="307"/>
      <c r="G51" s="605" t="s">
        <v>483</v>
      </c>
      <c r="H51" s="307"/>
      <c r="I51" s="307"/>
      <c r="J51" s="670"/>
      <c r="K51" s="670"/>
      <c r="L51" s="15"/>
      <c r="M51" s="14"/>
    </row>
    <row r="52" spans="1:14">
      <c r="A52" s="306" t="s">
        <v>486</v>
      </c>
      <c r="B52" s="307"/>
      <c r="C52" s="307"/>
      <c r="D52" s="307"/>
      <c r="E52" s="307"/>
      <c r="F52" s="307"/>
      <c r="G52" s="308"/>
      <c r="H52" s="308"/>
      <c r="I52" s="308"/>
      <c r="J52" s="670" t="s">
        <v>485</v>
      </c>
      <c r="K52" s="670"/>
      <c r="L52" s="15"/>
      <c r="M52" s="14"/>
      <c r="N52" s="9"/>
    </row>
    <row r="53" spans="1:14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14"/>
      <c r="L53" s="14"/>
      <c r="M53" s="14"/>
    </row>
  </sheetData>
  <mergeCells count="38">
    <mergeCell ref="J52:K52"/>
    <mergeCell ref="J51:K51"/>
    <mergeCell ref="A45:K45"/>
    <mergeCell ref="H49:J49"/>
    <mergeCell ref="A46:K46"/>
    <mergeCell ref="J50:K50"/>
    <mergeCell ref="B13:B18"/>
    <mergeCell ref="C13:C18"/>
    <mergeCell ref="B21:B22"/>
    <mergeCell ref="C21:C22"/>
    <mergeCell ref="B19:C20"/>
    <mergeCell ref="A13:A20"/>
    <mergeCell ref="A9:A12"/>
    <mergeCell ref="K7:K8"/>
    <mergeCell ref="A1:K1"/>
    <mergeCell ref="A3:K3"/>
    <mergeCell ref="A4:K4"/>
    <mergeCell ref="A5:K5"/>
    <mergeCell ref="A7:A8"/>
    <mergeCell ref="B7:C8"/>
    <mergeCell ref="I7:I8"/>
    <mergeCell ref="D7:E7"/>
    <mergeCell ref="H7:H8"/>
    <mergeCell ref="J7:J8"/>
    <mergeCell ref="G7:G8"/>
    <mergeCell ref="B9:B12"/>
    <mergeCell ref="C9:C12"/>
    <mergeCell ref="B28:B32"/>
    <mergeCell ref="C28:C32"/>
    <mergeCell ref="A21:A32"/>
    <mergeCell ref="A33:A36"/>
    <mergeCell ref="A37:A43"/>
    <mergeCell ref="C37:C43"/>
    <mergeCell ref="C33:C36"/>
    <mergeCell ref="B33:B36"/>
    <mergeCell ref="B37:B43"/>
    <mergeCell ref="C23:C27"/>
    <mergeCell ref="B23:B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2021-09-28T11:30:03Z</cp:lastPrinted>
  <dcterms:created xsi:type="dcterms:W3CDTF">2017-11-20T10:31:55Z</dcterms:created>
  <dcterms:modified xsi:type="dcterms:W3CDTF">2021-09-28T11:30:34Z</dcterms:modified>
</cp:coreProperties>
</file>