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15480" windowHeight="95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157" i="2"/>
  <c r="N156" s="1"/>
  <c r="O157"/>
  <c r="O156" s="1"/>
  <c r="M85" i="1"/>
  <c r="O37" i="2"/>
  <c r="P37" s="1"/>
  <c r="N37"/>
  <c r="O34"/>
  <c r="O58"/>
  <c r="O52"/>
  <c r="N178"/>
  <c r="N179"/>
  <c r="O179"/>
  <c r="O178" s="1"/>
  <c r="O277" l="1"/>
  <c r="O276" s="1"/>
  <c r="O275" s="1"/>
  <c r="N276"/>
  <c r="N275" s="1"/>
  <c r="N277"/>
  <c r="O273"/>
  <c r="O272" s="1"/>
  <c r="O271" s="1"/>
  <c r="N272"/>
  <c r="N271" s="1"/>
  <c r="N273"/>
  <c r="O243"/>
  <c r="N243"/>
  <c r="N242" s="1"/>
  <c r="N241" s="1"/>
  <c r="O242" l="1"/>
  <c r="O172"/>
  <c r="N172"/>
  <c r="N171" s="1"/>
  <c r="N170" s="1"/>
  <c r="O83"/>
  <c r="O82" s="1"/>
  <c r="O81" s="1"/>
  <c r="N83"/>
  <c r="N82" s="1"/>
  <c r="N81" s="1"/>
  <c r="O119"/>
  <c r="O118" s="1"/>
  <c r="O117" s="1"/>
  <c r="N119"/>
  <c r="N118" s="1"/>
  <c r="N117" s="1"/>
  <c r="O251"/>
  <c r="N251"/>
  <c r="M89" i="1"/>
  <c r="M84" s="1"/>
  <c r="L89"/>
  <c r="O171" i="2" l="1"/>
  <c r="O170" s="1"/>
  <c r="O241"/>
  <c r="N115"/>
  <c r="N114" s="1"/>
  <c r="N113" s="1"/>
  <c r="N111"/>
  <c r="N110" s="1"/>
  <c r="N109" s="1"/>
  <c r="N107"/>
  <c r="N106" s="1"/>
  <c r="N105" s="1"/>
  <c r="O107"/>
  <c r="O106" s="1"/>
  <c r="O105" s="1"/>
  <c r="O111"/>
  <c r="O115"/>
  <c r="O114" s="1"/>
  <c r="O113" s="1"/>
  <c r="O123"/>
  <c r="O122" s="1"/>
  <c r="O121" s="1"/>
  <c r="N123"/>
  <c r="N122" s="1"/>
  <c r="N121" s="1"/>
  <c r="O75"/>
  <c r="O74" s="1"/>
  <c r="N75"/>
  <c r="N74" s="1"/>
  <c r="O110" l="1"/>
  <c r="P19"/>
  <c r="P23"/>
  <c r="P24"/>
  <c r="P25"/>
  <c r="P30"/>
  <c r="P35"/>
  <c r="P36"/>
  <c r="P38"/>
  <c r="P40"/>
  <c r="P45"/>
  <c r="P53"/>
  <c r="P54"/>
  <c r="P55"/>
  <c r="P56"/>
  <c r="P57"/>
  <c r="P59"/>
  <c r="P60"/>
  <c r="P61"/>
  <c r="P62"/>
  <c r="P64"/>
  <c r="P66"/>
  <c r="P68"/>
  <c r="P69"/>
  <c r="P73"/>
  <c r="P80"/>
  <c r="P88"/>
  <c r="P92"/>
  <c r="P96"/>
  <c r="P100"/>
  <c r="P104"/>
  <c r="P131"/>
  <c r="P135"/>
  <c r="P139"/>
  <c r="P146"/>
  <c r="P150"/>
  <c r="P151"/>
  <c r="P158"/>
  <c r="P159"/>
  <c r="P160"/>
  <c r="P169"/>
  <c r="P177"/>
  <c r="P187"/>
  <c r="P191"/>
  <c r="P195"/>
  <c r="P202"/>
  <c r="P206"/>
  <c r="P210"/>
  <c r="P215"/>
  <c r="P219"/>
  <c r="P225"/>
  <c r="P232"/>
  <c r="P236"/>
  <c r="P240"/>
  <c r="P248"/>
  <c r="P252"/>
  <c r="P257"/>
  <c r="P264"/>
  <c r="P266"/>
  <c r="P270"/>
  <c r="P285"/>
  <c r="P289"/>
  <c r="P293"/>
  <c r="P298"/>
  <c r="P303"/>
  <c r="O302"/>
  <c r="O301" s="1"/>
  <c r="O300" s="1"/>
  <c r="O299" s="1"/>
  <c r="O297"/>
  <c r="O296" s="1"/>
  <c r="O295" s="1"/>
  <c r="O294" s="1"/>
  <c r="O292"/>
  <c r="O291" s="1"/>
  <c r="O290" s="1"/>
  <c r="O288"/>
  <c r="O287" s="1"/>
  <c r="O286" s="1"/>
  <c r="O284"/>
  <c r="O283" s="1"/>
  <c r="O282" s="1"/>
  <c r="O269"/>
  <c r="O268" s="1"/>
  <c r="O267" s="1"/>
  <c r="O265"/>
  <c r="O263"/>
  <c r="O256"/>
  <c r="O255" s="1"/>
  <c r="O254" s="1"/>
  <c r="O250"/>
  <c r="O249" s="1"/>
  <c r="O247"/>
  <c r="O246" s="1"/>
  <c r="O245" s="1"/>
  <c r="O239"/>
  <c r="O238" s="1"/>
  <c r="O237" s="1"/>
  <c r="O235"/>
  <c r="O234" s="1"/>
  <c r="O233"/>
  <c r="O231"/>
  <c r="O230" s="1"/>
  <c r="O229" s="1"/>
  <c r="O224"/>
  <c r="O223" s="1"/>
  <c r="O222" s="1"/>
  <c r="O221" s="1"/>
  <c r="O220" s="1"/>
  <c r="O218"/>
  <c r="O217" s="1"/>
  <c r="O216" s="1"/>
  <c r="O214"/>
  <c r="O213" s="1"/>
  <c r="O212" s="1"/>
  <c r="O209"/>
  <c r="O208" s="1"/>
  <c r="O207" s="1"/>
  <c r="O205"/>
  <c r="O204" s="1"/>
  <c r="O203" s="1"/>
  <c r="O201"/>
  <c r="O200" s="1"/>
  <c r="O199" s="1"/>
  <c r="O194"/>
  <c r="O193" s="1"/>
  <c r="O192" s="1"/>
  <c r="O190"/>
  <c r="O189" s="1"/>
  <c r="O188" s="1"/>
  <c r="O186"/>
  <c r="O185" s="1"/>
  <c r="O184" s="1"/>
  <c r="O176"/>
  <c r="O175" s="1"/>
  <c r="O174" s="1"/>
  <c r="N176"/>
  <c r="N175" s="1"/>
  <c r="N174" s="1"/>
  <c r="O168"/>
  <c r="O167" s="1"/>
  <c r="O166" s="1"/>
  <c r="O149"/>
  <c r="O148" s="1"/>
  <c r="O147" s="1"/>
  <c r="O145"/>
  <c r="O144" s="1"/>
  <c r="O143" s="1"/>
  <c r="O138"/>
  <c r="O137" s="1"/>
  <c r="O136" s="1"/>
  <c r="O134"/>
  <c r="O133" s="1"/>
  <c r="O132" s="1"/>
  <c r="O130"/>
  <c r="O129" s="1"/>
  <c r="O128" s="1"/>
  <c r="O127" s="1"/>
  <c r="O103"/>
  <c r="O102" s="1"/>
  <c r="O101" s="1"/>
  <c r="O99"/>
  <c r="O98" s="1"/>
  <c r="O97" s="1"/>
  <c r="O95"/>
  <c r="O94" s="1"/>
  <c r="O93" s="1"/>
  <c r="O91"/>
  <c r="O90" s="1"/>
  <c r="O89" s="1"/>
  <c r="N91"/>
  <c r="N90" s="1"/>
  <c r="N89" s="1"/>
  <c r="O87"/>
  <c r="O86" s="1"/>
  <c r="O85" s="1"/>
  <c r="O79"/>
  <c r="O78" s="1"/>
  <c r="O77" s="1"/>
  <c r="O72"/>
  <c r="O71" s="1"/>
  <c r="O70" s="1"/>
  <c r="O67"/>
  <c r="O65"/>
  <c r="O51" s="1"/>
  <c r="O63"/>
  <c r="O44"/>
  <c r="O43" s="1"/>
  <c r="O42" s="1"/>
  <c r="O41" s="1"/>
  <c r="O39"/>
  <c r="O33" s="1"/>
  <c r="O29"/>
  <c r="O28" s="1"/>
  <c r="O27" s="1"/>
  <c r="O26" s="1"/>
  <c r="O22"/>
  <c r="O21" s="1"/>
  <c r="O20" s="1"/>
  <c r="O18"/>
  <c r="O17" s="1"/>
  <c r="O16" s="1"/>
  <c r="O153" l="1"/>
  <c r="O109"/>
  <c r="O228"/>
  <c r="O155"/>
  <c r="O154" s="1"/>
  <c r="P89"/>
  <c r="P251"/>
  <c r="P90"/>
  <c r="P175"/>
  <c r="P91"/>
  <c r="P176"/>
  <c r="O281"/>
  <c r="O262"/>
  <c r="O261" s="1"/>
  <c r="O260" s="1"/>
  <c r="O211"/>
  <c r="O198"/>
  <c r="O183"/>
  <c r="O142"/>
  <c r="O14"/>
  <c r="M39" i="1"/>
  <c r="M43"/>
  <c r="M47"/>
  <c r="M50"/>
  <c r="M54"/>
  <c r="M56"/>
  <c r="M60"/>
  <c r="M59" s="1"/>
  <c r="M69"/>
  <c r="M74"/>
  <c r="M76"/>
  <c r="M78"/>
  <c r="M80"/>
  <c r="M100"/>
  <c r="M96"/>
  <c r="M93"/>
  <c r="N101"/>
  <c r="N86"/>
  <c r="N87"/>
  <c r="N88"/>
  <c r="N64"/>
  <c r="N65"/>
  <c r="N66"/>
  <c r="N67"/>
  <c r="N68"/>
  <c r="N70"/>
  <c r="N71"/>
  <c r="N72"/>
  <c r="N73"/>
  <c r="N75"/>
  <c r="N77"/>
  <c r="N79"/>
  <c r="N81"/>
  <c r="N82"/>
  <c r="N83"/>
  <c r="N61"/>
  <c r="N40"/>
  <c r="N41"/>
  <c r="N42"/>
  <c r="N44"/>
  <c r="N45"/>
  <c r="N46"/>
  <c r="N49"/>
  <c r="N51"/>
  <c r="N52"/>
  <c r="N53"/>
  <c r="N55"/>
  <c r="N57"/>
  <c r="N58"/>
  <c r="N27"/>
  <c r="N24"/>
  <c r="M62" l="1"/>
  <c r="O152" i="2"/>
  <c r="O141"/>
  <c r="O227"/>
  <c r="O126"/>
  <c r="O280"/>
  <c r="O182"/>
  <c r="O32"/>
  <c r="O50"/>
  <c r="O49" s="1"/>
  <c r="O197"/>
  <c r="M99" i="1"/>
  <c r="M95"/>
  <c r="M92"/>
  <c r="O226" i="2" l="1"/>
  <c r="O196"/>
  <c r="O279"/>
  <c r="O125"/>
  <c r="O140"/>
  <c r="O31"/>
  <c r="O48"/>
  <c r="O47" s="1"/>
  <c r="S159"/>
  <c r="M38" i="1"/>
  <c r="L39"/>
  <c r="O259" i="2" l="1"/>
  <c r="O13"/>
  <c r="O12" s="1"/>
  <c r="O11" s="1"/>
  <c r="M15" i="1"/>
  <c r="M16"/>
  <c r="M18"/>
  <c r="O258" i="2" l="1"/>
  <c r="N168"/>
  <c r="P168" s="1"/>
  <c r="N138"/>
  <c r="P138" s="1"/>
  <c r="N95"/>
  <c r="P95" s="1"/>
  <c r="N167" l="1"/>
  <c r="P167" s="1"/>
  <c r="O46"/>
  <c r="O10" s="1"/>
  <c r="N137"/>
  <c r="P137" s="1"/>
  <c r="N94"/>
  <c r="P94" s="1"/>
  <c r="N250"/>
  <c r="P250" s="1"/>
  <c r="N166" l="1"/>
  <c r="P166" s="1"/>
  <c r="P157"/>
  <c r="N136"/>
  <c r="P136" s="1"/>
  <c r="N93"/>
  <c r="P93" s="1"/>
  <c r="N249"/>
  <c r="P249" s="1"/>
  <c r="N34"/>
  <c r="P34" s="1"/>
  <c r="N103" l="1"/>
  <c r="L100" i="1"/>
  <c r="N100" s="1"/>
  <c r="N102" i="2" l="1"/>
  <c r="P102" s="1"/>
  <c r="P103"/>
  <c r="N101" l="1"/>
  <c r="P101" s="1"/>
  <c r="L85" i="1"/>
  <c r="N67" i="2"/>
  <c r="P67" s="1"/>
  <c r="N44"/>
  <c r="P44" s="1"/>
  <c r="N39"/>
  <c r="P39" s="1"/>
  <c r="L56" i="1"/>
  <c r="N56" s="1"/>
  <c r="N269" i="2"/>
  <c r="P269" s="1"/>
  <c r="N79"/>
  <c r="P79" s="1"/>
  <c r="N209"/>
  <c r="P209" s="1"/>
  <c r="N205"/>
  <c r="P205" s="1"/>
  <c r="L84" i="1" l="1"/>
  <c r="N84" s="1"/>
  <c r="N85"/>
  <c r="N204" i="2"/>
  <c r="P204" s="1"/>
  <c r="N33"/>
  <c r="N208"/>
  <c r="P208" s="1"/>
  <c r="N268"/>
  <c r="P268" s="1"/>
  <c r="N78"/>
  <c r="P78" s="1"/>
  <c r="N203" l="1"/>
  <c r="P203" s="1"/>
  <c r="N32"/>
  <c r="P32" s="1"/>
  <c r="P33"/>
  <c r="N207"/>
  <c r="P207" s="1"/>
  <c r="N267"/>
  <c r="P267" s="1"/>
  <c r="N77"/>
  <c r="P77" s="1"/>
  <c r="N247"/>
  <c r="P247" s="1"/>
  <c r="N224"/>
  <c r="N223" l="1"/>
  <c r="P223" s="1"/>
  <c r="P224"/>
  <c r="N246"/>
  <c r="P246" s="1"/>
  <c r="N65"/>
  <c r="P65" s="1"/>
  <c r="N302"/>
  <c r="N297"/>
  <c r="N292"/>
  <c r="N288"/>
  <c r="N284"/>
  <c r="N263"/>
  <c r="P263" s="1"/>
  <c r="N265"/>
  <c r="P265" s="1"/>
  <c r="N256"/>
  <c r="N239"/>
  <c r="P239" s="1"/>
  <c r="N235"/>
  <c r="P235" s="1"/>
  <c r="N231"/>
  <c r="N218"/>
  <c r="N214"/>
  <c r="N201"/>
  <c r="N194"/>
  <c r="P194" s="1"/>
  <c r="N190"/>
  <c r="P190" s="1"/>
  <c r="N186"/>
  <c r="P186" s="1"/>
  <c r="P156"/>
  <c r="N145"/>
  <c r="P145" s="1"/>
  <c r="N130"/>
  <c r="P130" s="1"/>
  <c r="N134"/>
  <c r="P134" s="1"/>
  <c r="N99"/>
  <c r="P99" s="1"/>
  <c r="N87"/>
  <c r="P87" s="1"/>
  <c r="N72"/>
  <c r="P72" s="1"/>
  <c r="N63"/>
  <c r="P63" s="1"/>
  <c r="N29"/>
  <c r="N18"/>
  <c r="L76" i="1"/>
  <c r="N76" s="1"/>
  <c r="N217" i="2" l="1"/>
  <c r="P218"/>
  <c r="N255"/>
  <c r="P255" s="1"/>
  <c r="P256"/>
  <c r="N287"/>
  <c r="P288"/>
  <c r="N213"/>
  <c r="P214"/>
  <c r="N283"/>
  <c r="P284"/>
  <c r="N301"/>
  <c r="P302"/>
  <c r="N28"/>
  <c r="P29"/>
  <c r="N200"/>
  <c r="P201"/>
  <c r="N296"/>
  <c r="P297"/>
  <c r="N230"/>
  <c r="P230" s="1"/>
  <c r="P231"/>
  <c r="N291"/>
  <c r="P292"/>
  <c r="N222"/>
  <c r="P222" s="1"/>
  <c r="N193"/>
  <c r="P193" s="1"/>
  <c r="N189"/>
  <c r="P189" s="1"/>
  <c r="N185"/>
  <c r="P185" s="1"/>
  <c r="N144"/>
  <c r="P144" s="1"/>
  <c r="N133"/>
  <c r="P133" s="1"/>
  <c r="N129"/>
  <c r="P129" s="1"/>
  <c r="N86"/>
  <c r="P86" s="1"/>
  <c r="N245"/>
  <c r="P245" s="1"/>
  <c r="N31"/>
  <c r="P31" s="1"/>
  <c r="N234"/>
  <c r="P234" s="1"/>
  <c r="N238"/>
  <c r="P238" s="1"/>
  <c r="N71"/>
  <c r="N98"/>
  <c r="P98" s="1"/>
  <c r="N17"/>
  <c r="N155"/>
  <c r="P155" s="1"/>
  <c r="N254" l="1"/>
  <c r="P254" s="1"/>
  <c r="N229"/>
  <c r="N221"/>
  <c r="N220" s="1"/>
  <c r="P220" s="1"/>
  <c r="N290"/>
  <c r="P290" s="1"/>
  <c r="P291"/>
  <c r="N295"/>
  <c r="P296"/>
  <c r="N27"/>
  <c r="P27" s="1"/>
  <c r="P28"/>
  <c r="N282"/>
  <c r="P283"/>
  <c r="N286"/>
  <c r="P286" s="1"/>
  <c r="P287"/>
  <c r="N216"/>
  <c r="P216" s="1"/>
  <c r="P217"/>
  <c r="N199"/>
  <c r="P200"/>
  <c r="N300"/>
  <c r="P301"/>
  <c r="N212"/>
  <c r="P213"/>
  <c r="N70"/>
  <c r="P70" s="1"/>
  <c r="P71"/>
  <c r="N184"/>
  <c r="P184" s="1"/>
  <c r="N192"/>
  <c r="P192" s="1"/>
  <c r="N188"/>
  <c r="P188" s="1"/>
  <c r="N143"/>
  <c r="P143" s="1"/>
  <c r="N132"/>
  <c r="P132" s="1"/>
  <c r="N85"/>
  <c r="P85" s="1"/>
  <c r="N233"/>
  <c r="P233" s="1"/>
  <c r="N97"/>
  <c r="P97" s="1"/>
  <c r="N26"/>
  <c r="P26" s="1"/>
  <c r="N154"/>
  <c r="P229" l="1"/>
  <c r="P154"/>
  <c r="P221"/>
  <c r="N299"/>
  <c r="P299" s="1"/>
  <c r="P300"/>
  <c r="N281"/>
  <c r="P282"/>
  <c r="N294"/>
  <c r="P294" s="1"/>
  <c r="P295"/>
  <c r="P212"/>
  <c r="N211"/>
  <c r="P211" s="1"/>
  <c r="P199"/>
  <c r="N198"/>
  <c r="N183"/>
  <c r="P183" s="1"/>
  <c r="L60" i="1"/>
  <c r="L69"/>
  <c r="N69" s="1"/>
  <c r="L78"/>
  <c r="N78" s="1"/>
  <c r="L96"/>
  <c r="L93"/>
  <c r="P18" i="2"/>
  <c r="N58"/>
  <c r="P58" s="1"/>
  <c r="L63" i="1"/>
  <c r="N63" s="1"/>
  <c r="L80"/>
  <c r="N80" s="1"/>
  <c r="N22" i="2"/>
  <c r="N237"/>
  <c r="N228" s="1"/>
  <c r="N128"/>
  <c r="N127" s="1"/>
  <c r="L54" i="1"/>
  <c r="N54" s="1"/>
  <c r="L43"/>
  <c r="N43" s="1"/>
  <c r="L47"/>
  <c r="N47" s="1"/>
  <c r="N262" i="2"/>
  <c r="N149"/>
  <c r="P149" s="1"/>
  <c r="N52"/>
  <c r="P52" s="1"/>
  <c r="N16"/>
  <c r="L74" i="1"/>
  <c r="N74" s="1"/>
  <c r="L50"/>
  <c r="N50" s="1"/>
  <c r="P127" i="2" l="1"/>
  <c r="P128"/>
  <c r="N261"/>
  <c r="P262"/>
  <c r="N21"/>
  <c r="P22"/>
  <c r="P198"/>
  <c r="N197"/>
  <c r="P228"/>
  <c r="P237"/>
  <c r="N280"/>
  <c r="P281"/>
  <c r="N182"/>
  <c r="P182" s="1"/>
  <c r="N148"/>
  <c r="P148" s="1"/>
  <c r="N60" i="1"/>
  <c r="L38"/>
  <c r="L92"/>
  <c r="L59"/>
  <c r="L62"/>
  <c r="N62" s="1"/>
  <c r="L95"/>
  <c r="L99"/>
  <c r="N99" s="1"/>
  <c r="N153" i="2"/>
  <c r="N51"/>
  <c r="P51" s="1"/>
  <c r="P17"/>
  <c r="P261" l="1"/>
  <c r="N260"/>
  <c r="P260"/>
  <c r="N20"/>
  <c r="P21"/>
  <c r="P280"/>
  <c r="N279"/>
  <c r="P279" s="1"/>
  <c r="P153"/>
  <c r="P174"/>
  <c r="P197"/>
  <c r="N196"/>
  <c r="P196" s="1"/>
  <c r="M17" i="1"/>
  <c r="M19" s="1"/>
  <c r="M30" s="1"/>
  <c r="L23"/>
  <c r="L22"/>
  <c r="N147" i="2"/>
  <c r="P147" s="1"/>
  <c r="L16" i="1"/>
  <c r="N16" s="1"/>
  <c r="N39"/>
  <c r="N38"/>
  <c r="L18"/>
  <c r="L15"/>
  <c r="L17"/>
  <c r="N227" i="2"/>
  <c r="P227" s="1"/>
  <c r="N126"/>
  <c r="P126" s="1"/>
  <c r="N50"/>
  <c r="N49" s="1"/>
  <c r="P16"/>
  <c r="N259" l="1"/>
  <c r="P259" s="1"/>
  <c r="P20"/>
  <c r="N14"/>
  <c r="P14" s="1"/>
  <c r="P50"/>
  <c r="L24" i="1"/>
  <c r="N152" i="2"/>
  <c r="M23" i="1"/>
  <c r="M22"/>
  <c r="N142" i="2"/>
  <c r="P142" s="1"/>
  <c r="N125"/>
  <c r="P125" s="1"/>
  <c r="N59" i="1"/>
  <c r="N18"/>
  <c r="L19"/>
  <c r="L30" s="1"/>
  <c r="N30" s="1"/>
  <c r="N226" i="2"/>
  <c r="P226" s="1"/>
  <c r="P152" l="1"/>
  <c r="N48"/>
  <c r="P48" s="1"/>
  <c r="P49"/>
  <c r="M24" i="1"/>
  <c r="N141" i="2"/>
  <c r="P141" s="1"/>
  <c r="N17" i="1"/>
  <c r="N15"/>
  <c r="N258" i="2"/>
  <c r="P258" s="1"/>
  <c r="N140" l="1"/>
  <c r="N47"/>
  <c r="P47" s="1"/>
  <c r="P140"/>
  <c r="N43"/>
  <c r="P43" s="1"/>
  <c r="N46" l="1"/>
  <c r="P46" s="1"/>
  <c r="N42"/>
  <c r="N41" l="1"/>
  <c r="P42"/>
  <c r="N13" l="1"/>
  <c r="N12" s="1"/>
  <c r="N11" s="1"/>
  <c r="N10" s="1"/>
  <c r="P41"/>
  <c r="P13" l="1"/>
  <c r="P12"/>
  <c r="P10" l="1"/>
  <c r="P11"/>
</calcChain>
</file>

<file path=xl/sharedStrings.xml><?xml version="1.0" encoding="utf-8"?>
<sst xmlns="http://schemas.openxmlformats.org/spreadsheetml/2006/main" count="1821" uniqueCount="535">
  <si>
    <t>I. OPĆI DIO</t>
  </si>
  <si>
    <t>Članak 1.</t>
  </si>
  <si>
    <t>Plan</t>
  </si>
  <si>
    <t>Indeks</t>
  </si>
  <si>
    <t xml:space="preserve"> </t>
  </si>
  <si>
    <t>Šifra izvora</t>
  </si>
  <si>
    <t>3</t>
  </si>
  <si>
    <t>A.RAČUN PRIHODA I RASHODA</t>
  </si>
  <si>
    <t>01</t>
  </si>
  <si>
    <t>04</t>
  </si>
  <si>
    <t>06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</si>
  <si>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</si>
  <si>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</si>
  <si>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</si>
  <si>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</si>
  <si>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</si>
  <si>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</si>
  <si>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B.RAČUN ZADUŽIVANJA/FINANCIRANJA</t>
  </si>
  <si>
    <t>Primici od financijske imovine i zaduživanja</t>
  </si>
  <si>
    <t>Izdaci za financijsku imovinu i otplate zajmova</t>
  </si>
  <si>
    <t>C.RASPOLOŽIVA SREDSTVA IZ PRETHODNIH GODINA(VIŠAK PRIHODA I REZERVIRANJA)</t>
  </si>
  <si>
    <t>Vlastiti izvori</t>
  </si>
  <si>
    <t>VIŠAK/MANJAK+NETO ZADUŽIVANJA/FINANCIRANJA+RASPOLOŽIVA SREDSTVA IZ PRETHODNIH GODINA</t>
  </si>
  <si>
    <t>Prihodi od poreza</t>
  </si>
  <si>
    <t>Porez i prirez na dohodak</t>
  </si>
  <si>
    <t>Porezi na imovinu</t>
  </si>
  <si>
    <t>Porezi na robu i usluge</t>
  </si>
  <si>
    <t>Pomoći iz inozemstva i od subjekata unutar općeg proračuna</t>
  </si>
  <si>
    <t>Pomoći proračunu iz drugih proračuna</t>
  </si>
  <si>
    <t>634</t>
  </si>
  <si>
    <t>Pomoći od izvanproračunskih korisnika</t>
  </si>
  <si>
    <t>Prihodi od imovine</t>
  </si>
  <si>
    <t>Prihodi od financijske imovine</t>
  </si>
  <si>
    <t>Prihodi od nefinancijske imovine</t>
  </si>
  <si>
    <t>Prihodi od upravnih i administativnih pristojbi, pristojbi po posebnim propisima i naknada</t>
  </si>
  <si>
    <t>Upravne i administrativne pristojbe</t>
  </si>
  <si>
    <t>652</t>
  </si>
  <si>
    <t>Prihodi po posebnim propisima</t>
  </si>
  <si>
    <t>Komunalni doprinosi i naknade</t>
  </si>
  <si>
    <t>66</t>
  </si>
  <si>
    <t>Prihodi od prodaje proizvoda i robe te pruženih usluga i prihodi od donacija</t>
  </si>
  <si>
    <t>663</t>
  </si>
  <si>
    <t>Donacije od pravnih i fizičkih osoba izvan općeg proračuna</t>
  </si>
  <si>
    <t>68</t>
  </si>
  <si>
    <t>Kazne, upravne mjere i ostali prihodi</t>
  </si>
  <si>
    <t>683</t>
  </si>
  <si>
    <t>Prihodi od prodaje proizvedene dugotrajne imovine</t>
  </si>
  <si>
    <t>721</t>
  </si>
  <si>
    <t>Prihodi od prodaje građevinskih objekata</t>
  </si>
  <si>
    <t>Rashodi za zaposlene</t>
  </si>
  <si>
    <t>Plaće</t>
  </si>
  <si>
    <t>311</t>
  </si>
  <si>
    <t>Plaće (javni radovi)</t>
  </si>
  <si>
    <t>Ostali rashodi za zaposlene</t>
  </si>
  <si>
    <t>Doprinosi na plaće</t>
  </si>
  <si>
    <t>313</t>
  </si>
  <si>
    <t>Doprinosi na plaće (javni radovi)</t>
  </si>
  <si>
    <t>Materijalni rashodi</t>
  </si>
  <si>
    <t>Naknade troškova zaposlenima</t>
  </si>
  <si>
    <t>Rashodi  za materijal i energiju</t>
  </si>
  <si>
    <t>Rashodi za usluge</t>
  </si>
  <si>
    <t>Ostali nespomenuti rashodi</t>
  </si>
  <si>
    <t>Financijski rashodi</t>
  </si>
  <si>
    <t>Ostali financijski rashodi</t>
  </si>
  <si>
    <t>Naknade građanima i kućanstvima na temelju osiguranja i druge naknade</t>
  </si>
  <si>
    <t>Ostale naknade građanima i kućanstvima iz proračuna</t>
  </si>
  <si>
    <t xml:space="preserve">Ostali rashodi  </t>
  </si>
  <si>
    <t>Tekuće donacije</t>
  </si>
  <si>
    <t>383</t>
  </si>
  <si>
    <t>Kazne, penali i naknade štete</t>
  </si>
  <si>
    <t>Kapitalne pomoći</t>
  </si>
  <si>
    <t>Rashodi za nabavu proizvedene dugotrajne imovine</t>
  </si>
  <si>
    <t>Građevinski objekti</t>
  </si>
  <si>
    <t>422</t>
  </si>
  <si>
    <t>Postrojenja i oprema</t>
  </si>
  <si>
    <t>426</t>
  </si>
  <si>
    <t>Nematerijalna proizvedena imovina</t>
  </si>
  <si>
    <t>81</t>
  </si>
  <si>
    <t>Primljene otplate (povrati) glavnice danih zajmova</t>
  </si>
  <si>
    <t>815</t>
  </si>
  <si>
    <t>Primici (povrati) glavnice zajmova kredit.i ostalim financijskim institucijama izvan jav.sekt.</t>
  </si>
  <si>
    <t>51</t>
  </si>
  <si>
    <t>Izdaci za dane zajmove</t>
  </si>
  <si>
    <t>515</t>
  </si>
  <si>
    <t>Izdaci za dane zajmove bankama i ostalim financijskim institucijama izvan javnog sektora</t>
  </si>
  <si>
    <t>Rezultat poslovanja</t>
  </si>
  <si>
    <t>Višak/manjak prihoda</t>
  </si>
  <si>
    <t>Opći prihodi i primici</t>
  </si>
  <si>
    <t>Vlastiti prihodi</t>
  </si>
  <si>
    <t>Prihodi za posebne namjene</t>
  </si>
  <si>
    <t>Pomoći</t>
  </si>
  <si>
    <t>Donacije</t>
  </si>
  <si>
    <t>ŠIFRA</t>
  </si>
  <si>
    <t xml:space="preserve">ŠIFRA </t>
  </si>
  <si>
    <t>Programska</t>
  </si>
  <si>
    <t>BROJ</t>
  </si>
  <si>
    <t>Račun</t>
  </si>
  <si>
    <t>UKUPNO RASHODI I IZDACI</t>
  </si>
  <si>
    <t>0111</t>
  </si>
  <si>
    <t>Program 01: Donošenje akata i mjera iz djelokruga</t>
  </si>
  <si>
    <t>predstavničkog i izvršnog tijela i mjesne samouprave</t>
  </si>
  <si>
    <t>1</t>
  </si>
  <si>
    <t>322</t>
  </si>
  <si>
    <t>Rashodi za materijal i energiju</t>
  </si>
  <si>
    <t>323</t>
  </si>
  <si>
    <t>Financiranje rada političkih stranaka</t>
  </si>
  <si>
    <t>Osnovne funkcije VSNM</t>
  </si>
  <si>
    <t>32</t>
  </si>
  <si>
    <t>329</t>
  </si>
  <si>
    <t>Ostali rashodi</t>
  </si>
  <si>
    <t>Osnovne funkcije udruga</t>
  </si>
  <si>
    <t>0112</t>
  </si>
  <si>
    <t>Program 01:  Javna uprava i administracija</t>
  </si>
  <si>
    <t>38</t>
  </si>
  <si>
    <t>42</t>
  </si>
  <si>
    <t>0320</t>
  </si>
  <si>
    <t>0640</t>
  </si>
  <si>
    <t>Rashod.za nabavu proizvedene dugotrajne imovine</t>
  </si>
  <si>
    <t>Donacije i ostali rashodi</t>
  </si>
  <si>
    <t>421</t>
  </si>
  <si>
    <t>0921</t>
  </si>
  <si>
    <t>Naknade građanima i kućanstvima na temelju osiguranja i dr.</t>
  </si>
  <si>
    <t>0740</t>
  </si>
  <si>
    <t>0820</t>
  </si>
  <si>
    <t>381</t>
  </si>
  <si>
    <t>0840</t>
  </si>
  <si>
    <t>0810</t>
  </si>
  <si>
    <t>1070</t>
  </si>
  <si>
    <t>1060</t>
  </si>
  <si>
    <t>1040</t>
  </si>
  <si>
    <t>Naknade građanima i kućanstv.na temelju osiguranja i dr.</t>
  </si>
  <si>
    <t>1090</t>
  </si>
  <si>
    <t>2021.</t>
  </si>
  <si>
    <t>633</t>
  </si>
  <si>
    <t>Pomoći proračunu iz drugih proračuna (kompenzacijske mjere)</t>
  </si>
  <si>
    <t>Članak 5.</t>
  </si>
  <si>
    <t>Naziv cilja</t>
  </si>
  <si>
    <t>Naziv mjere</t>
  </si>
  <si>
    <t>Šifra programa</t>
  </si>
  <si>
    <t>Pokazatelj rezultata</t>
  </si>
  <si>
    <t>Razdjel</t>
  </si>
  <si>
    <t>Glava</t>
  </si>
  <si>
    <t>Unapređenje rada općine</t>
  </si>
  <si>
    <t>Razvoj konkurentnog i održivog gospodarstva</t>
  </si>
  <si>
    <t>Jačanje komunalne infrastrukture</t>
  </si>
  <si>
    <t>Kilometri asfaltiranih cesta</t>
  </si>
  <si>
    <t>Kilometri cjevovoda</t>
  </si>
  <si>
    <t>Očuvanje okoliša</t>
  </si>
  <si>
    <t>Razvoj društvenih djelatnosti</t>
  </si>
  <si>
    <t>Zadovoljavajuća opremljenost</t>
  </si>
  <si>
    <t>Broj korisnika</t>
  </si>
  <si>
    <t>Unapređenje kvalitete života</t>
  </si>
  <si>
    <t>Poboljšanje kvaletete života</t>
  </si>
  <si>
    <t>Unapređenje vatrogastva</t>
  </si>
  <si>
    <t>Razvoj vatrogastva</t>
  </si>
  <si>
    <t>Izgradnja društvenih objekata</t>
  </si>
  <si>
    <t>Poticanje i razvoj kulturnih, sportskih i drugih udruga</t>
  </si>
  <si>
    <t>Članak 4.</t>
  </si>
  <si>
    <t>II. POSEBNI DIO</t>
  </si>
  <si>
    <t>Članak 2.</t>
  </si>
  <si>
    <t>Članak 3.</t>
  </si>
  <si>
    <t>C.       RASPOLOŽIVA SREDSTVA IZ PRETHODIH GODINA (VIŠAK PRIHODA I REZERVIRANJA)</t>
  </si>
  <si>
    <t>B.       RAČUN ZADUŽIVANJA / FINANCIRANJA</t>
  </si>
  <si>
    <t>VRSTA PRIHODA / IZDATAKA</t>
  </si>
  <si>
    <t>8</t>
  </si>
  <si>
    <t>05</t>
  </si>
  <si>
    <t>07</t>
  </si>
  <si>
    <t>35</t>
  </si>
  <si>
    <t>352</t>
  </si>
  <si>
    <t>Subvencije</t>
  </si>
  <si>
    <t>Subvencije trg.društvima, zadrugama, poljoprivrednicima i obrtnicima izvan javnog sektora</t>
  </si>
  <si>
    <t xml:space="preserve">   VRSTA RASHODA I IZDATAKA</t>
  </si>
  <si>
    <t>0610</t>
  </si>
  <si>
    <t>0443</t>
  </si>
  <si>
    <t>0560</t>
  </si>
  <si>
    <t>0510</t>
  </si>
  <si>
    <t>0530</t>
  </si>
  <si>
    <t>0960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</si>
  <si>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Opće javne usluge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</si>
  <si>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Opće javne usluge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</si>
  <si>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Javni red i sigurnost 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</si>
  <si>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Razvoj stanovanja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</si>
  <si>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Ekonomski poslovi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</si>
  <si>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Zaštita okoliša</t>
    </r>
  </si>
  <si>
    <t>09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</si>
  <si>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Obrazovanje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</si>
  <si>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Zdravstvo</t>
    </r>
  </si>
  <si>
    <t>08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</si>
  <si>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Rekreacija, kultura i religija</t>
    </r>
  </si>
  <si>
    <t>10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</si>
  <si>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Socijalna zaštita</t>
    </r>
  </si>
  <si>
    <t>Aktivnost 01:  Predstavničko i izvršno tijelo</t>
  </si>
  <si>
    <t>Aktivnost 02:  Djelokrug mjesne samouprave</t>
  </si>
  <si>
    <t>Aktivnost 01:</t>
  </si>
  <si>
    <t>RAZDJEL  100  OPĆINSKO VIJEĆE</t>
  </si>
  <si>
    <t>GLAVA 10001  OPĆINSKO VIJEĆE</t>
  </si>
  <si>
    <t>RAZDJEL  200  JEDINSTVENI UPRAVNI ODJEL I IZVRŠNO TIJELO</t>
  </si>
  <si>
    <t>GLAVA 20001 Upravni odjel i izvršno tijelo</t>
  </si>
  <si>
    <t>GLAVA: 20002 VATROGASTVO I CIVILNA ZAŠTITA</t>
  </si>
  <si>
    <t>GLAVA 20003: KOMUNALNA INFRASTRUKTURA</t>
  </si>
  <si>
    <t>GLAVA 20004 DRUŠTVENE DJELATNOSTI</t>
  </si>
  <si>
    <t>GLAVA  20005: PROGRAM DJELATNOSTI KULTURE</t>
  </si>
  <si>
    <t>GLAVA 20006: PROGRAMSKA DJELATNOST SPORTA</t>
  </si>
  <si>
    <t>GLAVA  20007: PROGRAMSKA DJELATNOST SOCIJALNE SKRBI</t>
  </si>
  <si>
    <t>P1000101</t>
  </si>
  <si>
    <t>A100010101</t>
  </si>
  <si>
    <t>A100010102</t>
  </si>
  <si>
    <t>P1000102</t>
  </si>
  <si>
    <t>A100010201</t>
  </si>
  <si>
    <t>P1000103</t>
  </si>
  <si>
    <t>A100010301</t>
  </si>
  <si>
    <t>P1000104</t>
  </si>
  <si>
    <t>A100010401</t>
  </si>
  <si>
    <t>P2000101</t>
  </si>
  <si>
    <t>P2000201</t>
  </si>
  <si>
    <t>Program 01: Organiziranje i provođenje zaštite i spašavanja</t>
  </si>
  <si>
    <t xml:space="preserve">Aktivnost 01:    Osnovna djelatnost DVD-a  </t>
  </si>
  <si>
    <t>Aktivnost 02:    Civilna zaštita i HGSS</t>
  </si>
  <si>
    <t>Aktivnost 01:    Održavanje cesta i drugih javnih površina</t>
  </si>
  <si>
    <t>Aktivnost 02:    Rashodi za uređaje i javnu rasvjetu</t>
  </si>
  <si>
    <t xml:space="preserve">Kapitalni projekt 01: Izgradnja i rekonstrukcija cesta  </t>
  </si>
  <si>
    <t>Program 01: Održavanje objekata i uređaja komunalne infrastrukture</t>
  </si>
  <si>
    <t>Program 02: Izgradnja objekata i uređaja komunalne infrastrukture</t>
  </si>
  <si>
    <t>Program 03: Zaštita okoliša</t>
  </si>
  <si>
    <t>Kapitalni projekt 01: Nabava kontejnera za odvojeno prikupljanje otpada</t>
  </si>
  <si>
    <t>Program 02:  Javne potrebe u školstvu</t>
  </si>
  <si>
    <t>Program 03: Javne potrebe u zdravstvu i preventiva</t>
  </si>
  <si>
    <t>Aktivnost 02:  Stipendije i školarine</t>
  </si>
  <si>
    <t>Aktivnost 01:  Sufinanciranje nabave udžbenika za osnovne i srednje škole</t>
  </si>
  <si>
    <t xml:space="preserve">Aktivnost 01:  Sufinanciranje prijevoza učenika </t>
  </si>
  <si>
    <t>Program 01: Promicanje kulture</t>
  </si>
  <si>
    <t>Aktivnost 01:  Djelatnost kulturno umjetničkih društava</t>
  </si>
  <si>
    <t>Aktivnost 02:  Zaštita i očuvanje kulturnih dobara</t>
  </si>
  <si>
    <t>Aktivnost 03:  Akcije i manifestacije u kulturi</t>
  </si>
  <si>
    <t>Aktivnost 04:  Pomoć za funkcioniranje vjerskih ustanova</t>
  </si>
  <si>
    <t>Aktivnost 01:  Osnovna djelatnost sportskih udruga</t>
  </si>
  <si>
    <t>Program 01: Socijalna skrb</t>
  </si>
  <si>
    <t>Aktivnost 02:  Naknada za troškove stanovanja</t>
  </si>
  <si>
    <t>Program 02: Poticajne mjere demografske obnove</t>
  </si>
  <si>
    <t>Aktivnost 01:  Potpore za novorođeno dijete</t>
  </si>
  <si>
    <t>Program 03: Humanitarna skrb kroz udruge građana</t>
  </si>
  <si>
    <t>Aktivnost 01:  Administrativno, tehničko i stručno osoblje</t>
  </si>
  <si>
    <t>Aktivnost 02:  Održavanje zgrada za redovito korištenje</t>
  </si>
  <si>
    <t>P2000301</t>
  </si>
  <si>
    <t>P2000302</t>
  </si>
  <si>
    <t>P2000303</t>
  </si>
  <si>
    <t>P2000401</t>
  </si>
  <si>
    <t>P2000402</t>
  </si>
  <si>
    <t>P2000403</t>
  </si>
  <si>
    <t>P2000501</t>
  </si>
  <si>
    <t>P2000601</t>
  </si>
  <si>
    <t>P2000701</t>
  </si>
  <si>
    <t>P2000702</t>
  </si>
  <si>
    <t>P2000703</t>
  </si>
  <si>
    <t>A200010101</t>
  </si>
  <si>
    <t>A200010102</t>
  </si>
  <si>
    <t>T200010101</t>
  </si>
  <si>
    <t>K200010101</t>
  </si>
  <si>
    <t>K200010102</t>
  </si>
  <si>
    <t>A200020101</t>
  </si>
  <si>
    <t>A200020102</t>
  </si>
  <si>
    <t>A200030101</t>
  </si>
  <si>
    <t>A200030102</t>
  </si>
  <si>
    <t>K200030201</t>
  </si>
  <si>
    <t>K200030202</t>
  </si>
  <si>
    <t>T200030301</t>
  </si>
  <si>
    <t>K200030301</t>
  </si>
  <si>
    <t>K200030302</t>
  </si>
  <si>
    <t>A200040101</t>
  </si>
  <si>
    <t>A200040201</t>
  </si>
  <si>
    <t>A200040202</t>
  </si>
  <si>
    <t>A200040301</t>
  </si>
  <si>
    <t>A200050101</t>
  </si>
  <si>
    <t>A200050102</t>
  </si>
  <si>
    <t>A200050103</t>
  </si>
  <si>
    <t>A200050104</t>
  </si>
  <si>
    <t>K200050101</t>
  </si>
  <si>
    <t>A200060101</t>
  </si>
  <si>
    <t>A200070101</t>
  </si>
  <si>
    <t>A200070102</t>
  </si>
  <si>
    <t>A200070103</t>
  </si>
  <si>
    <t>A200070201</t>
  </si>
  <si>
    <t>A200070301</t>
  </si>
  <si>
    <t>Poslovi deratizacije i dezinsekcije</t>
  </si>
  <si>
    <t>2</t>
  </si>
  <si>
    <t>5</t>
  </si>
  <si>
    <t>6</t>
  </si>
  <si>
    <t>7</t>
  </si>
  <si>
    <t>Doprinosi</t>
  </si>
  <si>
    <t>Prihodi od prodaje ili zamjene nefinancijske imovine i naknade s naslova osiguranja</t>
  </si>
  <si>
    <t>Namjenski primici</t>
  </si>
  <si>
    <t>konta</t>
  </si>
  <si>
    <t>Program</t>
  </si>
  <si>
    <t>Izvor</t>
  </si>
  <si>
    <t>Aktivnost/Projekt</t>
  </si>
  <si>
    <t>Funkcijska</t>
  </si>
  <si>
    <t>Program 02: Program političkih stranaka</t>
  </si>
  <si>
    <t>Program 03: Zaštita prava nacionalnih manjina</t>
  </si>
  <si>
    <t>Program 04: Razvoj civilnog društva</t>
  </si>
  <si>
    <t xml:space="preserve">A.        </t>
  </si>
  <si>
    <t>RAČUN PRIHODA I RASHODA</t>
  </si>
  <si>
    <t>Broj konta</t>
  </si>
  <si>
    <t xml:space="preserve">Broj </t>
  </si>
  <si>
    <t>NETO ZADUŽIVANJE / FINANCIRANJE</t>
  </si>
  <si>
    <t>RAZLIKA - MANJAK / VIŠAK</t>
  </si>
  <si>
    <t>9</t>
  </si>
  <si>
    <t>Kapitalni projekt 02: Nabava mobilnog reciklažnog dvorišta</t>
  </si>
  <si>
    <t>37</t>
  </si>
  <si>
    <t>372</t>
  </si>
  <si>
    <t>A200040102</t>
  </si>
  <si>
    <t>0911</t>
  </si>
  <si>
    <t>K200010103</t>
  </si>
  <si>
    <t>K200060101</t>
  </si>
  <si>
    <t>0860</t>
  </si>
  <si>
    <t xml:space="preserve">Aktivnost 01: </t>
  </si>
  <si>
    <t>681</t>
  </si>
  <si>
    <t>Kazne i upravne mjere</t>
  </si>
  <si>
    <t>Tekući projekt 01: Nabava opreme za Komunalno društvo Biskupija d.o.o.</t>
  </si>
  <si>
    <t>K200040101</t>
  </si>
  <si>
    <t>Aktivnost 02: Financiranje dječjeg vrtića</t>
  </si>
  <si>
    <t>Kapitalni projekt 01: Izgradnja dječjeg vrtića</t>
  </si>
  <si>
    <t>Naziv programa / Aktivnosti / Projekta</t>
  </si>
  <si>
    <t>Organizacijska            klasifikacija</t>
  </si>
  <si>
    <t>100</t>
  </si>
  <si>
    <t>10001</t>
  </si>
  <si>
    <t>200</t>
  </si>
  <si>
    <t>20001</t>
  </si>
  <si>
    <t>Program /                             Aktivnost / Projekt</t>
  </si>
  <si>
    <t>Prostori opremljeni potrebnom opremom</t>
  </si>
  <si>
    <t>Broj korisnika, pokriće troškova raznih aktivnosti</t>
  </si>
  <si>
    <t>20002</t>
  </si>
  <si>
    <t>20003</t>
  </si>
  <si>
    <t>Nabavljena oprema</t>
  </si>
  <si>
    <t>20004</t>
  </si>
  <si>
    <t>20005</t>
  </si>
  <si>
    <t>Broj polaznika vrtića</t>
  </si>
  <si>
    <t>Broj održanih manifestacija i priredbi</t>
  </si>
  <si>
    <t>Opremljen prostor</t>
  </si>
  <si>
    <t>Program 01: Organizacija, rekreacija i sportske aktivnosti</t>
  </si>
  <si>
    <t>20006</t>
  </si>
  <si>
    <t>Broj korisnika uključenih u aktivnosti sportskih klubova i postignuti rezultati</t>
  </si>
  <si>
    <t>Broj nastupa</t>
  </si>
  <si>
    <t>Broj akcija i manifestacija</t>
  </si>
  <si>
    <t>Broj posjetitelja sportskih događanja</t>
  </si>
  <si>
    <t>Program 01:  Predškolsko, osnovnoškolsko i srednjoškolsko obrazovanje</t>
  </si>
  <si>
    <t>Aktivnost 03:  Pomoć u novcu (ogrjev)</t>
  </si>
  <si>
    <t>20007</t>
  </si>
  <si>
    <t>Nabavljeni udžbenici za sve učenike osnovnih i srednjih škola</t>
  </si>
  <si>
    <t>Broj korisnika stipendija i školarina</t>
  </si>
  <si>
    <t>Broj korisnika, pokriće troškova</t>
  </si>
  <si>
    <t xml:space="preserve">Opremljenost objekata, broj korisnika i održanih aktivnosti </t>
  </si>
  <si>
    <r>
      <rPr>
        <b/>
        <sz val="8"/>
        <rFont val="Arial"/>
        <family val="2"/>
        <charset val="238"/>
      </rPr>
      <t>Javna uprava i administracija</t>
    </r>
    <r>
      <rPr>
        <sz val="8"/>
        <rFont val="Arial"/>
        <family val="2"/>
        <charset val="238"/>
      </rPr>
      <t xml:space="preserve"> /                                                   Nabava uredske opreme</t>
    </r>
  </si>
  <si>
    <r>
      <rPr>
        <b/>
        <sz val="8"/>
        <rFont val="Arial"/>
        <family val="2"/>
        <charset val="238"/>
      </rPr>
      <t>Izgradnja objekata i uređaja komunalne infrastrukture</t>
    </r>
    <r>
      <rPr>
        <sz val="8"/>
        <rFont val="Arial"/>
        <family val="2"/>
        <charset val="238"/>
      </rPr>
      <t xml:space="preserve"> / Izgradnja i rekonstrukcija cesta</t>
    </r>
  </si>
  <si>
    <r>
      <rPr>
        <b/>
        <sz val="8"/>
        <rFont val="Arial"/>
        <family val="2"/>
        <charset val="238"/>
      </rPr>
      <t xml:space="preserve">Izgradnja objekata i uređaja komunalne infrastrukture </t>
    </r>
    <r>
      <rPr>
        <sz val="8"/>
        <rFont val="Arial"/>
        <family val="2"/>
        <charset val="238"/>
      </rPr>
      <t>/ Izgradnja vodovoda Vrbnik</t>
    </r>
  </si>
  <si>
    <r>
      <rPr>
        <b/>
        <sz val="8"/>
        <rFont val="Arial"/>
        <family val="2"/>
        <charset val="238"/>
      </rPr>
      <t xml:space="preserve">Zaštita okoliša </t>
    </r>
    <r>
      <rPr>
        <sz val="8"/>
        <rFont val="Arial"/>
        <family val="2"/>
        <charset val="238"/>
      </rPr>
      <t>/                                                                     Nabava opreme za Komunalno društvo Biskupija d.o.o.</t>
    </r>
  </si>
  <si>
    <r>
      <rPr>
        <b/>
        <sz val="8"/>
        <rFont val="Arial"/>
        <family val="2"/>
        <charset val="238"/>
      </rPr>
      <t>Zaštita okoliša</t>
    </r>
    <r>
      <rPr>
        <sz val="8"/>
        <rFont val="Arial"/>
        <family val="2"/>
        <charset val="238"/>
      </rPr>
      <t xml:space="preserve"> /                                                                     Nabava kontejnera za odvojeno prikupljanje otpada</t>
    </r>
  </si>
  <si>
    <r>
      <rPr>
        <b/>
        <sz val="8"/>
        <rFont val="Arial"/>
        <family val="2"/>
        <charset val="238"/>
      </rPr>
      <t xml:space="preserve">Zaštita okoliša </t>
    </r>
    <r>
      <rPr>
        <sz val="8"/>
        <rFont val="Arial"/>
        <family val="2"/>
        <charset val="238"/>
      </rPr>
      <t>/                                                                     Nabava mobilnog reciklažnog dvorišta</t>
    </r>
  </si>
  <si>
    <r>
      <rPr>
        <b/>
        <sz val="8"/>
        <rFont val="Arial"/>
        <family val="2"/>
        <charset val="238"/>
      </rPr>
      <t>Organiziranje i provođenje zaštite i spašavanja</t>
    </r>
    <r>
      <rPr>
        <sz val="8"/>
        <rFont val="Arial"/>
        <family val="2"/>
        <charset val="238"/>
      </rPr>
      <t xml:space="preserve"> /                   Osnovna djelatnost DVD-a</t>
    </r>
  </si>
  <si>
    <r>
      <rPr>
        <b/>
        <sz val="8"/>
        <rFont val="Arial"/>
        <family val="2"/>
        <charset val="238"/>
      </rPr>
      <t xml:space="preserve">Promicanje kulture </t>
    </r>
    <r>
      <rPr>
        <sz val="8"/>
        <rFont val="Arial"/>
        <family val="2"/>
        <charset val="238"/>
      </rPr>
      <t>/                                                           Akcije i manifestacije u kulturi</t>
    </r>
  </si>
  <si>
    <r>
      <rPr>
        <b/>
        <sz val="8"/>
        <rFont val="Arial"/>
        <family val="2"/>
        <charset val="238"/>
      </rPr>
      <t>Socijalna skrb</t>
    </r>
    <r>
      <rPr>
        <sz val="8"/>
        <rFont val="Arial"/>
        <family val="2"/>
        <charset val="238"/>
      </rPr>
      <t xml:space="preserve"> /                                                              Naknada za troškove stanovanja</t>
    </r>
  </si>
  <si>
    <r>
      <rPr>
        <b/>
        <sz val="8"/>
        <rFont val="Arial"/>
        <family val="2"/>
        <charset val="238"/>
      </rPr>
      <t>Socijalna skrb</t>
    </r>
    <r>
      <rPr>
        <sz val="8"/>
        <rFont val="Arial"/>
        <family val="2"/>
        <charset val="238"/>
      </rPr>
      <t xml:space="preserve"> /                                                              Pomoć u novcu (ogrjev)</t>
    </r>
  </si>
  <si>
    <r>
      <rPr>
        <b/>
        <sz val="8"/>
        <rFont val="Arial"/>
        <family val="2"/>
        <charset val="238"/>
      </rPr>
      <t>Poticajne mjere demografske obnove</t>
    </r>
    <r>
      <rPr>
        <sz val="8"/>
        <rFont val="Arial"/>
        <family val="2"/>
        <charset val="238"/>
      </rPr>
      <t xml:space="preserve"> /                              Potpore za novorođeno dijete</t>
    </r>
  </si>
  <si>
    <r>
      <rPr>
        <b/>
        <sz val="8"/>
        <rFont val="Arial"/>
        <family val="2"/>
        <charset val="238"/>
      </rPr>
      <t>Humanitarna skrb kroz udruge građana</t>
    </r>
    <r>
      <rPr>
        <sz val="8"/>
        <rFont val="Arial"/>
        <family val="2"/>
        <charset val="238"/>
      </rPr>
      <t xml:space="preserve"> / Humanitarna djelatnost Crvenog križa i ostalih humanitarnih organizacija</t>
    </r>
  </si>
  <si>
    <r>
      <rPr>
        <b/>
        <sz val="8"/>
        <rFont val="Arial"/>
        <family val="2"/>
        <charset val="238"/>
      </rPr>
      <t>P2000703</t>
    </r>
    <r>
      <rPr>
        <sz val="8"/>
        <rFont val="Arial"/>
        <family val="2"/>
        <charset val="238"/>
      </rPr>
      <t xml:space="preserve"> / A200070301</t>
    </r>
  </si>
  <si>
    <r>
      <rPr>
        <b/>
        <sz val="8"/>
        <rFont val="Arial"/>
        <family val="2"/>
        <charset val="238"/>
      </rPr>
      <t>P2000302</t>
    </r>
    <r>
      <rPr>
        <sz val="8"/>
        <rFont val="Arial"/>
        <family val="2"/>
        <charset val="238"/>
      </rPr>
      <t xml:space="preserve"> / K200030201</t>
    </r>
  </si>
  <si>
    <r>
      <rPr>
        <b/>
        <sz val="8"/>
        <rFont val="Arial"/>
        <family val="2"/>
        <charset val="238"/>
      </rPr>
      <t>P2000302</t>
    </r>
    <r>
      <rPr>
        <sz val="8"/>
        <rFont val="Arial"/>
        <family val="2"/>
        <charset val="238"/>
      </rPr>
      <t xml:space="preserve"> / K200030202</t>
    </r>
  </si>
  <si>
    <r>
      <rPr>
        <b/>
        <sz val="8"/>
        <rFont val="Arial"/>
        <family val="2"/>
        <charset val="238"/>
      </rPr>
      <t>P2000303</t>
    </r>
    <r>
      <rPr>
        <sz val="8"/>
        <rFont val="Arial"/>
        <family val="2"/>
        <charset val="238"/>
      </rPr>
      <t xml:space="preserve"> / T200030301</t>
    </r>
  </si>
  <si>
    <r>
      <rPr>
        <b/>
        <sz val="8"/>
        <rFont val="Arial"/>
        <family val="2"/>
        <charset val="238"/>
      </rPr>
      <t>P2000303</t>
    </r>
    <r>
      <rPr>
        <sz val="8"/>
        <rFont val="Arial"/>
        <family val="2"/>
        <charset val="238"/>
      </rPr>
      <t xml:space="preserve"> / K200030301</t>
    </r>
  </si>
  <si>
    <r>
      <rPr>
        <b/>
        <sz val="8"/>
        <rFont val="Arial"/>
        <family val="2"/>
        <charset val="238"/>
      </rPr>
      <t>P2000303</t>
    </r>
    <r>
      <rPr>
        <sz val="8"/>
        <rFont val="Arial"/>
        <family val="2"/>
        <charset val="238"/>
      </rPr>
      <t xml:space="preserve"> / K200030302</t>
    </r>
  </si>
  <si>
    <r>
      <rPr>
        <b/>
        <sz val="8"/>
        <rFont val="Arial"/>
        <family val="2"/>
        <charset val="238"/>
      </rPr>
      <t>P2000201</t>
    </r>
    <r>
      <rPr>
        <sz val="8"/>
        <rFont val="Arial"/>
        <family val="2"/>
        <charset val="238"/>
      </rPr>
      <t xml:space="preserve"> / A200020101</t>
    </r>
  </si>
  <si>
    <r>
      <rPr>
        <b/>
        <sz val="8"/>
        <rFont val="Arial"/>
        <family val="2"/>
        <charset val="238"/>
      </rPr>
      <t xml:space="preserve">P1000104 </t>
    </r>
    <r>
      <rPr>
        <sz val="8"/>
        <rFont val="Arial"/>
        <family val="2"/>
        <charset val="238"/>
      </rPr>
      <t>/ A100010401</t>
    </r>
  </si>
  <si>
    <r>
      <rPr>
        <b/>
        <sz val="8"/>
        <rFont val="Arial"/>
        <family val="2"/>
        <charset val="238"/>
      </rPr>
      <t>P2000501</t>
    </r>
    <r>
      <rPr>
        <sz val="8"/>
        <rFont val="Arial"/>
        <family val="2"/>
        <charset val="238"/>
      </rPr>
      <t xml:space="preserve"> / A200050103</t>
    </r>
  </si>
  <si>
    <r>
      <rPr>
        <b/>
        <sz val="8"/>
        <rFont val="Arial"/>
        <family val="2"/>
        <charset val="238"/>
      </rPr>
      <t>P2000501</t>
    </r>
    <r>
      <rPr>
        <sz val="8"/>
        <rFont val="Arial"/>
        <family val="2"/>
        <charset val="238"/>
      </rPr>
      <t xml:space="preserve"> / A200050104</t>
    </r>
  </si>
  <si>
    <r>
      <rPr>
        <b/>
        <sz val="8"/>
        <rFont val="Arial"/>
        <family val="2"/>
        <charset val="238"/>
      </rPr>
      <t>P2000601</t>
    </r>
    <r>
      <rPr>
        <sz val="8"/>
        <rFont val="Arial"/>
        <family val="2"/>
        <charset val="238"/>
      </rPr>
      <t xml:space="preserve"> / A200060101</t>
    </r>
  </si>
  <si>
    <r>
      <rPr>
        <b/>
        <sz val="8"/>
        <rFont val="Arial"/>
        <family val="2"/>
        <charset val="238"/>
      </rPr>
      <t>P2000601</t>
    </r>
    <r>
      <rPr>
        <sz val="8"/>
        <rFont val="Arial"/>
        <family val="2"/>
        <charset val="238"/>
      </rPr>
      <t xml:space="preserve"> / K200060101</t>
    </r>
  </si>
  <si>
    <r>
      <rPr>
        <b/>
        <sz val="8"/>
        <rFont val="Arial"/>
        <family val="2"/>
        <charset val="238"/>
      </rPr>
      <t>P2000401</t>
    </r>
    <r>
      <rPr>
        <sz val="8"/>
        <rFont val="Arial"/>
        <family val="2"/>
        <charset val="238"/>
      </rPr>
      <t xml:space="preserve"> / K200040101</t>
    </r>
  </si>
  <si>
    <r>
      <rPr>
        <b/>
        <sz val="8"/>
        <rFont val="Arial"/>
        <family val="2"/>
        <charset val="238"/>
      </rPr>
      <t>P2000101</t>
    </r>
    <r>
      <rPr>
        <sz val="8"/>
        <rFont val="Arial"/>
        <family val="2"/>
        <charset val="238"/>
      </rPr>
      <t xml:space="preserve"> / K200010101</t>
    </r>
  </si>
  <si>
    <r>
      <rPr>
        <b/>
        <sz val="8"/>
        <rFont val="Arial"/>
        <family val="2"/>
        <charset val="238"/>
      </rPr>
      <t>P2000501</t>
    </r>
    <r>
      <rPr>
        <sz val="8"/>
        <rFont val="Arial"/>
        <family val="2"/>
        <charset val="238"/>
      </rPr>
      <t xml:space="preserve"> / K200050101</t>
    </r>
  </si>
  <si>
    <r>
      <rPr>
        <b/>
        <sz val="8"/>
        <rFont val="Arial"/>
        <family val="2"/>
        <charset val="238"/>
      </rPr>
      <t>P2000401</t>
    </r>
    <r>
      <rPr>
        <sz val="8"/>
        <rFont val="Arial"/>
        <family val="2"/>
        <charset val="238"/>
      </rPr>
      <t xml:space="preserve"> / A200040101</t>
    </r>
  </si>
  <si>
    <r>
      <rPr>
        <b/>
        <sz val="8"/>
        <rFont val="Arial"/>
        <family val="2"/>
        <charset val="238"/>
      </rPr>
      <t>P2000401</t>
    </r>
    <r>
      <rPr>
        <sz val="8"/>
        <rFont val="Arial"/>
        <family val="2"/>
        <charset val="238"/>
      </rPr>
      <t xml:space="preserve"> / A200040102</t>
    </r>
  </si>
  <si>
    <r>
      <rPr>
        <b/>
        <sz val="8"/>
        <rFont val="Arial"/>
        <family val="2"/>
        <charset val="238"/>
      </rPr>
      <t>P2000402</t>
    </r>
    <r>
      <rPr>
        <sz val="8"/>
        <rFont val="Arial"/>
        <family val="2"/>
        <charset val="238"/>
      </rPr>
      <t xml:space="preserve"> / A200040201</t>
    </r>
  </si>
  <si>
    <r>
      <rPr>
        <b/>
        <sz val="8"/>
        <rFont val="Arial"/>
        <family val="2"/>
        <charset val="238"/>
      </rPr>
      <t>P200040202</t>
    </r>
    <r>
      <rPr>
        <sz val="8"/>
        <rFont val="Arial"/>
        <family val="2"/>
        <charset val="238"/>
      </rPr>
      <t xml:space="preserve"> / A200040202</t>
    </r>
  </si>
  <si>
    <r>
      <rPr>
        <b/>
        <sz val="8"/>
        <rFont val="Arial"/>
        <family val="2"/>
        <charset val="238"/>
      </rPr>
      <t>P2000701</t>
    </r>
    <r>
      <rPr>
        <sz val="8"/>
        <rFont val="Arial"/>
        <family val="2"/>
        <charset val="238"/>
      </rPr>
      <t xml:space="preserve"> / A200070101</t>
    </r>
  </si>
  <si>
    <r>
      <rPr>
        <b/>
        <sz val="8"/>
        <rFont val="Arial"/>
        <family val="2"/>
        <charset val="238"/>
      </rPr>
      <t>P2000701</t>
    </r>
    <r>
      <rPr>
        <sz val="8"/>
        <rFont val="Arial"/>
        <family val="2"/>
        <charset val="238"/>
      </rPr>
      <t xml:space="preserve"> / A200070102</t>
    </r>
  </si>
  <si>
    <r>
      <rPr>
        <b/>
        <sz val="8"/>
        <rFont val="Arial"/>
        <family val="2"/>
        <charset val="238"/>
      </rPr>
      <t>P2000701</t>
    </r>
    <r>
      <rPr>
        <sz val="8"/>
        <rFont val="Arial"/>
        <family val="2"/>
        <charset val="238"/>
      </rPr>
      <t xml:space="preserve"> / A200070103</t>
    </r>
  </si>
  <si>
    <r>
      <rPr>
        <b/>
        <sz val="8"/>
        <rFont val="Arial"/>
        <family val="2"/>
        <charset val="238"/>
      </rPr>
      <t>P2000702</t>
    </r>
    <r>
      <rPr>
        <sz val="8"/>
        <rFont val="Arial"/>
        <family val="2"/>
        <charset val="238"/>
      </rPr>
      <t xml:space="preserve"> / A200070201</t>
    </r>
  </si>
  <si>
    <t>U Proračunu se utvrđuju sredstva za proračunsku zalihu u iznosu od 50.000,00 kn.</t>
  </si>
  <si>
    <t>Proračun Općine Biskupija za 2021. godinu sastoji se od:</t>
  </si>
  <si>
    <t>Prihodi i rashodi, te primici i izdaci po ekonomskoj klasifikaciji utvrđuju se u Računu prihoda i rashoda i Računu financiranja za 2021. godinu, kako slijedi:</t>
  </si>
  <si>
    <t>Posebni dio Proračuna za 2021. godinu sastoji se od plana rashoda i izdataka iskazanih po vrstama, raspoređenih u programe, koji se sastoje od aktivnosti i projekata, kako slijedi:</t>
  </si>
  <si>
    <t>Ostali prihodi (naknada ogrjeva)</t>
  </si>
  <si>
    <t>343</t>
  </si>
  <si>
    <t>4213</t>
  </si>
  <si>
    <t>Građevinski objekti:</t>
  </si>
  <si>
    <t>Kapitalni projekt 01: Sanacija sportske dvorane "Škola Kosovo" - III. faza</t>
  </si>
  <si>
    <t>Tekući projekt 01: Uređenje Trga Ivana Meštrovića - upravna zgrada</t>
  </si>
  <si>
    <t>Kapitalni projekt 03: Izgradnja vodovoda Vrbnik</t>
  </si>
  <si>
    <t>0435</t>
  </si>
  <si>
    <t>K200030203</t>
  </si>
  <si>
    <t xml:space="preserve">Aktivnost 01:  Jednokratna naknada </t>
  </si>
  <si>
    <t>Kapitalni projekt 01: Izgradnja vatrogasnog doma</t>
  </si>
  <si>
    <t>T200010102</t>
  </si>
  <si>
    <t>K200020101</t>
  </si>
  <si>
    <t>Izgradnja i rekonstrukcija ceste u naselju Uzdolje</t>
  </si>
  <si>
    <t>Plan               2021.</t>
  </si>
  <si>
    <t xml:space="preserve">Izrađen Prostorni plan </t>
  </si>
  <si>
    <r>
      <rPr>
        <b/>
        <sz val="8"/>
        <rFont val="Arial"/>
        <family val="2"/>
        <charset val="238"/>
      </rPr>
      <t>Javna uprava i administracija</t>
    </r>
    <r>
      <rPr>
        <sz val="8"/>
        <rFont val="Arial"/>
        <family val="2"/>
        <charset val="238"/>
      </rPr>
      <t xml:space="preserve"> /                                                   Izrada izmjena i dopuna Prostornog plana</t>
    </r>
  </si>
  <si>
    <r>
      <rPr>
        <b/>
        <sz val="8"/>
        <rFont val="Arial"/>
        <family val="2"/>
        <charset val="238"/>
      </rPr>
      <t>Javna uprava i administracija</t>
    </r>
    <r>
      <rPr>
        <sz val="8"/>
        <rFont val="Arial"/>
        <family val="2"/>
        <charset val="238"/>
      </rPr>
      <t xml:space="preserve"> /                                       Izrada projektne dokumentacije za rekonstrukciju škole u naselju Biskupija</t>
    </r>
  </si>
  <si>
    <r>
      <rPr>
        <b/>
        <sz val="8"/>
        <rFont val="Arial"/>
        <family val="2"/>
        <charset val="238"/>
      </rPr>
      <t xml:space="preserve">Javna uprava i administracija / </t>
    </r>
    <r>
      <rPr>
        <sz val="8"/>
        <rFont val="Arial"/>
        <family val="2"/>
        <charset val="238"/>
      </rPr>
      <t xml:space="preserve">                                      Izrada projektne dokumentacije za rekonstrukciju škole u naselju Vrbnik</t>
    </r>
  </si>
  <si>
    <t>Izrađena projektna dokumentacija</t>
  </si>
  <si>
    <r>
      <rPr>
        <b/>
        <sz val="8"/>
        <rFont val="Arial"/>
        <family val="2"/>
        <charset val="238"/>
      </rPr>
      <t xml:space="preserve">P2000101 </t>
    </r>
    <r>
      <rPr>
        <sz val="8"/>
        <rFont val="Arial"/>
        <family val="2"/>
        <charset val="238"/>
      </rPr>
      <t>/ K200010103</t>
    </r>
  </si>
  <si>
    <r>
      <rPr>
        <b/>
        <sz val="8"/>
        <rFont val="Arial"/>
        <family val="2"/>
        <charset val="238"/>
      </rPr>
      <t>Organiziranje i provođenje zaštite i spašavanja /</t>
    </r>
    <r>
      <rPr>
        <sz val="8"/>
        <rFont val="Arial"/>
        <family val="2"/>
        <charset val="238"/>
      </rPr>
      <t xml:space="preserve"> Izgradnja vatrogasnog doma</t>
    </r>
  </si>
  <si>
    <r>
      <rPr>
        <b/>
        <sz val="8"/>
        <rFont val="Arial"/>
        <family val="2"/>
        <charset val="238"/>
      </rPr>
      <t>P2000201</t>
    </r>
    <r>
      <rPr>
        <sz val="8"/>
        <rFont val="Arial"/>
        <family val="2"/>
        <charset val="238"/>
      </rPr>
      <t xml:space="preserve"> / K200010101</t>
    </r>
  </si>
  <si>
    <r>
      <rPr>
        <b/>
        <sz val="8"/>
        <rFont val="Arial"/>
        <family val="2"/>
        <charset val="238"/>
      </rPr>
      <t>P2000201</t>
    </r>
    <r>
      <rPr>
        <sz val="8"/>
        <rFont val="Arial"/>
        <family val="2"/>
        <charset val="238"/>
      </rPr>
      <t xml:space="preserve"> / A200020102</t>
    </r>
  </si>
  <si>
    <r>
      <rPr>
        <b/>
        <sz val="8"/>
        <rFont val="Arial"/>
        <family val="2"/>
        <charset val="238"/>
      </rPr>
      <t>Organiziranje i provođenje zaštite i spašavanja</t>
    </r>
    <r>
      <rPr>
        <sz val="8"/>
        <rFont val="Arial"/>
        <family val="2"/>
        <charset val="238"/>
      </rPr>
      <t xml:space="preserve"> /                   Civilna zaštita i HGSS</t>
    </r>
  </si>
  <si>
    <t>Opremljenost i funkcioniranje</t>
  </si>
  <si>
    <r>
      <rPr>
        <b/>
        <sz val="8"/>
        <rFont val="Arial"/>
        <family val="2"/>
        <charset val="238"/>
      </rPr>
      <t>P2000302</t>
    </r>
    <r>
      <rPr>
        <sz val="8"/>
        <rFont val="Arial"/>
        <family val="2"/>
        <charset val="238"/>
      </rPr>
      <t xml:space="preserve"> / K200030203</t>
    </r>
  </si>
  <si>
    <t xml:space="preserve">Broj postavljenih rasvjetnih mjesta i ušteda na potrošnji </t>
  </si>
  <si>
    <r>
      <rPr>
        <b/>
        <sz val="8"/>
        <rFont val="Arial"/>
        <family val="2"/>
        <charset val="238"/>
      </rPr>
      <t>P2000501</t>
    </r>
    <r>
      <rPr>
        <sz val="8"/>
        <rFont val="Arial"/>
        <family val="2"/>
        <charset val="238"/>
      </rPr>
      <t xml:space="preserve"> / A200050101</t>
    </r>
  </si>
  <si>
    <r>
      <rPr>
        <b/>
        <sz val="8"/>
        <rFont val="Arial"/>
        <family val="2"/>
        <charset val="238"/>
      </rPr>
      <t>P2000501</t>
    </r>
    <r>
      <rPr>
        <sz val="8"/>
        <rFont val="Arial"/>
        <family val="2"/>
        <charset val="238"/>
      </rPr>
      <t xml:space="preserve"> / K200050102</t>
    </r>
  </si>
  <si>
    <t>K200050102</t>
  </si>
  <si>
    <r>
      <rPr>
        <b/>
        <sz val="8"/>
        <rFont val="Arial"/>
        <family val="2"/>
        <charset val="238"/>
      </rPr>
      <t xml:space="preserve">Socijalna skrb </t>
    </r>
    <r>
      <rPr>
        <sz val="8"/>
        <rFont val="Arial"/>
        <family val="2"/>
        <charset val="238"/>
      </rPr>
      <t>/                                                              Jednokratna naknada</t>
    </r>
  </si>
  <si>
    <t>Kapitalni projekt 01: Izrada Plana upravljanja imovinom</t>
  </si>
  <si>
    <t>Kapitalni projekt 02: Izrada izmjena i dopuna Prostornog plana</t>
  </si>
  <si>
    <t>K200010104</t>
  </si>
  <si>
    <r>
      <rPr>
        <b/>
        <sz val="8"/>
        <rFont val="Arial"/>
        <family val="2"/>
        <charset val="238"/>
      </rPr>
      <t>P2000101</t>
    </r>
    <r>
      <rPr>
        <sz val="8"/>
        <rFont val="Arial"/>
        <family val="2"/>
        <charset val="238"/>
      </rPr>
      <t xml:space="preserve"> / K200010102</t>
    </r>
  </si>
  <si>
    <r>
      <rPr>
        <b/>
        <sz val="8"/>
        <rFont val="Arial"/>
        <family val="2"/>
        <charset val="238"/>
      </rPr>
      <t xml:space="preserve">P2000101 </t>
    </r>
    <r>
      <rPr>
        <sz val="8"/>
        <rFont val="Arial"/>
        <family val="2"/>
        <charset val="238"/>
      </rPr>
      <t>/ K200010104</t>
    </r>
  </si>
  <si>
    <r>
      <rPr>
        <b/>
        <sz val="8"/>
        <rFont val="Arial"/>
        <family val="2"/>
        <charset val="238"/>
      </rPr>
      <t>Javna uprava i administracija</t>
    </r>
    <r>
      <rPr>
        <sz val="8"/>
        <rFont val="Arial"/>
        <family val="2"/>
        <charset val="238"/>
      </rPr>
      <t xml:space="preserve"> /                                                             Izrada Plana upravljanja imovinom</t>
    </r>
  </si>
  <si>
    <t>Izrađen Plan upravljanja imovinom</t>
  </si>
  <si>
    <t>OPĆINA BISKUPIJA</t>
  </si>
  <si>
    <t>ZA  2021. GODINU</t>
  </si>
  <si>
    <t>I. Izmjene i dopune Proračuna Općine Biskupija za 2021. godinu stupaju na snagu osmog dana od dana objave u Službenom vjesniku Šibensko-kninske županije.</t>
  </si>
  <si>
    <t>I. IZMJENE I DOPUNE PLANA RAZVOJNIH PROGRAMA ZA 2021. GODINU</t>
  </si>
  <si>
    <t xml:space="preserve">                            Članak 6.</t>
  </si>
  <si>
    <t xml:space="preserve">I. </t>
  </si>
  <si>
    <t>Izmjene i dopune</t>
  </si>
  <si>
    <t>I.</t>
  </si>
  <si>
    <t xml:space="preserve">Izmjene </t>
  </si>
  <si>
    <t xml:space="preserve">i </t>
  </si>
  <si>
    <t>dopune</t>
  </si>
  <si>
    <t>Humanitarna djelatnost Crvenog križa i ostalih humanitarnih organizacija</t>
  </si>
  <si>
    <t>I. Izmjene i dopune</t>
  </si>
  <si>
    <t>45</t>
  </si>
  <si>
    <t>451</t>
  </si>
  <si>
    <t>Rashodi za dodatna ulaganja na nefinancijskoj imovini</t>
  </si>
  <si>
    <t>Dodatna ulaganja na građevinskim objektima</t>
  </si>
  <si>
    <t>K200010105</t>
  </si>
  <si>
    <t>K200010106</t>
  </si>
  <si>
    <t>K200010107</t>
  </si>
  <si>
    <t>T200010103</t>
  </si>
  <si>
    <t>Kapitalni projekt 05: Izrada programa raspolaganja poljoprivrednim zemljištem</t>
  </si>
  <si>
    <t>Kapitalni projekt 04: Izrada projektne dokumentacije za rekonstrukciju škole u naselju Vrbnik</t>
  </si>
  <si>
    <t>Kapitalni projekt 03: Izrada projektne dokumentacije za rekonstrukciju škole u naselju Biskupija</t>
  </si>
  <si>
    <t>Kapitalni projekt 06: Izrada Plana djelovanja u području prirodnih nepogoda</t>
  </si>
  <si>
    <t>Kapitalni projekt 07: Izrada Provedbenog programa za razdoblje 2021. - 2024.</t>
  </si>
  <si>
    <t>Subvencije trgovačkim društvima, zadrugama, poljoprivrednicima i obrtnicima izvan javnog sektora</t>
  </si>
  <si>
    <t>Kapitalni projekt 02: Modernizacija javne rasvjete - II. faza</t>
  </si>
  <si>
    <t>Kapitalni projekt 03: Izgradnja javne rasvjete</t>
  </si>
  <si>
    <t>Tekući projekt 02: Energetska obnova upravne zgrade Općine Biskupija</t>
  </si>
  <si>
    <t>Tekući projekt 03: Nabava uredske opreme</t>
  </si>
  <si>
    <t>Tekući projekt 04: Aplikacija transparentnost - proračun, isplate iz proračuna i savjetovanja</t>
  </si>
  <si>
    <t>T200010104</t>
  </si>
  <si>
    <t>K200030303</t>
  </si>
  <si>
    <t>K200010108</t>
  </si>
  <si>
    <t>Izrada projektne dokumentacije za uređenje površina između prometnice i Šarenih jezera na granici Općine Biskupija i Grada Knina</t>
  </si>
  <si>
    <t xml:space="preserve">Kapitalni projekt 08: </t>
  </si>
  <si>
    <t>Kapitalni projekt 01: Rekonstrukcija Doma omladine Biskupija - II. faza</t>
  </si>
  <si>
    <t>Kapitalni projekt 02: Rekonstrukcija Doma omladine Biskupija - III. faza</t>
  </si>
  <si>
    <t>Kapitalni projekt 03: Sanacija zgrade Omladinskog Doma Vrbnik</t>
  </si>
  <si>
    <t>K200050103</t>
  </si>
  <si>
    <t>Opremanje nerazvrstanih cesta</t>
  </si>
  <si>
    <t>Kapitalni projekt 02: Izrada dokumentacije za izgradnju polivalentnog igrališta u naselju Vrbnik</t>
  </si>
  <si>
    <t>K200060102</t>
  </si>
  <si>
    <t>Kapitalni projekt 03: Izgradnja boćarskih igrališta na području općine Biskupija</t>
  </si>
  <si>
    <t>K200060103</t>
  </si>
  <si>
    <t>34</t>
  </si>
  <si>
    <t>Izgradnja i rekonstrukcija cesta u naseljima Ramljane</t>
  </si>
  <si>
    <t>Izgradnja i rekonstrukcija cesta u naseljima Orlić i Biskupija</t>
  </si>
  <si>
    <t>Izgradnja i rekonstrukcija cesta u naseljima Vrbnik i Izvor Kosovčice</t>
  </si>
  <si>
    <t>Izgradnja i rekonstrukcija cesta u naselju Riđane</t>
  </si>
  <si>
    <t xml:space="preserve">Stručni nadzor nad izvođenjem radova </t>
  </si>
  <si>
    <t xml:space="preserve">U Planu razvojnih programa za 2021.godinu iskazani su ciljevi i prioriteti razvoja Općine Biskupija povezani s programskom i organizacijskom klasifikacijom proračuna </t>
  </si>
  <si>
    <t>Općine Biskupija za 2021.godinu.</t>
  </si>
  <si>
    <r>
      <rPr>
        <b/>
        <sz val="8"/>
        <rFont val="Arial"/>
        <family val="2"/>
        <charset val="238"/>
      </rPr>
      <t>P2000101</t>
    </r>
    <r>
      <rPr>
        <sz val="8"/>
        <rFont val="Arial"/>
        <family val="2"/>
        <charset val="238"/>
      </rPr>
      <t xml:space="preserve"> / T200010103</t>
    </r>
  </si>
  <si>
    <t>Uneseni podaci u aplikaciju i uvid u iste</t>
  </si>
  <si>
    <t>Izrađen Provedbeni program</t>
  </si>
  <si>
    <t>Izrađen Plan djelovanja u području prirodnih nepogoda</t>
  </si>
  <si>
    <t>Izrađen Program raspolaganja poljoprivrednim zemljištem</t>
  </si>
  <si>
    <t>Nabava uredske opreme, obnova upravne zgrade te izrada projektne i druge dokumentacije</t>
  </si>
  <si>
    <t>Obnovljena upravna zgrada</t>
  </si>
  <si>
    <r>
      <rPr>
        <b/>
        <sz val="8"/>
        <rFont val="Arial"/>
        <family val="2"/>
        <charset val="238"/>
      </rPr>
      <t>P2000302</t>
    </r>
    <r>
      <rPr>
        <sz val="8"/>
        <rFont val="Arial"/>
        <family val="2"/>
        <charset val="238"/>
      </rPr>
      <t xml:space="preserve"> / K200030204</t>
    </r>
  </si>
  <si>
    <r>
      <rPr>
        <b/>
        <sz val="8"/>
        <rFont val="Arial"/>
        <family val="2"/>
        <charset val="238"/>
      </rPr>
      <t xml:space="preserve">Izgradnja objekata i uređaja komunalne infrastrukture </t>
    </r>
    <r>
      <rPr>
        <sz val="8"/>
        <rFont val="Arial"/>
        <family val="2"/>
        <charset val="238"/>
      </rPr>
      <t>/ Izgradnja javne rasvjete</t>
    </r>
  </si>
  <si>
    <t>Broj postavljenih rasvjetnih mjesta</t>
  </si>
  <si>
    <r>
      <rPr>
        <b/>
        <sz val="8"/>
        <rFont val="Arial"/>
        <family val="2"/>
        <charset val="238"/>
      </rPr>
      <t>P2000501</t>
    </r>
    <r>
      <rPr>
        <sz val="8"/>
        <rFont val="Arial"/>
        <family val="2"/>
        <charset val="238"/>
      </rPr>
      <t xml:space="preserve"> / K200050103</t>
    </r>
  </si>
  <si>
    <t>Izrađena dokumentacija</t>
  </si>
  <si>
    <t>Izgrađena igrališta</t>
  </si>
  <si>
    <r>
      <rPr>
        <b/>
        <sz val="8"/>
        <rFont val="Arial"/>
        <family val="2"/>
        <charset val="238"/>
      </rPr>
      <t xml:space="preserve">P2000101 </t>
    </r>
    <r>
      <rPr>
        <sz val="8"/>
        <rFont val="Arial"/>
        <family val="2"/>
        <charset val="238"/>
      </rPr>
      <t>/ K200010105</t>
    </r>
  </si>
  <si>
    <r>
      <t xml:space="preserve">Javna uprava i administracija / </t>
    </r>
    <r>
      <rPr>
        <sz val="8"/>
        <rFont val="Arial"/>
        <family val="2"/>
        <charset val="238"/>
      </rPr>
      <t>Izrada Programa raspolaganja poljoprivrednim zemljištem</t>
    </r>
  </si>
  <si>
    <r>
      <rPr>
        <b/>
        <sz val="8"/>
        <rFont val="Arial"/>
        <family val="2"/>
        <charset val="238"/>
      </rPr>
      <t xml:space="preserve">P2000101 </t>
    </r>
    <r>
      <rPr>
        <sz val="8"/>
        <rFont val="Arial"/>
        <family val="2"/>
        <charset val="238"/>
      </rPr>
      <t>/ K200010106</t>
    </r>
  </si>
  <si>
    <r>
      <t xml:space="preserve">Javna uprava i administracija / </t>
    </r>
    <r>
      <rPr>
        <sz val="8"/>
        <rFont val="Arial"/>
        <family val="2"/>
        <charset val="238"/>
      </rPr>
      <t>Izrada Plana djelovanja u području prirodnih nepogoda</t>
    </r>
  </si>
  <si>
    <r>
      <rPr>
        <b/>
        <sz val="8"/>
        <rFont val="Arial"/>
        <family val="2"/>
        <charset val="238"/>
      </rPr>
      <t xml:space="preserve">P2000101 </t>
    </r>
    <r>
      <rPr>
        <sz val="8"/>
        <rFont val="Arial"/>
        <family val="2"/>
        <charset val="238"/>
      </rPr>
      <t>/ K200010107</t>
    </r>
  </si>
  <si>
    <r>
      <t xml:space="preserve">Javna uprava i administracija / </t>
    </r>
    <r>
      <rPr>
        <sz val="8"/>
        <rFont val="Arial"/>
        <family val="2"/>
        <charset val="238"/>
      </rPr>
      <t>Izrada Provedbenog programa za razdoblje 2021. - 2024.</t>
    </r>
  </si>
  <si>
    <r>
      <rPr>
        <b/>
        <sz val="8"/>
        <rFont val="Arial"/>
        <family val="2"/>
        <charset val="238"/>
      </rPr>
      <t xml:space="preserve">P2000101 </t>
    </r>
    <r>
      <rPr>
        <sz val="8"/>
        <rFont val="Arial"/>
        <family val="2"/>
        <charset val="238"/>
      </rPr>
      <t>/ K200010108</t>
    </r>
  </si>
  <si>
    <r>
      <t xml:space="preserve">Javna uprava i administracija / </t>
    </r>
    <r>
      <rPr>
        <sz val="8"/>
        <rFont val="Arial"/>
        <family val="2"/>
        <charset val="238"/>
      </rPr>
      <t>Izrada projektne dokumentacije za uređenje površina između prometnice i Šarenih jezera na granici Općine Biskupija i Grada Knina</t>
    </r>
  </si>
  <si>
    <r>
      <rPr>
        <b/>
        <sz val="8"/>
        <rFont val="Arial"/>
        <family val="2"/>
        <charset val="238"/>
      </rPr>
      <t xml:space="preserve">P2000101 </t>
    </r>
    <r>
      <rPr>
        <sz val="8"/>
        <rFont val="Arial"/>
        <family val="2"/>
        <charset val="238"/>
      </rPr>
      <t>/ T200010104</t>
    </r>
  </si>
  <si>
    <r>
      <t xml:space="preserve">Javna uprava i administracija / </t>
    </r>
    <r>
      <rPr>
        <sz val="8"/>
        <rFont val="Arial"/>
        <family val="2"/>
        <charset val="238"/>
      </rPr>
      <t>Aplikacija transparentnost - proračun, isplate iz proračuna i savjetovanja</t>
    </r>
  </si>
  <si>
    <r>
      <rPr>
        <b/>
        <sz val="8"/>
        <rFont val="Arial"/>
        <family val="2"/>
        <charset val="238"/>
      </rPr>
      <t xml:space="preserve">P2000101 </t>
    </r>
    <r>
      <rPr>
        <sz val="8"/>
        <rFont val="Arial"/>
        <family val="2"/>
        <charset val="238"/>
      </rPr>
      <t>/ T200010102</t>
    </r>
  </si>
  <si>
    <r>
      <rPr>
        <b/>
        <sz val="8"/>
        <rFont val="Arial"/>
        <family val="2"/>
        <charset val="238"/>
      </rPr>
      <t xml:space="preserve">Javna uprava i administracija / </t>
    </r>
    <r>
      <rPr>
        <sz val="8"/>
        <rFont val="Arial"/>
        <family val="2"/>
        <charset val="238"/>
      </rPr>
      <t>Energetska obnova upravne zgrade Općine Biskupija</t>
    </r>
  </si>
  <si>
    <r>
      <rPr>
        <b/>
        <sz val="8"/>
        <rFont val="Arial"/>
        <family val="2"/>
        <charset val="238"/>
      </rPr>
      <t xml:space="preserve">Izgradnja objekata i uređaja komunalne infrastrukture </t>
    </r>
    <r>
      <rPr>
        <sz val="8"/>
        <rFont val="Arial"/>
        <family val="2"/>
        <charset val="238"/>
      </rPr>
      <t>/ Modernizacija javne rasvjete - II. faza</t>
    </r>
  </si>
  <si>
    <r>
      <rPr>
        <b/>
        <sz val="8"/>
        <rFont val="Arial"/>
        <family val="2"/>
        <charset val="238"/>
      </rPr>
      <t xml:space="preserve">Razvoj civilnog društva /  </t>
    </r>
    <r>
      <rPr>
        <sz val="8"/>
        <rFont val="Arial"/>
        <family val="2"/>
        <charset val="238"/>
      </rPr>
      <t xml:space="preserve">                                                         Osnovne funkcije udruga</t>
    </r>
  </si>
  <si>
    <r>
      <rPr>
        <b/>
        <sz val="8"/>
        <rFont val="Arial"/>
        <family val="2"/>
        <charset val="238"/>
      </rPr>
      <t>Promicanje kulture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/</t>
    </r>
    <r>
      <rPr>
        <sz val="8"/>
        <rFont val="Arial"/>
        <family val="2"/>
        <charset val="238"/>
      </rPr>
      <t xml:space="preserve">                                                           Djelatnost kulturno umjetničkih društava</t>
    </r>
  </si>
  <si>
    <r>
      <rPr>
        <b/>
        <sz val="8"/>
        <rFont val="Arial"/>
        <family val="2"/>
        <charset val="238"/>
      </rPr>
      <t>Promicanje kulture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/</t>
    </r>
    <r>
      <rPr>
        <sz val="8"/>
        <rFont val="Arial"/>
        <family val="2"/>
        <charset val="238"/>
      </rPr>
      <t xml:space="preserve">                                                               Pomoć za funkcioniranje vjerskih ustanova</t>
    </r>
  </si>
  <si>
    <r>
      <rPr>
        <b/>
        <sz val="8"/>
        <rFont val="Arial"/>
        <family val="2"/>
        <charset val="238"/>
      </rPr>
      <t>Organizacija, rekreacija i sportske aktivnosti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/</t>
    </r>
    <r>
      <rPr>
        <sz val="8"/>
        <rFont val="Arial"/>
        <family val="2"/>
        <charset val="238"/>
      </rPr>
      <t xml:space="preserve">                   Osnovna djelatnost sportskih udruga</t>
    </r>
  </si>
  <si>
    <r>
      <rPr>
        <b/>
        <sz val="8"/>
        <rFont val="Arial"/>
        <family val="2"/>
        <charset val="238"/>
      </rPr>
      <t>Organizacija, rekreacija i sportske aktivnosti /</t>
    </r>
    <r>
      <rPr>
        <sz val="8"/>
        <rFont val="Arial"/>
        <family val="2"/>
        <charset val="238"/>
      </rPr>
      <t xml:space="preserve">                 Sanacija sportske dvorane "Škola Kosovo" - III. faza</t>
    </r>
  </si>
  <si>
    <r>
      <rPr>
        <b/>
        <sz val="8"/>
        <rFont val="Arial"/>
        <family val="2"/>
        <charset val="238"/>
      </rPr>
      <t>P2000601</t>
    </r>
    <r>
      <rPr>
        <sz val="8"/>
        <rFont val="Arial"/>
        <family val="2"/>
        <charset val="238"/>
      </rPr>
      <t xml:space="preserve"> / K200060102</t>
    </r>
  </si>
  <si>
    <r>
      <rPr>
        <b/>
        <sz val="8"/>
        <rFont val="Arial"/>
        <family val="2"/>
        <charset val="238"/>
      </rPr>
      <t>Organizacija, rekreacija i sportske aktivnosti /</t>
    </r>
    <r>
      <rPr>
        <sz val="8"/>
        <rFont val="Arial"/>
        <family val="2"/>
        <charset val="238"/>
      </rPr>
      <t xml:space="preserve">                                     Izrada dokumentacije za izgradnju polivalentnog igrališta u naselju Vrbnik</t>
    </r>
  </si>
  <si>
    <r>
      <rPr>
        <b/>
        <sz val="8"/>
        <rFont val="Arial"/>
        <family val="2"/>
        <charset val="238"/>
      </rPr>
      <t>P2000601</t>
    </r>
    <r>
      <rPr>
        <sz val="8"/>
        <rFont val="Arial"/>
        <family val="2"/>
        <charset val="238"/>
      </rPr>
      <t xml:space="preserve"> / K200060103</t>
    </r>
  </si>
  <si>
    <r>
      <rPr>
        <b/>
        <sz val="8"/>
        <rFont val="Arial"/>
        <family val="2"/>
        <charset val="238"/>
      </rPr>
      <t>Organizacija, rekreacija i sportske aktivnosti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/</t>
    </r>
    <r>
      <rPr>
        <sz val="8"/>
        <rFont val="Arial"/>
        <family val="2"/>
        <charset val="238"/>
      </rPr>
      <t xml:space="preserve">               Izgradnja boćarskih igrališta na području općine Biskupija</t>
    </r>
  </si>
  <si>
    <r>
      <rPr>
        <b/>
        <sz val="8"/>
        <rFont val="Arial"/>
        <family val="2"/>
        <charset val="238"/>
      </rPr>
      <t>Osnovnoškolsko i srednjoškolsko obrazovanje /</t>
    </r>
    <r>
      <rPr>
        <sz val="8"/>
        <rFont val="Arial"/>
        <family val="2"/>
        <charset val="238"/>
      </rPr>
      <t xml:space="preserve">                        Izgradnja dječjeg vrtića</t>
    </r>
  </si>
  <si>
    <r>
      <rPr>
        <b/>
        <sz val="8"/>
        <rFont val="Arial"/>
        <family val="2"/>
        <charset val="238"/>
      </rPr>
      <t>Javna uprava i administracija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/</t>
    </r>
    <r>
      <rPr>
        <sz val="8"/>
        <rFont val="Arial"/>
        <family val="2"/>
        <charset val="238"/>
      </rPr>
      <t xml:space="preserve">                                                 Sanacija zgrade omladinskog doma Vrbnik</t>
    </r>
  </si>
  <si>
    <r>
      <rPr>
        <b/>
        <sz val="8"/>
        <rFont val="Arial"/>
        <family val="2"/>
        <charset val="238"/>
      </rPr>
      <t xml:space="preserve">Promicanje kulture / </t>
    </r>
    <r>
      <rPr>
        <sz val="8"/>
        <rFont val="Arial"/>
        <family val="2"/>
        <charset val="238"/>
      </rPr>
      <t xml:space="preserve">                                                              Rekonstrukcija Doma omladine Biskupija - II. faza</t>
    </r>
  </si>
  <si>
    <r>
      <rPr>
        <b/>
        <sz val="8"/>
        <rFont val="Arial"/>
        <family val="2"/>
        <charset val="238"/>
      </rPr>
      <t>Promicanje kulture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/</t>
    </r>
    <r>
      <rPr>
        <sz val="8"/>
        <rFont val="Arial"/>
        <family val="2"/>
        <charset val="238"/>
      </rPr>
      <t xml:space="preserve">                                                               Rekonstrukcija Doma omladine Biskupija - III. faza</t>
    </r>
  </si>
  <si>
    <r>
      <rPr>
        <b/>
        <sz val="8"/>
        <rFont val="Arial"/>
        <family val="2"/>
        <charset val="238"/>
      </rPr>
      <t>Predškolsko, osnovnoškolsko i srednjoškolsko obrazovanje /</t>
    </r>
    <r>
      <rPr>
        <sz val="8"/>
        <rFont val="Arial"/>
        <family val="2"/>
        <charset val="238"/>
      </rPr>
      <t xml:space="preserve">  Sufinciranje prijevoza učenika</t>
    </r>
  </si>
  <si>
    <r>
      <rPr>
        <b/>
        <sz val="8"/>
        <rFont val="Arial"/>
        <family val="2"/>
        <charset val="238"/>
      </rPr>
      <t>Predškolsko, osnovnoškolsko i srednjoškolsko obrazovanje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 xml:space="preserve">/ </t>
    </r>
    <r>
      <rPr>
        <sz val="8"/>
        <rFont val="Arial"/>
        <family val="2"/>
        <charset val="238"/>
      </rPr>
      <t xml:space="preserve"> Financiranje dječjeg vrtića</t>
    </r>
  </si>
  <si>
    <r>
      <rPr>
        <b/>
        <sz val="8"/>
        <rFont val="Arial"/>
        <family val="2"/>
        <charset val="238"/>
      </rPr>
      <t>Javne potrebe u školstvu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 xml:space="preserve">/ </t>
    </r>
    <r>
      <rPr>
        <sz val="8"/>
        <rFont val="Arial"/>
        <family val="2"/>
        <charset val="238"/>
      </rPr>
      <t xml:space="preserve">                                              Sufinanciranje nabave udžbenika za osnovne i srednje škole</t>
    </r>
  </si>
  <si>
    <r>
      <rPr>
        <b/>
        <sz val="8"/>
        <rFont val="Arial"/>
        <family val="2"/>
        <charset val="238"/>
      </rPr>
      <t>Javne potrebe u školstvu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/</t>
    </r>
    <r>
      <rPr>
        <sz val="8"/>
        <rFont val="Arial"/>
        <family val="2"/>
        <charset val="238"/>
      </rPr>
      <t xml:space="preserve">                                               Stipendije i školarine</t>
    </r>
  </si>
  <si>
    <t xml:space="preserve">Temeljem odredbi članka 39. stavka 2. Zakona o proračunu (Narodne novine, br. 87/08, 36/09, 46/09, 136/12 i 15/15) i članka 32. Statuta Općine Biskupija (Službeni vjesnik </t>
  </si>
  <si>
    <t>I. IZMJENE I DOPUNE PRORAČUNA OPĆINE BISKUPIJA</t>
  </si>
  <si>
    <t>KLASA: 400-08/21-01/6</t>
  </si>
  <si>
    <t>URBROJ: 2182/17-01-21-01</t>
  </si>
  <si>
    <t>Orlić, 04. studenog 2021. godine</t>
  </si>
  <si>
    <t>OPĆINSKO VIJEĆE</t>
  </si>
  <si>
    <t>Predsjednik:</t>
  </si>
  <si>
    <t>Dragan Vukmirović</t>
  </si>
  <si>
    <t>Šibensko-kninske županije, br.9/09, 4/11, 8/12, 4/13, 2/18, 5/19, 3/20 i 3/21), Općinsko vijeće Općine Biskupija dana 04. studenog 2021. godine donosi</t>
  </si>
</sst>
</file>

<file path=xl/styles.xml><?xml version="1.0" encoding="utf-8"?>
<styleSheet xmlns="http://schemas.openxmlformats.org/spreadsheetml/2006/main">
  <numFmts count="2">
    <numFmt numFmtId="43" formatCode="_-* #,##0.00\ _k_n_-;\-* #,##0.00\ _k_n_-;_-* &quot;-&quot;??\ _k_n_-;_-@_-"/>
    <numFmt numFmtId="164" formatCode="_-* #,##0\ _k_n_-;\-* #,##0\ _k_n_-;_-* &quot;-&quot;??\ _k_n_-;_-@_-"/>
  </numFmts>
  <fonts count="2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8"/>
      <color theme="1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489">
    <xf numFmtId="0" fontId="0" fillId="0" borderId="0" xfId="0"/>
    <xf numFmtId="49" fontId="0" fillId="0" borderId="0" xfId="0" applyNumberFormat="1"/>
    <xf numFmtId="49" fontId="7" fillId="0" borderId="0" xfId="0" applyNumberFormat="1" applyFont="1"/>
    <xf numFmtId="0" fontId="0" fillId="0" borderId="0" xfId="0" applyBorder="1"/>
    <xf numFmtId="49" fontId="5" fillId="0" borderId="0" xfId="0" applyNumberFormat="1" applyFont="1"/>
    <xf numFmtId="49" fontId="9" fillId="0" borderId="0" xfId="0" applyNumberFormat="1" applyFont="1" applyAlignment="1">
      <alignment horizontal="left"/>
    </xf>
    <xf numFmtId="49" fontId="10" fillId="0" borderId="0" xfId="0" applyNumberFormat="1" applyFont="1"/>
    <xf numFmtId="0" fontId="10" fillId="0" borderId="0" xfId="0" applyFont="1"/>
    <xf numFmtId="0" fontId="0" fillId="0" borderId="0" xfId="0" applyFont="1"/>
    <xf numFmtId="2" fontId="10" fillId="0" borderId="0" xfId="0" applyNumberFormat="1" applyFont="1"/>
    <xf numFmtId="0" fontId="16" fillId="0" borderId="0" xfId="2" applyFont="1"/>
    <xf numFmtId="0" fontId="12" fillId="0" borderId="0" xfId="0" applyFont="1"/>
    <xf numFmtId="0" fontId="12" fillId="0" borderId="0" xfId="0" applyFont="1" applyAlignment="1">
      <alignment horizontal="center"/>
    </xf>
    <xf numFmtId="49" fontId="7" fillId="0" borderId="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49" fontId="7" fillId="0" borderId="14" xfId="0" applyNumberFormat="1" applyFont="1" applyBorder="1" applyAlignment="1">
      <alignment vertical="center"/>
    </xf>
    <xf numFmtId="49" fontId="11" fillId="7" borderId="15" xfId="0" applyNumberFormat="1" applyFont="1" applyFill="1" applyBorder="1" applyAlignment="1">
      <alignment vertical="center"/>
    </xf>
    <xf numFmtId="49" fontId="15" fillId="7" borderId="15" xfId="0" applyNumberFormat="1" applyFont="1" applyFill="1" applyBorder="1" applyAlignment="1">
      <alignment vertical="center"/>
    </xf>
    <xf numFmtId="0" fontId="15" fillId="7" borderId="9" xfId="0" applyFont="1" applyFill="1" applyBorder="1" applyAlignment="1">
      <alignment vertical="center"/>
    </xf>
    <xf numFmtId="49" fontId="14" fillId="3" borderId="2" xfId="0" applyNumberFormat="1" applyFont="1" applyFill="1" applyBorder="1" applyAlignment="1">
      <alignment vertical="center"/>
    </xf>
    <xf numFmtId="49" fontId="14" fillId="3" borderId="13" xfId="0" applyNumberFormat="1" applyFont="1" applyFill="1" applyBorder="1" applyAlignment="1">
      <alignment vertical="center"/>
    </xf>
    <xf numFmtId="49" fontId="17" fillId="2" borderId="13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49" fontId="13" fillId="2" borderId="2" xfId="0" applyNumberFormat="1" applyFont="1" applyFill="1" applyBorder="1" applyAlignment="1">
      <alignment vertical="center"/>
    </xf>
    <xf numFmtId="49" fontId="13" fillId="2" borderId="13" xfId="0" applyNumberFormat="1" applyFont="1" applyFill="1" applyBorder="1" applyAlignment="1">
      <alignment vertical="center"/>
    </xf>
    <xf numFmtId="49" fontId="17" fillId="7" borderId="8" xfId="0" applyNumberFormat="1" applyFont="1" applyFill="1" applyBorder="1" applyAlignment="1">
      <alignment vertical="center"/>
    </xf>
    <xf numFmtId="49" fontId="17" fillId="7" borderId="15" xfId="0" applyNumberFormat="1" applyFont="1" applyFill="1" applyBorder="1" applyAlignment="1">
      <alignment vertical="center"/>
    </xf>
    <xf numFmtId="49" fontId="18" fillId="7" borderId="15" xfId="0" applyNumberFormat="1" applyFont="1" applyFill="1" applyBorder="1" applyAlignment="1">
      <alignment vertical="center"/>
    </xf>
    <xf numFmtId="49" fontId="0" fillId="0" borderId="0" xfId="0" applyNumberFormat="1" applyBorder="1" applyAlignment="1">
      <alignment vertical="center"/>
    </xf>
    <xf numFmtId="49" fontId="19" fillId="7" borderId="15" xfId="0" applyNumberFormat="1" applyFont="1" applyFill="1" applyBorder="1" applyAlignment="1">
      <alignment vertical="center"/>
    </xf>
    <xf numFmtId="0" fontId="19" fillId="7" borderId="9" xfId="0" applyFont="1" applyFill="1" applyBorder="1" applyAlignment="1">
      <alignment vertical="center"/>
    </xf>
    <xf numFmtId="49" fontId="18" fillId="7" borderId="8" xfId="0" applyNumberFormat="1" applyFont="1" applyFill="1" applyBorder="1" applyAlignment="1">
      <alignment vertical="center"/>
    </xf>
    <xf numFmtId="49" fontId="7" fillId="0" borderId="0" xfId="0" applyNumberFormat="1" applyFont="1" applyFill="1" applyAlignment="1">
      <alignment vertical="center"/>
    </xf>
    <xf numFmtId="49" fontId="18" fillId="0" borderId="0" xfId="0" applyNumberFormat="1" applyFont="1" applyFill="1" applyAlignment="1">
      <alignment vertical="center"/>
    </xf>
    <xf numFmtId="49" fontId="19" fillId="0" borderId="0" xfId="0" applyNumberFormat="1" applyFont="1" applyFill="1" applyAlignment="1">
      <alignment vertical="center"/>
    </xf>
    <xf numFmtId="0" fontId="19" fillId="0" borderId="0" xfId="0" applyFont="1" applyFill="1" applyAlignment="1">
      <alignment vertical="center"/>
    </xf>
    <xf numFmtId="49" fontId="7" fillId="0" borderId="0" xfId="0" applyNumberFormat="1" applyFont="1" applyAlignment="1">
      <alignment vertical="center"/>
    </xf>
    <xf numFmtId="164" fontId="7" fillId="0" borderId="0" xfId="1" applyNumberFormat="1" applyFont="1" applyAlignment="1">
      <alignment horizontal="center" vertical="center"/>
    </xf>
    <xf numFmtId="49" fontId="21" fillId="4" borderId="0" xfId="0" applyNumberFormat="1" applyFont="1" applyFill="1" applyAlignment="1">
      <alignment vertical="center"/>
    </xf>
    <xf numFmtId="49" fontId="0" fillId="4" borderId="0" xfId="0" applyNumberFormat="1" applyFill="1" applyAlignment="1">
      <alignment vertical="center"/>
    </xf>
    <xf numFmtId="49" fontId="11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7" fillId="0" borderId="0" xfId="0" applyNumberFormat="1" applyFont="1" applyBorder="1" applyAlignment="1">
      <alignment horizontal="center" vertical="center"/>
    </xf>
    <xf numFmtId="0" fontId="6" fillId="0" borderId="0" xfId="0" applyFont="1"/>
    <xf numFmtId="0" fontId="23" fillId="0" borderId="0" xfId="2" applyFont="1"/>
    <xf numFmtId="0" fontId="24" fillId="0" borderId="0" xfId="0" applyFont="1"/>
    <xf numFmtId="0" fontId="13" fillId="5" borderId="4" xfId="0" applyFont="1" applyFill="1" applyBorder="1" applyAlignment="1">
      <alignment horizontal="center" vertical="center"/>
    </xf>
    <xf numFmtId="49" fontId="17" fillId="10" borderId="2" xfId="0" applyNumberFormat="1" applyFont="1" applyFill="1" applyBorder="1" applyAlignment="1">
      <alignment vertical="center"/>
    </xf>
    <xf numFmtId="49" fontId="17" fillId="10" borderId="13" xfId="0" applyNumberFormat="1" applyFont="1" applyFill="1" applyBorder="1" applyAlignment="1">
      <alignment vertical="center"/>
    </xf>
    <xf numFmtId="49" fontId="17" fillId="10" borderId="6" xfId="0" applyNumberFormat="1" applyFont="1" applyFill="1" applyBorder="1" applyAlignment="1">
      <alignment vertical="center"/>
    </xf>
    <xf numFmtId="49" fontId="17" fillId="10" borderId="0" xfId="0" applyNumberFormat="1" applyFont="1" applyFill="1" applyBorder="1" applyAlignment="1">
      <alignment vertical="center"/>
    </xf>
    <xf numFmtId="49" fontId="17" fillId="13" borderId="14" xfId="0" applyNumberFormat="1" applyFont="1" applyFill="1" applyBorder="1" applyAlignment="1">
      <alignment vertical="center"/>
    </xf>
    <xf numFmtId="49" fontId="17" fillId="13" borderId="15" xfId="0" applyNumberFormat="1" applyFont="1" applyFill="1" applyBorder="1" applyAlignment="1">
      <alignment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14" xfId="0" applyNumberFormat="1" applyFont="1" applyBorder="1" applyAlignment="1">
      <alignment horizontal="center" vertical="center"/>
    </xf>
    <xf numFmtId="49" fontId="11" fillId="7" borderId="8" xfId="0" applyNumberFormat="1" applyFont="1" applyFill="1" applyBorder="1" applyAlignment="1">
      <alignment horizontal="center" vertical="center"/>
    </xf>
    <xf numFmtId="49" fontId="11" fillId="7" borderId="15" xfId="0" applyNumberFormat="1" applyFont="1" applyFill="1" applyBorder="1" applyAlignment="1">
      <alignment horizontal="center" vertical="center"/>
    </xf>
    <xf numFmtId="49" fontId="17" fillId="9" borderId="15" xfId="0" applyNumberFormat="1" applyFont="1" applyFill="1" applyBorder="1" applyAlignment="1">
      <alignment horizontal="center" vertical="center"/>
    </xf>
    <xf numFmtId="49" fontId="17" fillId="13" borderId="14" xfId="0" applyNumberFormat="1" applyFont="1" applyFill="1" applyBorder="1" applyAlignment="1">
      <alignment horizontal="center" vertical="center"/>
    </xf>
    <xf numFmtId="49" fontId="17" fillId="13" borderId="15" xfId="0" applyNumberFormat="1" applyFont="1" applyFill="1" applyBorder="1" applyAlignment="1">
      <alignment horizontal="center" vertical="center"/>
    </xf>
    <xf numFmtId="49" fontId="13" fillId="2" borderId="3" xfId="0" applyNumberFormat="1" applyFont="1" applyFill="1" applyBorder="1" applyAlignment="1">
      <alignment vertical="center"/>
    </xf>
    <xf numFmtId="49" fontId="17" fillId="12" borderId="4" xfId="0" applyNumberFormat="1" applyFont="1" applyFill="1" applyBorder="1" applyAlignment="1">
      <alignment vertical="center"/>
    </xf>
    <xf numFmtId="49" fontId="17" fillId="10" borderId="1" xfId="0" applyNumberFormat="1" applyFont="1" applyFill="1" applyBorder="1" applyAlignment="1">
      <alignment vertical="center"/>
    </xf>
    <xf numFmtId="49" fontId="17" fillId="10" borderId="10" xfId="0" applyNumberFormat="1" applyFont="1" applyFill="1" applyBorder="1" applyAlignment="1">
      <alignment vertical="center"/>
    </xf>
    <xf numFmtId="49" fontId="17" fillId="10" borderId="5" xfId="0" applyNumberFormat="1" applyFont="1" applyFill="1" applyBorder="1" applyAlignment="1">
      <alignment vertical="center"/>
    </xf>
    <xf numFmtId="49" fontId="17" fillId="10" borderId="3" xfId="0" applyNumberFormat="1" applyFont="1" applyFill="1" applyBorder="1" applyAlignment="1">
      <alignment vertical="center"/>
    </xf>
    <xf numFmtId="49" fontId="17" fillId="10" borderId="7" xfId="0" applyNumberFormat="1" applyFont="1" applyFill="1" applyBorder="1" applyAlignment="1">
      <alignment vertical="center"/>
    </xf>
    <xf numFmtId="49" fontId="17" fillId="9" borderId="4" xfId="0" applyNumberFormat="1" applyFont="1" applyFill="1" applyBorder="1" applyAlignment="1">
      <alignment vertical="center"/>
    </xf>
    <xf numFmtId="49" fontId="17" fillId="9" borderId="8" xfId="0" applyNumberFormat="1" applyFont="1" applyFill="1" applyBorder="1" applyAlignment="1">
      <alignment horizontal="center" vertical="center"/>
    </xf>
    <xf numFmtId="49" fontId="7" fillId="6" borderId="4" xfId="0" applyNumberFormat="1" applyFont="1" applyFill="1" applyBorder="1" applyAlignment="1">
      <alignment vertical="center"/>
    </xf>
    <xf numFmtId="49" fontId="7" fillId="6" borderId="15" xfId="0" applyNumberFormat="1" applyFont="1" applyFill="1" applyBorder="1" applyAlignment="1">
      <alignment vertical="center"/>
    </xf>
    <xf numFmtId="49" fontId="7" fillId="6" borderId="9" xfId="0" applyNumberFormat="1" applyFont="1" applyFill="1" applyBorder="1" applyAlignment="1">
      <alignment vertical="center"/>
    </xf>
    <xf numFmtId="49" fontId="17" fillId="13" borderId="4" xfId="0" applyNumberFormat="1" applyFont="1" applyFill="1" applyBorder="1" applyAlignment="1">
      <alignment vertical="center"/>
    </xf>
    <xf numFmtId="49" fontId="17" fillId="13" borderId="8" xfId="0" applyNumberFormat="1" applyFont="1" applyFill="1" applyBorder="1" applyAlignment="1">
      <alignment horizontal="center" vertical="center"/>
    </xf>
    <xf numFmtId="49" fontId="17" fillId="13" borderId="9" xfId="0" applyNumberFormat="1" applyFont="1" applyFill="1" applyBorder="1" applyAlignment="1">
      <alignment vertical="center"/>
    </xf>
    <xf numFmtId="49" fontId="25" fillId="13" borderId="5" xfId="0" applyNumberFormat="1" applyFont="1" applyFill="1" applyBorder="1" applyAlignment="1">
      <alignment vertical="center"/>
    </xf>
    <xf numFmtId="49" fontId="17" fillId="8" borderId="15" xfId="0" applyNumberFormat="1" applyFont="1" applyFill="1" applyBorder="1" applyAlignment="1">
      <alignment horizontal="center" vertical="center"/>
    </xf>
    <xf numFmtId="49" fontId="17" fillId="8" borderId="15" xfId="0" applyNumberFormat="1" applyFont="1" applyFill="1" applyBorder="1" applyAlignment="1">
      <alignment vertical="center"/>
    </xf>
    <xf numFmtId="49" fontId="17" fillId="8" borderId="9" xfId="0" applyNumberFormat="1" applyFont="1" applyFill="1" applyBorder="1" applyAlignment="1">
      <alignment vertical="center"/>
    </xf>
    <xf numFmtId="49" fontId="17" fillId="8" borderId="13" xfId="0" applyNumberFormat="1" applyFont="1" applyFill="1" applyBorder="1" applyAlignment="1">
      <alignment vertical="center"/>
    </xf>
    <xf numFmtId="49" fontId="17" fillId="8" borderId="14" xfId="0" applyNumberFormat="1" applyFont="1" applyFill="1" applyBorder="1" applyAlignment="1">
      <alignment vertical="center"/>
    </xf>
    <xf numFmtId="49" fontId="7" fillId="0" borderId="12" xfId="0" applyNumberFormat="1" applyFont="1" applyBorder="1" applyAlignment="1">
      <alignment vertical="center"/>
    </xf>
    <xf numFmtId="49" fontId="7" fillId="0" borderId="5" xfId="0" applyNumberFormat="1" applyFont="1" applyBorder="1" applyAlignment="1">
      <alignment vertical="center"/>
    </xf>
    <xf numFmtId="49" fontId="7" fillId="6" borderId="15" xfId="0" applyNumberFormat="1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49" fontId="7" fillId="0" borderId="5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vertical="center"/>
    </xf>
    <xf numFmtId="49" fontId="7" fillId="0" borderId="10" xfId="0" applyNumberFormat="1" applyFont="1" applyFill="1" applyBorder="1" applyAlignment="1">
      <alignment vertical="center"/>
    </xf>
    <xf numFmtId="49" fontId="17" fillId="8" borderId="4" xfId="0" applyNumberFormat="1" applyFont="1" applyFill="1" applyBorder="1" applyAlignment="1">
      <alignment vertical="center"/>
    </xf>
    <xf numFmtId="49" fontId="7" fillId="6" borderId="8" xfId="0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vertical="center"/>
    </xf>
    <xf numFmtId="164" fontId="7" fillId="0" borderId="0" xfId="1" applyNumberFormat="1" applyFont="1" applyBorder="1" applyAlignment="1">
      <alignment vertical="center"/>
    </xf>
    <xf numFmtId="164" fontId="7" fillId="0" borderId="0" xfId="1" applyNumberFormat="1" applyFont="1" applyBorder="1" applyAlignment="1">
      <alignment horizontal="center" vertical="center"/>
    </xf>
    <xf numFmtId="49" fontId="17" fillId="14" borderId="4" xfId="0" applyNumberFormat="1" applyFont="1" applyFill="1" applyBorder="1" applyAlignment="1">
      <alignment vertical="center"/>
    </xf>
    <xf numFmtId="49" fontId="17" fillId="14" borderId="8" xfId="0" applyNumberFormat="1" applyFont="1" applyFill="1" applyBorder="1" applyAlignment="1">
      <alignment horizontal="center" vertical="center"/>
    </xf>
    <xf numFmtId="49" fontId="17" fillId="14" borderId="15" xfId="0" applyNumberFormat="1" applyFont="1" applyFill="1" applyBorder="1" applyAlignment="1">
      <alignment horizontal="center" vertical="center"/>
    </xf>
    <xf numFmtId="49" fontId="17" fillId="14" borderId="15" xfId="0" applyNumberFormat="1" applyFont="1" applyFill="1" applyBorder="1" applyAlignment="1">
      <alignment vertical="center"/>
    </xf>
    <xf numFmtId="49" fontId="17" fillId="14" borderId="9" xfId="0" applyNumberFormat="1" applyFont="1" applyFill="1" applyBorder="1" applyAlignment="1">
      <alignment vertical="center"/>
    </xf>
    <xf numFmtId="49" fontId="17" fillId="11" borderId="15" xfId="0" applyNumberFormat="1" applyFont="1" applyFill="1" applyBorder="1" applyAlignment="1">
      <alignment horizontal="center" vertical="center"/>
    </xf>
    <xf numFmtId="49" fontId="17" fillId="11" borderId="15" xfId="0" applyNumberFormat="1" applyFont="1" applyFill="1" applyBorder="1" applyAlignment="1">
      <alignment vertical="center"/>
    </xf>
    <xf numFmtId="49" fontId="17" fillId="11" borderId="9" xfId="0" applyNumberFormat="1" applyFont="1" applyFill="1" applyBorder="1" applyAlignment="1">
      <alignment vertical="center"/>
    </xf>
    <xf numFmtId="164" fontId="7" fillId="0" borderId="2" xfId="1" applyNumberFormat="1" applyFont="1" applyBorder="1" applyAlignment="1">
      <alignment horizontal="center" vertical="center"/>
    </xf>
    <xf numFmtId="164" fontId="7" fillId="0" borderId="6" xfId="1" applyNumberFormat="1" applyFont="1" applyBorder="1" applyAlignment="1">
      <alignment horizontal="center" vertical="center"/>
    </xf>
    <xf numFmtId="164" fontId="7" fillId="0" borderId="11" xfId="1" applyNumberFormat="1" applyFont="1" applyBorder="1" applyAlignment="1">
      <alignment horizontal="center" vertical="center"/>
    </xf>
    <xf numFmtId="164" fontId="7" fillId="0" borderId="14" xfId="1" applyNumberFormat="1" applyFont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/>
    </xf>
    <xf numFmtId="49" fontId="17" fillId="13" borderId="12" xfId="0" applyNumberFormat="1" applyFont="1" applyFill="1" applyBorder="1" applyAlignment="1">
      <alignment vertical="center"/>
    </xf>
    <xf numFmtId="164" fontId="17" fillId="14" borderId="8" xfId="0" applyNumberFormat="1" applyFont="1" applyFill="1" applyBorder="1" applyAlignment="1">
      <alignment vertical="center"/>
    </xf>
    <xf numFmtId="164" fontId="17" fillId="11" borderId="8" xfId="1" applyNumberFormat="1" applyFont="1" applyFill="1" applyBorder="1" applyAlignment="1">
      <alignment vertical="center"/>
    </xf>
    <xf numFmtId="164" fontId="17" fillId="13" borderId="8" xfId="1" applyNumberFormat="1" applyFont="1" applyFill="1" applyBorder="1" applyAlignment="1">
      <alignment vertical="center"/>
    </xf>
    <xf numFmtId="164" fontId="17" fillId="8" borderId="8" xfId="1" applyNumberFormat="1" applyFont="1" applyFill="1" applyBorder="1" applyAlignment="1">
      <alignment vertical="center"/>
    </xf>
    <xf numFmtId="164" fontId="7" fillId="6" borderId="8" xfId="1" applyNumberFormat="1" applyFont="1" applyFill="1" applyBorder="1" applyAlignment="1">
      <alignment vertical="center"/>
    </xf>
    <xf numFmtId="49" fontId="17" fillId="11" borderId="4" xfId="0" applyNumberFormat="1" applyFont="1" applyFill="1" applyBorder="1" applyAlignment="1">
      <alignment vertical="center"/>
    </xf>
    <xf numFmtId="49" fontId="17" fillId="13" borderId="5" xfId="0" applyNumberFormat="1" applyFont="1" applyFill="1" applyBorder="1" applyAlignment="1">
      <alignment vertical="center"/>
    </xf>
    <xf numFmtId="49" fontId="17" fillId="9" borderId="9" xfId="0" applyNumberFormat="1" applyFont="1" applyFill="1" applyBorder="1" applyAlignment="1">
      <alignment horizontal="center" vertical="center"/>
    </xf>
    <xf numFmtId="49" fontId="17" fillId="8" borderId="3" xfId="0" applyNumberFormat="1" applyFont="1" applyFill="1" applyBorder="1" applyAlignment="1">
      <alignment horizontal="center" vertical="center"/>
    </xf>
    <xf numFmtId="49" fontId="17" fillId="8" borderId="8" xfId="0" applyNumberFormat="1" applyFont="1" applyFill="1" applyBorder="1" applyAlignment="1">
      <alignment horizontal="center" vertical="center"/>
    </xf>
    <xf numFmtId="49" fontId="17" fillId="11" borderId="8" xfId="0" applyNumberFormat="1" applyFont="1" applyFill="1" applyBorder="1" applyAlignment="1">
      <alignment horizontal="center" vertical="center"/>
    </xf>
    <xf numFmtId="49" fontId="17" fillId="13" borderId="11" xfId="0" applyNumberFormat="1" applyFont="1" applyFill="1" applyBorder="1" applyAlignment="1">
      <alignment horizontal="center"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horizontal="left" vertical="center"/>
    </xf>
    <xf numFmtId="49" fontId="25" fillId="13" borderId="4" xfId="0" applyNumberFormat="1" applyFont="1" applyFill="1" applyBorder="1" applyAlignment="1">
      <alignment vertical="center"/>
    </xf>
    <xf numFmtId="49" fontId="11" fillId="10" borderId="0" xfId="0" applyNumberFormat="1" applyFont="1" applyFill="1" applyBorder="1" applyAlignment="1">
      <alignment vertical="center"/>
    </xf>
    <xf numFmtId="164" fontId="7" fillId="0" borderId="6" xfId="1" applyNumberFormat="1" applyFont="1" applyBorder="1" applyAlignment="1">
      <alignment vertical="center"/>
    </xf>
    <xf numFmtId="164" fontId="7" fillId="0" borderId="6" xfId="1" applyNumberFormat="1" applyFont="1" applyBorder="1" applyAlignment="1">
      <alignment horizontal="left" vertical="center"/>
    </xf>
    <xf numFmtId="49" fontId="17" fillId="8" borderId="12" xfId="0" applyNumberFormat="1" applyFont="1" applyFill="1" applyBorder="1" applyAlignment="1">
      <alignment horizontal="center" vertical="center"/>
    </xf>
    <xf numFmtId="164" fontId="17" fillId="8" borderId="8" xfId="1" applyNumberFormat="1" applyFont="1" applyFill="1" applyBorder="1" applyAlignment="1">
      <alignment horizontal="center" vertical="center"/>
    </xf>
    <xf numFmtId="164" fontId="7" fillId="6" borderId="8" xfId="1" applyNumberFormat="1" applyFont="1" applyFill="1" applyBorder="1" applyAlignment="1">
      <alignment horizontal="center" vertical="center"/>
    </xf>
    <xf numFmtId="164" fontId="7" fillId="6" borderId="15" xfId="1" applyNumberFormat="1" applyFont="1" applyFill="1" applyBorder="1" applyAlignment="1">
      <alignment horizontal="center" vertical="center"/>
    </xf>
    <xf numFmtId="164" fontId="17" fillId="11" borderId="8" xfId="1" applyNumberFormat="1" applyFont="1" applyFill="1" applyBorder="1" applyAlignment="1">
      <alignment horizontal="left" vertical="center"/>
    </xf>
    <xf numFmtId="164" fontId="17" fillId="8" borderId="8" xfId="1" applyNumberFormat="1" applyFont="1" applyFill="1" applyBorder="1" applyAlignment="1">
      <alignment horizontal="left" vertical="center"/>
    </xf>
    <xf numFmtId="164" fontId="7" fillId="6" borderId="8" xfId="1" applyNumberFormat="1" applyFont="1" applyFill="1" applyBorder="1" applyAlignment="1">
      <alignment horizontal="left" vertical="center"/>
    </xf>
    <xf numFmtId="49" fontId="17" fillId="13" borderId="4" xfId="0" applyNumberFormat="1" applyFont="1" applyFill="1" applyBorder="1" applyAlignment="1">
      <alignment horizontal="left" vertical="center"/>
    </xf>
    <xf numFmtId="164" fontId="17" fillId="13" borderId="8" xfId="1" applyNumberFormat="1" applyFont="1" applyFill="1" applyBorder="1" applyAlignment="1">
      <alignment horizontal="center" vertical="center"/>
    </xf>
    <xf numFmtId="164" fontId="17" fillId="11" borderId="8" xfId="1" applyNumberFormat="1" applyFont="1" applyFill="1" applyBorder="1" applyAlignment="1">
      <alignment horizontal="center" vertical="center"/>
    </xf>
    <xf numFmtId="49" fontId="7" fillId="0" borderId="5" xfId="0" applyNumberFormat="1" applyFont="1" applyBorder="1" applyAlignment="1">
      <alignment horizontal="left" vertical="center"/>
    </xf>
    <xf numFmtId="49" fontId="11" fillId="9" borderId="14" xfId="0" applyNumberFormat="1" applyFont="1" applyFill="1" applyBorder="1" applyAlignment="1">
      <alignment vertical="center"/>
    </xf>
    <xf numFmtId="49" fontId="17" fillId="9" borderId="5" xfId="0" applyNumberFormat="1" applyFont="1" applyFill="1" applyBorder="1" applyAlignment="1">
      <alignment vertical="center"/>
    </xf>
    <xf numFmtId="49" fontId="17" fillId="10" borderId="14" xfId="0" applyNumberFormat="1" applyFont="1" applyFill="1" applyBorder="1" applyAlignment="1">
      <alignment vertical="center"/>
    </xf>
    <xf numFmtId="49" fontId="11" fillId="10" borderId="14" xfId="0" applyNumberFormat="1" applyFont="1" applyFill="1" applyBorder="1" applyAlignment="1">
      <alignment vertical="center"/>
    </xf>
    <xf numFmtId="49" fontId="17" fillId="12" borderId="9" xfId="0" applyNumberFormat="1" applyFont="1" applyFill="1" applyBorder="1" applyAlignment="1">
      <alignment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164" fontId="8" fillId="0" borderId="0" xfId="1" applyNumberFormat="1" applyFont="1" applyBorder="1" applyAlignment="1">
      <alignment vertical="center"/>
    </xf>
    <xf numFmtId="43" fontId="7" fillId="0" borderId="0" xfId="1" applyNumberFormat="1" applyFont="1" applyBorder="1" applyAlignment="1">
      <alignment vertical="center"/>
    </xf>
    <xf numFmtId="49" fontId="7" fillId="0" borderId="11" xfId="0" applyNumberFormat="1" applyFont="1" applyBorder="1" applyAlignment="1">
      <alignment vertical="center"/>
    </xf>
    <xf numFmtId="49" fontId="17" fillId="2" borderId="2" xfId="0" applyNumberFormat="1" applyFont="1" applyFill="1" applyBorder="1" applyAlignment="1">
      <alignment horizontal="center" vertical="center"/>
    </xf>
    <xf numFmtId="43" fontId="7" fillId="0" borderId="6" xfId="1" applyNumberFormat="1" applyFont="1" applyBorder="1" applyAlignment="1">
      <alignment vertical="center"/>
    </xf>
    <xf numFmtId="49" fontId="21" fillId="3" borderId="6" xfId="0" applyNumberFormat="1" applyFont="1" applyFill="1" applyBorder="1" applyAlignment="1">
      <alignment vertical="center"/>
    </xf>
    <xf numFmtId="49" fontId="6" fillId="7" borderId="15" xfId="0" applyNumberFormat="1" applyFont="1" applyFill="1" applyBorder="1" applyAlignment="1">
      <alignment horizontal="center" vertical="center"/>
    </xf>
    <xf numFmtId="49" fontId="11" fillId="7" borderId="9" xfId="0" applyNumberFormat="1" applyFont="1" applyFill="1" applyBorder="1" applyAlignment="1">
      <alignment horizontal="center" vertical="center"/>
    </xf>
    <xf numFmtId="49" fontId="17" fillId="12" borderId="8" xfId="0" applyNumberFormat="1" applyFont="1" applyFill="1" applyBorder="1" applyAlignment="1">
      <alignment vertical="center"/>
    </xf>
    <xf numFmtId="164" fontId="17" fillId="12" borderId="8" xfId="1" applyNumberFormat="1" applyFont="1" applyFill="1" applyBorder="1" applyAlignment="1">
      <alignment vertical="center"/>
    </xf>
    <xf numFmtId="164" fontId="17" fillId="12" borderId="15" xfId="1" applyNumberFormat="1" applyFont="1" applyFill="1" applyBorder="1" applyAlignment="1">
      <alignment vertical="center"/>
    </xf>
    <xf numFmtId="49" fontId="21" fillId="3" borderId="0" xfId="0" applyNumberFormat="1" applyFont="1" applyFill="1" applyBorder="1" applyAlignment="1">
      <alignment vertical="center"/>
    </xf>
    <xf numFmtId="49" fontId="17" fillId="2" borderId="11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2" xfId="0" applyNumberFormat="1" applyFont="1" applyFill="1" applyBorder="1" applyAlignment="1">
      <alignment horizontal="center" vertical="center"/>
    </xf>
    <xf numFmtId="49" fontId="17" fillId="12" borderId="8" xfId="0" applyNumberFormat="1" applyFont="1" applyFill="1" applyBorder="1" applyAlignment="1">
      <alignment horizontal="center" vertical="center"/>
    </xf>
    <xf numFmtId="49" fontId="17" fillId="12" borderId="15" xfId="0" applyNumberFormat="1" applyFont="1" applyFill="1" applyBorder="1" applyAlignment="1">
      <alignment horizontal="center" vertical="center"/>
    </xf>
    <xf numFmtId="49" fontId="17" fillId="12" borderId="9" xfId="0" applyNumberFormat="1" applyFont="1" applyFill="1" applyBorder="1" applyAlignment="1">
      <alignment horizontal="center" vertical="center"/>
    </xf>
    <xf numFmtId="43" fontId="17" fillId="12" borderId="8" xfId="1" applyNumberFormat="1" applyFont="1" applyFill="1" applyBorder="1" applyAlignment="1">
      <alignment vertical="center"/>
    </xf>
    <xf numFmtId="43" fontId="17" fillId="12" borderId="15" xfId="1" applyNumberFormat="1" applyFont="1" applyFill="1" applyBorder="1" applyAlignment="1">
      <alignment vertical="center"/>
    </xf>
    <xf numFmtId="49" fontId="17" fillId="12" borderId="11" xfId="0" applyNumberFormat="1" applyFont="1" applyFill="1" applyBorder="1" applyAlignment="1">
      <alignment horizontal="center" vertical="center"/>
    </xf>
    <xf numFmtId="49" fontId="17" fillId="12" borderId="14" xfId="0" applyNumberFormat="1" applyFont="1" applyFill="1" applyBorder="1" applyAlignment="1">
      <alignment horizontal="center" vertical="center"/>
    </xf>
    <xf numFmtId="49" fontId="17" fillId="12" borderId="12" xfId="0" applyNumberFormat="1" applyFont="1" applyFill="1" applyBorder="1" applyAlignment="1">
      <alignment horizontal="center" vertical="center"/>
    </xf>
    <xf numFmtId="49" fontId="17" fillId="12" borderId="5" xfId="0" applyNumberFormat="1" applyFont="1" applyFill="1" applyBorder="1" applyAlignment="1">
      <alignment vertical="center"/>
    </xf>
    <xf numFmtId="49" fontId="17" fillId="12" borderId="11" xfId="0" applyNumberFormat="1" applyFont="1" applyFill="1" applyBorder="1" applyAlignment="1">
      <alignment vertical="center"/>
    </xf>
    <xf numFmtId="49" fontId="17" fillId="12" borderId="12" xfId="0" applyNumberFormat="1" applyFont="1" applyFill="1" applyBorder="1" applyAlignment="1">
      <alignment vertical="center"/>
    </xf>
    <xf numFmtId="43" fontId="17" fillId="12" borderId="11" xfId="1" applyNumberFormat="1" applyFont="1" applyFill="1" applyBorder="1" applyAlignment="1">
      <alignment vertical="center"/>
    </xf>
    <xf numFmtId="43" fontId="17" fillId="12" borderId="14" xfId="1" applyNumberFormat="1" applyFont="1" applyFill="1" applyBorder="1" applyAlignment="1">
      <alignment vertical="center"/>
    </xf>
    <xf numFmtId="49" fontId="17" fillId="2" borderId="2" xfId="0" applyNumberFormat="1" applyFont="1" applyFill="1" applyBorder="1" applyAlignment="1">
      <alignment vertical="center"/>
    </xf>
    <xf numFmtId="49" fontId="17" fillId="2" borderId="13" xfId="0" applyNumberFormat="1" applyFont="1" applyFill="1" applyBorder="1" applyAlignment="1">
      <alignment vertical="center"/>
    </xf>
    <xf numFmtId="49" fontId="7" fillId="0" borderId="3" xfId="0" applyNumberFormat="1" applyFont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9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vertical="center"/>
    </xf>
    <xf numFmtId="164" fontId="17" fillId="2" borderId="15" xfId="1" applyNumberFormat="1" applyFont="1" applyFill="1" applyBorder="1" applyAlignment="1">
      <alignment vertical="center"/>
    </xf>
    <xf numFmtId="49" fontId="17" fillId="2" borderId="8" xfId="0" applyNumberFormat="1" applyFont="1" applyFill="1" applyBorder="1" applyAlignment="1">
      <alignment vertical="center"/>
    </xf>
    <xf numFmtId="49" fontId="7" fillId="0" borderId="2" xfId="0" applyNumberFormat="1" applyFont="1" applyBorder="1" applyAlignment="1">
      <alignment vertical="center"/>
    </xf>
    <xf numFmtId="0" fontId="13" fillId="2" borderId="7" xfId="0" applyFont="1" applyFill="1" applyBorder="1" applyAlignment="1">
      <alignment horizontal="left"/>
    </xf>
    <xf numFmtId="49" fontId="17" fillId="7" borderId="11" xfId="0" applyNumberFormat="1" applyFont="1" applyFill="1" applyBorder="1" applyAlignment="1">
      <alignment horizontal="center" vertical="center"/>
    </xf>
    <xf numFmtId="49" fontId="17" fillId="7" borderId="14" xfId="0" applyNumberFormat="1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left"/>
    </xf>
    <xf numFmtId="49" fontId="17" fillId="8" borderId="5" xfId="0" applyNumberFormat="1" applyFont="1" applyFill="1" applyBorder="1" applyAlignment="1">
      <alignment vertical="center"/>
    </xf>
    <xf numFmtId="49" fontId="7" fillId="6" borderId="15" xfId="0" applyNumberFormat="1" applyFont="1" applyFill="1" applyBorder="1" applyAlignment="1">
      <alignment horizontal="left" vertical="center"/>
    </xf>
    <xf numFmtId="164" fontId="7" fillId="0" borderId="14" xfId="1" applyNumberFormat="1" applyFont="1" applyFill="1" applyBorder="1" applyAlignment="1">
      <alignment vertical="center"/>
    </xf>
    <xf numFmtId="164" fontId="7" fillId="0" borderId="11" xfId="1" applyNumberFormat="1" applyFont="1" applyBorder="1" applyAlignment="1">
      <alignment vertical="center"/>
    </xf>
    <xf numFmtId="0" fontId="13" fillId="5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49" fontId="13" fillId="12" borderId="8" xfId="0" applyNumberFormat="1" applyFont="1" applyFill="1" applyBorder="1" applyAlignment="1">
      <alignment horizontal="center" vertical="center"/>
    </xf>
    <xf numFmtId="49" fontId="13" fillId="12" borderId="15" xfId="0" applyNumberFormat="1" applyFont="1" applyFill="1" applyBorder="1" applyAlignment="1">
      <alignment horizontal="center" vertical="center"/>
    </xf>
    <xf numFmtId="49" fontId="13" fillId="12" borderId="9" xfId="0" applyNumberFormat="1" applyFont="1" applyFill="1" applyBorder="1" applyAlignment="1">
      <alignment horizontal="center" vertical="center"/>
    </xf>
    <xf numFmtId="164" fontId="7" fillId="0" borderId="14" xfId="1" applyNumberFormat="1" applyFont="1" applyBorder="1" applyAlignment="1">
      <alignment vertical="center"/>
    </xf>
    <xf numFmtId="0" fontId="26" fillId="0" borderId="4" xfId="0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164" fontId="17" fillId="12" borderId="11" xfId="1" applyNumberFormat="1" applyFont="1" applyFill="1" applyBorder="1" applyAlignment="1">
      <alignment horizontal="center" vertical="center"/>
    </xf>
    <xf numFmtId="164" fontId="13" fillId="12" borderId="14" xfId="1" applyNumberFormat="1" applyFont="1" applyFill="1" applyBorder="1" applyAlignment="1">
      <alignment vertical="center"/>
    </xf>
    <xf numFmtId="164" fontId="17" fillId="2" borderId="8" xfId="1" applyNumberFormat="1" applyFont="1" applyFill="1" applyBorder="1" applyAlignment="1">
      <alignment vertical="center"/>
    </xf>
    <xf numFmtId="49" fontId="17" fillId="2" borderId="9" xfId="0" applyNumberFormat="1" applyFont="1" applyFill="1" applyBorder="1" applyAlignment="1">
      <alignment vertical="center"/>
    </xf>
    <xf numFmtId="49" fontId="17" fillId="2" borderId="4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49" fontId="18" fillId="0" borderId="0" xfId="0" applyNumberFormat="1" applyFont="1" applyFill="1" applyBorder="1" applyAlignment="1">
      <alignment vertical="center"/>
    </xf>
    <xf numFmtId="49" fontId="7" fillId="0" borderId="1" xfId="0" applyNumberFormat="1" applyFont="1" applyBorder="1" applyAlignment="1">
      <alignment horizontal="left" vertical="center"/>
    </xf>
    <xf numFmtId="43" fontId="7" fillId="0" borderId="2" xfId="1" applyNumberFormat="1" applyFont="1" applyBorder="1" applyAlignment="1">
      <alignment vertical="center"/>
    </xf>
    <xf numFmtId="43" fontId="7" fillId="0" borderId="13" xfId="1" applyNumberFormat="1" applyFont="1" applyBorder="1" applyAlignment="1">
      <alignment vertical="center"/>
    </xf>
    <xf numFmtId="43" fontId="7" fillId="0" borderId="11" xfId="1" applyNumberFormat="1" applyFont="1" applyBorder="1" applyAlignment="1">
      <alignment vertical="center"/>
    </xf>
    <xf numFmtId="43" fontId="7" fillId="0" borderId="14" xfId="1" applyNumberFormat="1" applyFont="1" applyBorder="1" applyAlignment="1">
      <alignment vertical="center"/>
    </xf>
    <xf numFmtId="43" fontId="13" fillId="2" borderId="9" xfId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49" fontId="17" fillId="10" borderId="2" xfId="0" applyNumberFormat="1" applyFont="1" applyFill="1" applyBorder="1" applyAlignment="1">
      <alignment horizontal="center" vertical="center"/>
    </xf>
    <xf numFmtId="49" fontId="17" fillId="10" borderId="6" xfId="0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10" xfId="0" applyNumberFormat="1" applyFont="1" applyBorder="1" applyAlignment="1">
      <alignment vertical="center"/>
    </xf>
    <xf numFmtId="49" fontId="26" fillId="0" borderId="0" xfId="0" applyNumberFormat="1" applyFont="1" applyBorder="1" applyAlignment="1">
      <alignment vertical="center"/>
    </xf>
    <xf numFmtId="164" fontId="26" fillId="0" borderId="6" xfId="1" applyNumberFormat="1" applyFont="1" applyBorder="1" applyAlignment="1">
      <alignment horizontal="center" vertical="center"/>
    </xf>
    <xf numFmtId="49" fontId="7" fillId="6" borderId="5" xfId="0" applyNumberFormat="1" applyFont="1" applyFill="1" applyBorder="1" applyAlignment="1">
      <alignment vertical="center"/>
    </xf>
    <xf numFmtId="49" fontId="7" fillId="6" borderId="11" xfId="0" applyNumberFormat="1" applyFont="1" applyFill="1" applyBorder="1" applyAlignment="1">
      <alignment horizontal="center" vertical="center"/>
    </xf>
    <xf numFmtId="49" fontId="7" fillId="6" borderId="14" xfId="0" applyNumberFormat="1" applyFont="1" applyFill="1" applyBorder="1" applyAlignment="1">
      <alignment horizontal="center" vertical="center"/>
    </xf>
    <xf numFmtId="49" fontId="7" fillId="6" borderId="12" xfId="0" applyNumberFormat="1" applyFont="1" applyFill="1" applyBorder="1" applyAlignment="1">
      <alignment vertical="center"/>
    </xf>
    <xf numFmtId="49" fontId="7" fillId="6" borderId="14" xfId="0" applyNumberFormat="1" applyFont="1" applyFill="1" applyBorder="1" applyAlignment="1">
      <alignment vertical="center"/>
    </xf>
    <xf numFmtId="49" fontId="7" fillId="6" borderId="4" xfId="0" applyNumberFormat="1" applyFont="1" applyFill="1" applyBorder="1" applyAlignment="1">
      <alignment horizontal="left" vertical="center"/>
    </xf>
    <xf numFmtId="49" fontId="7" fillId="0" borderId="11" xfId="0" applyNumberFormat="1" applyFont="1" applyBorder="1" applyAlignment="1">
      <alignment horizontal="left" vertical="center"/>
    </xf>
    <xf numFmtId="49" fontId="17" fillId="8" borderId="12" xfId="0" applyNumberFormat="1" applyFont="1" applyFill="1" applyBorder="1" applyAlignment="1">
      <alignment vertical="center"/>
    </xf>
    <xf numFmtId="0" fontId="6" fillId="0" borderId="0" xfId="0" applyFont="1" applyAlignment="1">
      <alignment horizontal="center"/>
    </xf>
    <xf numFmtId="164" fontId="17" fillId="13" borderId="8" xfId="1" applyNumberFormat="1" applyFont="1" applyFill="1" applyBorder="1" applyAlignment="1">
      <alignment horizontal="left" vertical="center"/>
    </xf>
    <xf numFmtId="164" fontId="0" fillId="0" borderId="0" xfId="1" applyNumberFormat="1" applyFont="1"/>
    <xf numFmtId="164" fontId="27" fillId="0" borderId="0" xfId="1" applyNumberFormat="1" applyFont="1"/>
    <xf numFmtId="164" fontId="0" fillId="0" borderId="0" xfId="0" applyNumberFormat="1"/>
    <xf numFmtId="49" fontId="7" fillId="0" borderId="13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17" fillId="8" borderId="11" xfId="0" applyNumberFormat="1" applyFont="1" applyFill="1" applyBorder="1" applyAlignment="1">
      <alignment horizontal="center" vertical="center"/>
    </xf>
    <xf numFmtId="49" fontId="17" fillId="8" borderId="14" xfId="0" applyNumberFormat="1" applyFont="1" applyFill="1" applyBorder="1" applyAlignment="1">
      <alignment horizontal="center" vertical="center"/>
    </xf>
    <xf numFmtId="43" fontId="8" fillId="0" borderId="1" xfId="1" applyFont="1" applyBorder="1" applyAlignment="1">
      <alignment vertical="center"/>
    </xf>
    <xf numFmtId="43" fontId="8" fillId="0" borderId="5" xfId="1" applyFont="1" applyBorder="1" applyAlignment="1">
      <alignment vertical="center"/>
    </xf>
    <xf numFmtId="164" fontId="13" fillId="2" borderId="4" xfId="1" applyNumberFormat="1" applyFont="1" applyFill="1" applyBorder="1" applyAlignment="1">
      <alignment horizontal="center" vertical="center"/>
    </xf>
    <xf numFmtId="164" fontId="8" fillId="0" borderId="10" xfId="1" applyNumberFormat="1" applyFont="1" applyBorder="1" applyAlignment="1">
      <alignment horizontal="center" vertical="center"/>
    </xf>
    <xf numFmtId="164" fontId="13" fillId="12" borderId="4" xfId="1" applyNumberFormat="1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/>
    </xf>
    <xf numFmtId="43" fontId="13" fillId="12" borderId="4" xfId="1" applyFont="1" applyFill="1" applyBorder="1" applyAlignment="1">
      <alignment vertical="center"/>
    </xf>
    <xf numFmtId="43" fontId="8" fillId="0" borderId="1" xfId="1" applyFont="1" applyFill="1" applyBorder="1" applyAlignment="1">
      <alignment vertical="center"/>
    </xf>
    <xf numFmtId="164" fontId="13" fillId="12" borderId="4" xfId="1" applyNumberFormat="1" applyFont="1" applyFill="1" applyBorder="1" applyAlignment="1">
      <alignment vertical="center"/>
    </xf>
    <xf numFmtId="164" fontId="8" fillId="0" borderId="1" xfId="1" applyNumberFormat="1" applyFont="1" applyFill="1" applyBorder="1" applyAlignment="1">
      <alignment vertical="center"/>
    </xf>
    <xf numFmtId="49" fontId="17" fillId="2" borderId="0" xfId="0" applyNumberFormat="1" applyFont="1" applyFill="1" applyBorder="1" applyAlignment="1">
      <alignment vertical="center"/>
    </xf>
    <xf numFmtId="49" fontId="17" fillId="2" borderId="0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vertical="center"/>
    </xf>
    <xf numFmtId="49" fontId="13" fillId="2" borderId="6" xfId="0" applyNumberFormat="1" applyFont="1" applyFill="1" applyBorder="1" applyAlignment="1">
      <alignment vertical="center"/>
    </xf>
    <xf numFmtId="49" fontId="13" fillId="2" borderId="0" xfId="0" applyNumberFormat="1" applyFont="1" applyFill="1" applyBorder="1" applyAlignment="1">
      <alignment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4" fillId="7" borderId="15" xfId="0" applyNumberFormat="1" applyFont="1" applyFill="1" applyBorder="1" applyAlignment="1">
      <alignment vertical="center"/>
    </xf>
    <xf numFmtId="0" fontId="14" fillId="7" borderId="9" xfId="0" applyFont="1" applyFill="1" applyBorder="1" applyAlignment="1">
      <alignment vertical="center"/>
    </xf>
    <xf numFmtId="49" fontId="17" fillId="2" borderId="6" xfId="0" applyNumberFormat="1" applyFont="1" applyFill="1" applyBorder="1" applyAlignment="1">
      <alignment vertical="center"/>
    </xf>
    <xf numFmtId="164" fontId="8" fillId="0" borderId="5" xfId="1" applyNumberFormat="1" applyFont="1" applyBorder="1" applyAlignment="1">
      <alignment vertical="center"/>
    </xf>
    <xf numFmtId="49" fontId="7" fillId="0" borderId="11" xfId="0" applyNumberFormat="1" applyFont="1" applyFill="1" applyBorder="1" applyAlignment="1">
      <alignment vertical="center"/>
    </xf>
    <xf numFmtId="49" fontId="18" fillId="0" borderId="14" xfId="0" applyNumberFormat="1" applyFont="1" applyFill="1" applyBorder="1" applyAlignment="1">
      <alignment vertical="center"/>
    </xf>
    <xf numFmtId="49" fontId="18" fillId="0" borderId="12" xfId="0" applyNumberFormat="1" applyFont="1" applyFill="1" applyBorder="1" applyAlignment="1">
      <alignment vertical="center"/>
    </xf>
    <xf numFmtId="49" fontId="18" fillId="0" borderId="11" xfId="0" applyNumberFormat="1" applyFont="1" applyFill="1" applyBorder="1" applyAlignment="1">
      <alignment vertical="center"/>
    </xf>
    <xf numFmtId="164" fontId="7" fillId="0" borderId="11" xfId="1" applyNumberFormat="1" applyFont="1" applyFill="1" applyBorder="1" applyAlignment="1">
      <alignment vertical="center"/>
    </xf>
    <xf numFmtId="164" fontId="7" fillId="0" borderId="5" xfId="1" applyNumberFormat="1" applyFont="1" applyFill="1" applyBorder="1" applyAlignment="1">
      <alignment vertical="center"/>
    </xf>
    <xf numFmtId="49" fontId="7" fillId="7" borderId="8" xfId="0" applyNumberFormat="1" applyFont="1" applyFill="1" applyBorder="1" applyAlignment="1">
      <alignment vertical="center"/>
    </xf>
    <xf numFmtId="164" fontId="8" fillId="0" borderId="5" xfId="1" applyNumberFormat="1" applyFont="1" applyFill="1" applyBorder="1" applyAlignment="1">
      <alignment horizontal="center" vertical="center"/>
    </xf>
    <xf numFmtId="49" fontId="13" fillId="10" borderId="6" xfId="0" applyNumberFormat="1" applyFont="1" applyFill="1" applyBorder="1" applyAlignment="1">
      <alignment horizontal="center" vertical="center"/>
    </xf>
    <xf numFmtId="49" fontId="7" fillId="0" borderId="0" xfId="0" applyNumberFormat="1" applyFont="1" applyBorder="1" applyAlignment="1">
      <alignment horizontal="left" vertical="center"/>
    </xf>
    <xf numFmtId="49" fontId="17" fillId="10" borderId="3" xfId="0" applyNumberFormat="1" applyFont="1" applyFill="1" applyBorder="1" applyAlignment="1">
      <alignment horizontal="center" vertical="center"/>
    </xf>
    <xf numFmtId="49" fontId="17" fillId="10" borderId="7" xfId="0" applyNumberFormat="1" applyFont="1" applyFill="1" applyBorder="1" applyAlignment="1">
      <alignment horizontal="center" vertical="center"/>
    </xf>
    <xf numFmtId="49" fontId="13" fillId="10" borderId="7" xfId="0" applyNumberFormat="1" applyFont="1" applyFill="1" applyBorder="1" applyAlignment="1">
      <alignment horizontal="center" vertical="center"/>
    </xf>
    <xf numFmtId="164" fontId="17" fillId="11" borderId="9" xfId="1" applyNumberFormat="1" applyFont="1" applyFill="1" applyBorder="1" applyAlignment="1">
      <alignment vertical="center"/>
    </xf>
    <xf numFmtId="164" fontId="17" fillId="13" borderId="9" xfId="1" applyNumberFormat="1" applyFont="1" applyFill="1" applyBorder="1" applyAlignment="1">
      <alignment vertical="center"/>
    </xf>
    <xf numFmtId="164" fontId="7" fillId="6" borderId="9" xfId="1" applyNumberFormat="1" applyFont="1" applyFill="1" applyBorder="1" applyAlignment="1">
      <alignment vertical="center"/>
    </xf>
    <xf numFmtId="164" fontId="7" fillId="0" borderId="7" xfId="1" applyNumberFormat="1" applyFont="1" applyBorder="1" applyAlignment="1">
      <alignment vertical="center"/>
    </xf>
    <xf numFmtId="164" fontId="7" fillId="6" borderId="9" xfId="1" applyNumberFormat="1" applyFont="1" applyFill="1" applyBorder="1" applyAlignment="1">
      <alignment horizontal="center" vertical="center"/>
    </xf>
    <xf numFmtId="164" fontId="7" fillId="0" borderId="7" xfId="1" applyNumberFormat="1" applyFont="1" applyBorder="1" applyAlignment="1">
      <alignment horizontal="center" vertical="center"/>
    </xf>
    <xf numFmtId="164" fontId="17" fillId="8" borderId="9" xfId="1" applyNumberFormat="1" applyFont="1" applyFill="1" applyBorder="1" applyAlignment="1">
      <alignment horizontal="center" vertical="center"/>
    </xf>
    <xf numFmtId="164" fontId="7" fillId="0" borderId="3" xfId="1" applyNumberFormat="1" applyFont="1" applyBorder="1" applyAlignment="1">
      <alignment horizontal="center" vertical="center"/>
    </xf>
    <xf numFmtId="164" fontId="7" fillId="0" borderId="12" xfId="1" applyNumberFormat="1" applyFont="1" applyBorder="1" applyAlignment="1">
      <alignment horizontal="center" vertical="center"/>
    </xf>
    <xf numFmtId="164" fontId="17" fillId="8" borderId="9" xfId="1" applyNumberFormat="1" applyFont="1" applyFill="1" applyBorder="1" applyAlignment="1">
      <alignment vertical="center"/>
    </xf>
    <xf numFmtId="164" fontId="17" fillId="11" borderId="9" xfId="1" applyNumberFormat="1" applyFont="1" applyFill="1" applyBorder="1" applyAlignment="1">
      <alignment horizontal="left" vertical="center"/>
    </xf>
    <xf numFmtId="164" fontId="17" fillId="13" borderId="9" xfId="1" applyNumberFormat="1" applyFont="1" applyFill="1" applyBorder="1" applyAlignment="1">
      <alignment horizontal="left" vertical="center"/>
    </xf>
    <xf numFmtId="164" fontId="17" fillId="8" borderId="9" xfId="1" applyNumberFormat="1" applyFont="1" applyFill="1" applyBorder="1" applyAlignment="1">
      <alignment horizontal="left" vertical="center"/>
    </xf>
    <xf numFmtId="164" fontId="7" fillId="0" borderId="7" xfId="1" applyNumberFormat="1" applyFont="1" applyBorder="1" applyAlignment="1">
      <alignment horizontal="left" vertical="center"/>
    </xf>
    <xf numFmtId="164" fontId="7" fillId="6" borderId="9" xfId="1" applyNumberFormat="1" applyFont="1" applyFill="1" applyBorder="1" applyAlignment="1">
      <alignment horizontal="left" vertical="center"/>
    </xf>
    <xf numFmtId="164" fontId="17" fillId="11" borderId="9" xfId="1" applyNumberFormat="1" applyFont="1" applyFill="1" applyBorder="1" applyAlignment="1">
      <alignment horizontal="center" vertical="center"/>
    </xf>
    <xf numFmtId="164" fontId="17" fillId="13" borderId="9" xfId="1" applyNumberFormat="1" applyFont="1" applyFill="1" applyBorder="1" applyAlignment="1">
      <alignment horizontal="center" vertical="center"/>
    </xf>
    <xf numFmtId="164" fontId="7" fillId="0" borderId="7" xfId="1" applyNumberFormat="1" applyFont="1" applyFill="1" applyBorder="1" applyAlignment="1">
      <alignment vertical="center"/>
    </xf>
    <xf numFmtId="49" fontId="20" fillId="10" borderId="6" xfId="0" applyNumberFormat="1" applyFont="1" applyFill="1" applyBorder="1" applyAlignment="1">
      <alignment horizontal="center" vertical="center"/>
    </xf>
    <xf numFmtId="164" fontId="17" fillId="9" borderId="2" xfId="0" applyNumberFormat="1" applyFont="1" applyFill="1" applyBorder="1" applyAlignment="1">
      <alignment vertical="center"/>
    </xf>
    <xf numFmtId="164" fontId="17" fillId="9" borderId="3" xfId="0" applyNumberFormat="1" applyFont="1" applyFill="1" applyBorder="1" applyAlignment="1">
      <alignment vertical="center"/>
    </xf>
    <xf numFmtId="164" fontId="17" fillId="11" borderId="6" xfId="0" applyNumberFormat="1" applyFont="1" applyFill="1" applyBorder="1" applyAlignment="1">
      <alignment vertical="center"/>
    </xf>
    <xf numFmtId="164" fontId="17" fillId="11" borderId="7" xfId="0" applyNumberFormat="1" applyFont="1" applyFill="1" applyBorder="1" applyAlignment="1">
      <alignment vertical="center"/>
    </xf>
    <xf numFmtId="164" fontId="17" fillId="13" borderId="6" xfId="1" applyNumberFormat="1" applyFont="1" applyFill="1" applyBorder="1" applyAlignment="1">
      <alignment vertical="center"/>
    </xf>
    <xf numFmtId="164" fontId="17" fillId="13" borderId="7" xfId="1" applyNumberFormat="1" applyFont="1" applyFill="1" applyBorder="1" applyAlignment="1">
      <alignment vertical="center"/>
    </xf>
    <xf numFmtId="164" fontId="17" fillId="11" borderId="6" xfId="1" applyNumberFormat="1" applyFont="1" applyFill="1" applyBorder="1" applyAlignment="1">
      <alignment vertical="center"/>
    </xf>
    <xf numFmtId="164" fontId="17" fillId="11" borderId="7" xfId="1" applyNumberFormat="1" applyFont="1" applyFill="1" applyBorder="1" applyAlignment="1">
      <alignment vertical="center"/>
    </xf>
    <xf numFmtId="164" fontId="17" fillId="8" borderId="6" xfId="1" applyNumberFormat="1" applyFont="1" applyFill="1" applyBorder="1" applyAlignment="1">
      <alignment vertical="center"/>
    </xf>
    <xf numFmtId="164" fontId="17" fillId="8" borderId="7" xfId="1" applyNumberFormat="1" applyFont="1" applyFill="1" applyBorder="1" applyAlignment="1">
      <alignment vertical="center"/>
    </xf>
    <xf numFmtId="164" fontId="17" fillId="13" borderId="6" xfId="0" applyNumberFormat="1" applyFont="1" applyFill="1" applyBorder="1" applyAlignment="1">
      <alignment vertical="center"/>
    </xf>
    <xf numFmtId="164" fontId="17" fillId="13" borderId="7" xfId="0" applyNumberFormat="1" applyFont="1" applyFill="1" applyBorder="1" applyAlignment="1">
      <alignment vertical="center"/>
    </xf>
    <xf numFmtId="164" fontId="17" fillId="13" borderId="6" xfId="1" applyNumberFormat="1" applyFont="1" applyFill="1" applyBorder="1" applyAlignment="1">
      <alignment horizontal="center" vertical="center"/>
    </xf>
    <xf numFmtId="164" fontId="17" fillId="13" borderId="7" xfId="1" applyNumberFormat="1" applyFont="1" applyFill="1" applyBorder="1" applyAlignment="1">
      <alignment horizontal="center" vertical="center"/>
    </xf>
    <xf numFmtId="164" fontId="17" fillId="14" borderId="9" xfId="0" applyNumberFormat="1" applyFont="1" applyFill="1" applyBorder="1" applyAlignment="1">
      <alignment vertical="center"/>
    </xf>
    <xf numFmtId="49" fontId="7" fillId="6" borderId="8" xfId="0" applyNumberFormat="1" applyFont="1" applyFill="1" applyBorder="1" applyAlignment="1">
      <alignment horizontal="left" vertical="center"/>
    </xf>
    <xf numFmtId="164" fontId="13" fillId="9" borderId="1" xfId="1" applyNumberFormat="1" applyFont="1" applyFill="1" applyBorder="1" applyAlignment="1">
      <alignment horizontal="center" vertical="center"/>
    </xf>
    <xf numFmtId="164" fontId="13" fillId="14" borderId="4" xfId="1" applyNumberFormat="1" applyFont="1" applyFill="1" applyBorder="1" applyAlignment="1">
      <alignment horizontal="center" vertical="center"/>
    </xf>
    <xf numFmtId="164" fontId="13" fillId="11" borderId="10" xfId="1" applyNumberFormat="1" applyFont="1" applyFill="1" applyBorder="1" applyAlignment="1">
      <alignment horizontal="center" vertical="center"/>
    </xf>
    <xf numFmtId="164" fontId="13" fillId="13" borderId="4" xfId="1" applyNumberFormat="1" applyFont="1" applyFill="1" applyBorder="1" applyAlignment="1">
      <alignment horizontal="center" vertical="center"/>
    </xf>
    <xf numFmtId="164" fontId="8" fillId="6" borderId="4" xfId="1" applyNumberFormat="1" applyFont="1" applyFill="1" applyBorder="1" applyAlignment="1">
      <alignment horizontal="center" vertical="center"/>
    </xf>
    <xf numFmtId="164" fontId="8" fillId="0" borderId="10" xfId="1" applyNumberFormat="1" applyFont="1" applyFill="1" applyBorder="1" applyAlignment="1">
      <alignment horizontal="center" vertical="center"/>
    </xf>
    <xf numFmtId="164" fontId="8" fillId="8" borderId="4" xfId="1" applyNumberFormat="1" applyFont="1" applyFill="1" applyBorder="1" applyAlignment="1">
      <alignment horizontal="center" vertical="center"/>
    </xf>
    <xf numFmtId="164" fontId="8" fillId="14" borderId="4" xfId="1" applyNumberFormat="1" applyFont="1" applyFill="1" applyBorder="1" applyAlignment="1">
      <alignment horizontal="center" vertical="center"/>
    </xf>
    <xf numFmtId="164" fontId="8" fillId="11" borderId="10" xfId="1" applyNumberFormat="1" applyFont="1" applyFill="1" applyBorder="1" applyAlignment="1">
      <alignment horizontal="center" vertical="center"/>
    </xf>
    <xf numFmtId="164" fontId="8" fillId="13" borderId="4" xfId="1" applyNumberFormat="1" applyFont="1" applyFill="1" applyBorder="1" applyAlignment="1">
      <alignment horizontal="center" vertical="center"/>
    </xf>
    <xf numFmtId="164" fontId="8" fillId="8" borderId="10" xfId="1" applyNumberFormat="1" applyFont="1" applyFill="1" applyBorder="1" applyAlignment="1">
      <alignment horizontal="center" vertical="center"/>
    </xf>
    <xf numFmtId="164" fontId="8" fillId="0" borderId="7" xfId="1" applyNumberFormat="1" applyFont="1" applyFill="1" applyBorder="1" applyAlignment="1">
      <alignment horizontal="center" vertical="center"/>
    </xf>
    <xf numFmtId="164" fontId="8" fillId="11" borderId="4" xfId="1" applyNumberFormat="1" applyFont="1" applyFill="1" applyBorder="1" applyAlignment="1">
      <alignment horizontal="center" vertical="center"/>
    </xf>
    <xf numFmtId="164" fontId="8" fillId="13" borderId="10" xfId="1" applyNumberFormat="1" applyFont="1" applyFill="1" applyBorder="1" applyAlignment="1">
      <alignment horizontal="center" vertical="center"/>
    </xf>
    <xf numFmtId="164" fontId="17" fillId="13" borderId="3" xfId="1" applyNumberFormat="1" applyFont="1" applyFill="1" applyBorder="1" applyAlignment="1">
      <alignment vertical="center"/>
    </xf>
    <xf numFmtId="164" fontId="7" fillId="6" borderId="12" xfId="1" applyNumberFormat="1" applyFont="1" applyFill="1" applyBorder="1" applyAlignment="1">
      <alignment vertical="center"/>
    </xf>
    <xf numFmtId="164" fontId="17" fillId="13" borderId="2" xfId="1" applyNumberFormat="1" applyFont="1" applyFill="1" applyBorder="1" applyAlignment="1">
      <alignment vertical="center"/>
    </xf>
    <xf numFmtId="164" fontId="8" fillId="13" borderId="1" xfId="1" applyNumberFormat="1" applyFont="1" applyFill="1" applyBorder="1" applyAlignment="1">
      <alignment horizontal="center" vertical="center"/>
    </xf>
    <xf numFmtId="164" fontId="7" fillId="6" borderId="11" xfId="1" applyNumberFormat="1" applyFont="1" applyFill="1" applyBorder="1" applyAlignment="1">
      <alignment vertical="center"/>
    </xf>
    <xf numFmtId="164" fontId="8" fillId="6" borderId="5" xfId="1" applyNumberFormat="1" applyFont="1" applyFill="1" applyBorder="1" applyAlignment="1">
      <alignment horizontal="center" vertical="center"/>
    </xf>
    <xf numFmtId="164" fontId="8" fillId="8" borderId="9" xfId="1" applyNumberFormat="1" applyFont="1" applyFill="1" applyBorder="1" applyAlignment="1">
      <alignment horizontal="center" vertical="center"/>
    </xf>
    <xf numFmtId="49" fontId="7" fillId="0" borderId="0" xfId="0" applyNumberFormat="1" applyFont="1" applyBorder="1" applyAlignment="1">
      <alignment horizontal="left" vertical="center"/>
    </xf>
    <xf numFmtId="164" fontId="7" fillId="6" borderId="11" xfId="1" applyNumberFormat="1" applyFont="1" applyFill="1" applyBorder="1" applyAlignment="1">
      <alignment horizontal="center" vertical="center"/>
    </xf>
    <xf numFmtId="164" fontId="7" fillId="6" borderId="12" xfId="1" applyNumberFormat="1" applyFont="1" applyFill="1" applyBorder="1" applyAlignment="1">
      <alignment horizontal="center" vertical="center"/>
    </xf>
    <xf numFmtId="164" fontId="8" fillId="0" borderId="7" xfId="1" applyNumberFormat="1" applyFont="1" applyBorder="1" applyAlignment="1">
      <alignment vertical="center"/>
    </xf>
    <xf numFmtId="164" fontId="8" fillId="0" borderId="12" xfId="1" applyNumberFormat="1" applyFont="1" applyBorder="1" applyAlignment="1">
      <alignment vertical="center"/>
    </xf>
    <xf numFmtId="164" fontId="8" fillId="0" borderId="7" xfId="1" applyNumberFormat="1" applyFont="1" applyBorder="1" applyAlignment="1">
      <alignment horizontal="center" vertical="center"/>
    </xf>
    <xf numFmtId="49" fontId="17" fillId="12" borderId="15" xfId="0" applyNumberFormat="1" applyFont="1" applyFill="1" applyBorder="1" applyAlignment="1">
      <alignment vertical="center"/>
    </xf>
    <xf numFmtId="164" fontId="17" fillId="12" borderId="9" xfId="1" applyNumberFormat="1" applyFont="1" applyFill="1" applyBorder="1" applyAlignment="1">
      <alignment vertical="center"/>
    </xf>
    <xf numFmtId="164" fontId="7" fillId="6" borderId="2" xfId="1" applyNumberFormat="1" applyFont="1" applyFill="1" applyBorder="1" applyAlignment="1">
      <alignment horizontal="center" vertical="center"/>
    </xf>
    <xf numFmtId="164" fontId="7" fillId="6" borderId="3" xfId="1" applyNumberFormat="1" applyFont="1" applyFill="1" applyBorder="1" applyAlignment="1">
      <alignment horizontal="center" vertical="center"/>
    </xf>
    <xf numFmtId="49" fontId="7" fillId="6" borderId="8" xfId="0" applyNumberFormat="1" applyFont="1" applyFill="1" applyBorder="1" applyAlignment="1">
      <alignment horizontal="left" vertical="center" wrapText="1"/>
    </xf>
    <xf numFmtId="49" fontId="7" fillId="6" borderId="8" xfId="0" applyNumberFormat="1" applyFont="1" applyFill="1" applyBorder="1" applyAlignment="1">
      <alignment vertical="center"/>
    </xf>
    <xf numFmtId="164" fontId="8" fillId="8" borderId="7" xfId="1" applyNumberFormat="1" applyFont="1" applyFill="1" applyBorder="1" applyAlignment="1">
      <alignment horizontal="center" vertical="center"/>
    </xf>
    <xf numFmtId="164" fontId="17" fillId="13" borderId="3" xfId="1" applyNumberFormat="1" applyFont="1" applyFill="1" applyBorder="1" applyAlignment="1">
      <alignment horizontal="center" vertical="center"/>
    </xf>
    <xf numFmtId="164" fontId="17" fillId="13" borderId="2" xfId="1" applyNumberFormat="1" applyFont="1" applyFill="1" applyBorder="1" applyAlignment="1">
      <alignment horizontal="center" vertical="center"/>
    </xf>
    <xf numFmtId="164" fontId="28" fillId="0" borderId="7" xfId="1" applyNumberFormat="1" applyFont="1" applyFill="1" applyBorder="1" applyAlignment="1">
      <alignment vertical="center"/>
    </xf>
    <xf numFmtId="164" fontId="28" fillId="0" borderId="10" xfId="1" applyNumberFormat="1" applyFont="1" applyFill="1" applyBorder="1" applyAlignment="1">
      <alignment horizontal="center" vertical="center"/>
    </xf>
    <xf numFmtId="164" fontId="7" fillId="0" borderId="12" xfId="1" applyNumberFormat="1" applyFont="1" applyFill="1" applyBorder="1" applyAlignment="1">
      <alignment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49" fontId="7" fillId="0" borderId="14" xfId="0" applyNumberFormat="1" applyFont="1" applyBorder="1" applyAlignment="1">
      <alignment horizontal="center" vertical="center"/>
    </xf>
    <xf numFmtId="49" fontId="7" fillId="0" borderId="14" xfId="0" applyNumberFormat="1" applyFont="1" applyBorder="1" applyAlignment="1">
      <alignment horizontal="left" vertical="center"/>
    </xf>
    <xf numFmtId="49" fontId="7" fillId="0" borderId="10" xfId="0" applyNumberFormat="1" applyFont="1" applyFill="1" applyBorder="1" applyAlignment="1">
      <alignment horizontal="left" vertical="center"/>
    </xf>
    <xf numFmtId="164" fontId="7" fillId="0" borderId="2" xfId="1" applyNumberFormat="1" applyFont="1" applyBorder="1" applyAlignment="1">
      <alignment vertical="center"/>
    </xf>
    <xf numFmtId="164" fontId="7" fillId="0" borderId="3" xfId="1" applyNumberFormat="1" applyFont="1" applyBorder="1" applyAlignment="1">
      <alignment vertical="center"/>
    </xf>
    <xf numFmtId="164" fontId="8" fillId="0" borderId="3" xfId="1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7" fillId="0" borderId="14" xfId="0" applyNumberFormat="1" applyFont="1" applyBorder="1" applyAlignment="1">
      <alignment horizontal="left" vertical="center"/>
    </xf>
    <xf numFmtId="49" fontId="26" fillId="0" borderId="0" xfId="0" applyNumberFormat="1" applyFont="1" applyBorder="1" applyAlignment="1">
      <alignment horizontal="left" vertical="center"/>
    </xf>
    <xf numFmtId="164" fontId="8" fillId="0" borderId="14" xfId="1" applyNumberFormat="1" applyFont="1" applyBorder="1" applyAlignment="1">
      <alignment vertical="center"/>
    </xf>
    <xf numFmtId="49" fontId="7" fillId="0" borderId="4" xfId="0" applyNumberFormat="1" applyFont="1" applyFill="1" applyBorder="1" applyAlignment="1">
      <alignment vertical="center"/>
    </xf>
    <xf numFmtId="49" fontId="7" fillId="0" borderId="15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>
      <alignment vertical="center"/>
    </xf>
    <xf numFmtId="49" fontId="7" fillId="0" borderId="4" xfId="0" applyNumberFormat="1" applyFont="1" applyBorder="1" applyAlignment="1">
      <alignment vertical="center"/>
    </xf>
    <xf numFmtId="164" fontId="7" fillId="0" borderId="8" xfId="1" applyNumberFormat="1" applyFont="1" applyBorder="1" applyAlignment="1">
      <alignment horizontal="center" vertical="center"/>
    </xf>
    <xf numFmtId="164" fontId="7" fillId="0" borderId="9" xfId="1" applyNumberFormat="1" applyFont="1" applyBorder="1" applyAlignment="1">
      <alignment horizontal="center" vertical="center"/>
    </xf>
    <xf numFmtId="164" fontId="8" fillId="0" borderId="4" xfId="1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vertical="center"/>
    </xf>
    <xf numFmtId="49" fontId="26" fillId="0" borderId="14" xfId="0" applyNumberFormat="1" applyFont="1" applyBorder="1" applyAlignment="1">
      <alignment horizontal="center" vertical="center"/>
    </xf>
    <xf numFmtId="49" fontId="26" fillId="0" borderId="14" xfId="0" applyNumberFormat="1" applyFont="1" applyBorder="1" applyAlignment="1">
      <alignment vertical="center"/>
    </xf>
    <xf numFmtId="49" fontId="26" fillId="0" borderId="5" xfId="0" applyNumberFormat="1" applyFont="1" applyBorder="1" applyAlignment="1">
      <alignment vertical="center"/>
    </xf>
    <xf numFmtId="164" fontId="26" fillId="0" borderId="11" xfId="1" applyNumberFormat="1" applyFont="1" applyBorder="1" applyAlignment="1">
      <alignment horizontal="center" vertical="center"/>
    </xf>
    <xf numFmtId="164" fontId="28" fillId="0" borderId="12" xfId="1" applyNumberFormat="1" applyFont="1" applyFill="1" applyBorder="1" applyAlignment="1">
      <alignment vertical="center"/>
    </xf>
    <xf numFmtId="164" fontId="28" fillId="0" borderId="5" xfId="1" applyNumberFormat="1" applyFont="1" applyFill="1" applyBorder="1" applyAlignment="1">
      <alignment horizontal="center" vertical="center"/>
    </xf>
    <xf numFmtId="49" fontId="26" fillId="0" borderId="13" xfId="0" applyNumberFormat="1" applyFont="1" applyBorder="1" applyAlignment="1">
      <alignment horizontal="center" vertical="center"/>
    </xf>
    <xf numFmtId="49" fontId="26" fillId="0" borderId="13" xfId="0" applyNumberFormat="1" applyFont="1" applyBorder="1" applyAlignment="1">
      <alignment vertical="center"/>
    </xf>
    <xf numFmtId="49" fontId="26" fillId="0" borderId="13" xfId="0" applyNumberFormat="1" applyFont="1" applyBorder="1" applyAlignment="1">
      <alignment horizontal="left" vertical="center"/>
    </xf>
    <xf numFmtId="164" fontId="28" fillId="0" borderId="1" xfId="1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vertical="center"/>
    </xf>
    <xf numFmtId="164" fontId="8" fillId="0" borderId="3" xfId="1" applyNumberFormat="1" applyFont="1" applyFill="1" applyBorder="1" applyAlignment="1">
      <alignment horizontal="center" vertical="center"/>
    </xf>
    <xf numFmtId="164" fontId="7" fillId="0" borderId="12" xfId="1" applyNumberFormat="1" applyFont="1" applyBorder="1" applyAlignment="1">
      <alignment vertical="center"/>
    </xf>
    <xf numFmtId="164" fontId="8" fillId="0" borderId="12" xfId="1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vertical="center"/>
    </xf>
    <xf numFmtId="164" fontId="26" fillId="0" borderId="0" xfId="1" applyNumberFormat="1" applyFont="1" applyBorder="1" applyAlignment="1">
      <alignment horizontal="center" vertical="center"/>
    </xf>
    <xf numFmtId="164" fontId="28" fillId="0" borderId="0" xfId="1" applyNumberFormat="1" applyFont="1" applyFill="1" applyBorder="1" applyAlignment="1">
      <alignment vertical="center"/>
    </xf>
    <xf numFmtId="49" fontId="26" fillId="0" borderId="2" xfId="0" applyNumberFormat="1" applyFont="1" applyFill="1" applyBorder="1" applyAlignment="1">
      <alignment vertical="center"/>
    </xf>
    <xf numFmtId="164" fontId="26" fillId="0" borderId="13" xfId="1" applyNumberFormat="1" applyFont="1" applyBorder="1" applyAlignment="1">
      <alignment horizontal="center" vertical="center"/>
    </xf>
    <xf numFmtId="164" fontId="28" fillId="0" borderId="13" xfId="1" applyNumberFormat="1" applyFont="1" applyFill="1" applyBorder="1" applyAlignment="1">
      <alignment vertical="center"/>
    </xf>
    <xf numFmtId="49" fontId="26" fillId="0" borderId="6" xfId="0" applyNumberFormat="1" applyFont="1" applyFill="1" applyBorder="1" applyAlignment="1">
      <alignment vertical="center"/>
    </xf>
    <xf numFmtId="49" fontId="26" fillId="0" borderId="7" xfId="0" applyNumberFormat="1" applyFont="1" applyBorder="1" applyAlignment="1">
      <alignment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3" xfId="0" applyNumberFormat="1" applyFont="1" applyBorder="1" applyAlignment="1">
      <alignment vertical="center"/>
    </xf>
    <xf numFmtId="49" fontId="26" fillId="0" borderId="6" xfId="0" applyNumberFormat="1" applyFont="1" applyBorder="1" applyAlignment="1">
      <alignment horizontal="center" vertical="center"/>
    </xf>
    <xf numFmtId="49" fontId="26" fillId="0" borderId="2" xfId="0" applyNumberFormat="1" applyFont="1" applyBorder="1" applyAlignment="1">
      <alignment vertical="center"/>
    </xf>
    <xf numFmtId="49" fontId="26" fillId="0" borderId="3" xfId="0" applyNumberFormat="1" applyFont="1" applyBorder="1" applyAlignment="1">
      <alignment horizontal="left" vertical="center"/>
    </xf>
    <xf numFmtId="49" fontId="26" fillId="0" borderId="6" xfId="0" applyNumberFormat="1" applyFont="1" applyBorder="1" applyAlignment="1">
      <alignment vertical="center"/>
    </xf>
    <xf numFmtId="49" fontId="26" fillId="0" borderId="7" xfId="0" applyNumberFormat="1" applyFont="1" applyBorder="1" applyAlignment="1">
      <alignment horizontal="left" vertical="center"/>
    </xf>
    <xf numFmtId="49" fontId="7" fillId="0" borderId="12" xfId="0" applyNumberFormat="1" applyFont="1" applyBorder="1" applyAlignment="1">
      <alignment horizontal="left" vertical="center"/>
    </xf>
    <xf numFmtId="49" fontId="7" fillId="6" borderId="9" xfId="0" applyNumberFormat="1" applyFont="1" applyFill="1" applyBorder="1" applyAlignment="1">
      <alignment horizontal="left" vertical="center"/>
    </xf>
    <xf numFmtId="164" fontId="8" fillId="0" borderId="0" xfId="1" applyNumberFormat="1" applyFont="1" applyFill="1" applyBorder="1" applyAlignment="1">
      <alignment vertical="center"/>
    </xf>
    <xf numFmtId="164" fontId="8" fillId="0" borderId="14" xfId="1" applyNumberFormat="1" applyFont="1" applyFill="1" applyBorder="1" applyAlignment="1">
      <alignment vertical="center"/>
    </xf>
    <xf numFmtId="164" fontId="7" fillId="0" borderId="0" xfId="1" applyNumberFormat="1" applyFont="1" applyBorder="1" applyAlignment="1">
      <alignment horizontal="left" vertical="center"/>
    </xf>
    <xf numFmtId="164" fontId="7" fillId="0" borderId="13" xfId="1" applyNumberFormat="1" applyFont="1" applyBorder="1" applyAlignment="1">
      <alignment horizontal="left" vertical="center"/>
    </xf>
    <xf numFmtId="164" fontId="7" fillId="0" borderId="14" xfId="1" applyNumberFormat="1" applyFont="1" applyBorder="1" applyAlignment="1">
      <alignment horizontal="left" vertical="center"/>
    </xf>
    <xf numFmtId="0" fontId="17" fillId="0" borderId="4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49" fontId="4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11" fillId="7" borderId="15" xfId="0" applyNumberFormat="1" applyFont="1" applyFill="1" applyBorder="1" applyAlignment="1">
      <alignment horizontal="left" vertical="center"/>
    </xf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Fill="1" applyAlignment="1">
      <alignment horizontal="center" vertical="center"/>
    </xf>
    <xf numFmtId="49" fontId="17" fillId="2" borderId="1" xfId="0" applyNumberFormat="1" applyFont="1" applyFill="1" applyBorder="1" applyAlignment="1">
      <alignment horizontal="left" vertical="center" wrapText="1"/>
    </xf>
    <xf numFmtId="49" fontId="17" fillId="2" borderId="10" xfId="0" applyNumberFormat="1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left" vertical="center"/>
    </xf>
    <xf numFmtId="49" fontId="17" fillId="2" borderId="13" xfId="0" applyNumberFormat="1" applyFont="1" applyFill="1" applyBorder="1" applyAlignment="1">
      <alignment horizontal="left" vertical="center"/>
    </xf>
    <xf numFmtId="49" fontId="17" fillId="2" borderId="3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center"/>
    </xf>
    <xf numFmtId="49" fontId="7" fillId="0" borderId="13" xfId="0" applyNumberFormat="1" applyFont="1" applyBorder="1" applyAlignment="1">
      <alignment horizontal="left" vertical="center"/>
    </xf>
    <xf numFmtId="49" fontId="17" fillId="8" borderId="1" xfId="0" applyNumberFormat="1" applyFont="1" applyFill="1" applyBorder="1" applyAlignment="1">
      <alignment horizontal="left" vertical="center"/>
    </xf>
    <xf numFmtId="49" fontId="17" fillId="8" borderId="5" xfId="0" applyNumberFormat="1" applyFont="1" applyFill="1" applyBorder="1" applyAlignment="1">
      <alignment horizontal="left" vertical="center"/>
    </xf>
    <xf numFmtId="49" fontId="17" fillId="8" borderId="2" xfId="0" applyNumberFormat="1" applyFont="1" applyFill="1" applyBorder="1" applyAlignment="1">
      <alignment horizontal="center" vertical="center"/>
    </xf>
    <xf numFmtId="49" fontId="17" fillId="8" borderId="11" xfId="0" applyNumberFormat="1" applyFont="1" applyFill="1" applyBorder="1" applyAlignment="1">
      <alignment horizontal="center" vertical="center"/>
    </xf>
    <xf numFmtId="49" fontId="17" fillId="8" borderId="13" xfId="0" applyNumberFormat="1" applyFont="1" applyFill="1" applyBorder="1" applyAlignment="1">
      <alignment horizontal="center" vertical="center"/>
    </xf>
    <xf numFmtId="49" fontId="17" fillId="8" borderId="14" xfId="0" applyNumberFormat="1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center" vertical="center"/>
    </xf>
    <xf numFmtId="0" fontId="13" fillId="10" borderId="10" xfId="0" applyFont="1" applyFill="1" applyBorder="1" applyAlignment="1">
      <alignment horizontal="center" vertical="center"/>
    </xf>
    <xf numFmtId="164" fontId="13" fillId="8" borderId="10" xfId="1" applyNumberFormat="1" applyFont="1" applyFill="1" applyBorder="1" applyAlignment="1">
      <alignment horizontal="center" vertical="center"/>
    </xf>
    <xf numFmtId="49" fontId="7" fillId="6" borderId="15" xfId="0" applyNumberFormat="1" applyFont="1" applyFill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 wrapText="1"/>
    </xf>
    <xf numFmtId="0" fontId="7" fillId="6" borderId="15" xfId="0" applyFont="1" applyFill="1" applyBorder="1" applyAlignment="1">
      <alignment horizontal="left" vertical="center" wrapText="1"/>
    </xf>
    <xf numFmtId="0" fontId="7" fillId="6" borderId="9" xfId="0" applyFont="1" applyFill="1" applyBorder="1" applyAlignment="1">
      <alignment horizontal="left" vertical="center" wrapText="1"/>
    </xf>
    <xf numFmtId="49" fontId="26" fillId="0" borderId="14" xfId="0" applyNumberFormat="1" applyFont="1" applyBorder="1" applyAlignment="1">
      <alignment horizontal="left" vertical="center"/>
    </xf>
    <xf numFmtId="49" fontId="26" fillId="0" borderId="0" xfId="0" applyNumberFormat="1" applyFont="1" applyBorder="1" applyAlignment="1">
      <alignment horizontal="left" vertical="center"/>
    </xf>
    <xf numFmtId="164" fontId="17" fillId="8" borderId="6" xfId="0" applyNumberFormat="1" applyFont="1" applyFill="1" applyBorder="1" applyAlignment="1">
      <alignment horizontal="center" vertical="center"/>
    </xf>
    <xf numFmtId="164" fontId="17" fillId="8" borderId="7" xfId="0" applyNumberFormat="1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horizontal="left" vertical="center"/>
    </xf>
    <xf numFmtId="0" fontId="6" fillId="5" borderId="1" xfId="0" applyFont="1" applyFill="1" applyBorder="1" applyAlignment="1">
      <alignment horizontal="center" vertical="center" textRotation="90" wrapText="1"/>
    </xf>
    <xf numFmtId="0" fontId="6" fillId="5" borderId="10" xfId="0" applyFont="1" applyFill="1" applyBorder="1" applyAlignment="1">
      <alignment horizontal="center" vertical="center" textRotation="90" wrapText="1"/>
    </xf>
    <xf numFmtId="0" fontId="6" fillId="5" borderId="5" xfId="0" applyFont="1" applyFill="1" applyBorder="1" applyAlignment="1">
      <alignment horizontal="center" vertical="center" textRotation="90" wrapText="1"/>
    </xf>
    <xf numFmtId="49" fontId="12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center"/>
    </xf>
    <xf numFmtId="0" fontId="13" fillId="5" borderId="2" xfId="0" applyFont="1" applyFill="1" applyBorder="1" applyAlignment="1">
      <alignment horizontal="center" vertical="center" textRotation="90" wrapText="1"/>
    </xf>
    <xf numFmtId="0" fontId="13" fillId="5" borderId="3" xfId="0" applyFont="1" applyFill="1" applyBorder="1" applyAlignment="1">
      <alignment horizontal="center" vertical="center" textRotation="90" wrapText="1"/>
    </xf>
    <xf numFmtId="0" fontId="13" fillId="5" borderId="6" xfId="0" applyFont="1" applyFill="1" applyBorder="1" applyAlignment="1">
      <alignment horizontal="center" vertical="center" textRotation="90" wrapText="1"/>
    </xf>
    <xf numFmtId="0" fontId="13" fillId="5" borderId="7" xfId="0" applyFont="1" applyFill="1" applyBorder="1" applyAlignment="1">
      <alignment horizontal="center" vertical="center" textRotation="90" wrapText="1"/>
    </xf>
    <xf numFmtId="0" fontId="13" fillId="5" borderId="11" xfId="0" applyFont="1" applyFill="1" applyBorder="1" applyAlignment="1">
      <alignment horizontal="center" vertical="center" textRotation="90" wrapText="1"/>
    </xf>
    <xf numFmtId="0" fontId="13" fillId="5" borderId="12" xfId="0" applyFont="1" applyFill="1" applyBorder="1" applyAlignment="1">
      <alignment horizontal="center" vertical="center" textRotation="90" wrapText="1"/>
    </xf>
    <xf numFmtId="0" fontId="13" fillId="5" borderId="1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3" fillId="5" borderId="2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</cellXfs>
  <cellStyles count="3">
    <cellStyle name="Normal 3" xfId="2"/>
    <cellStyle name="Obično" xfId="0" builtinId="0"/>
    <cellStyle name="Zarez" xfId="1" builtinId="3"/>
  </cellStyles>
  <dxfs count="0"/>
  <tableStyles count="0" defaultTableStyle="TableStyleMedium9" defaultPivotStyle="PivotStyleLight16"/>
  <colors>
    <mruColors>
      <color rgb="FFFFFF99"/>
      <color rgb="FFFF99CC"/>
      <color rgb="FFFFFFCC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6"/>
  <sheetViews>
    <sheetView tabSelected="1" topLeftCell="A19" workbookViewId="0">
      <selection activeCell="M11" sqref="M11"/>
    </sheetView>
  </sheetViews>
  <sheetFormatPr defaultRowHeight="15"/>
  <cols>
    <col min="1" max="8" width="2.28515625" customWidth="1"/>
    <col min="9" max="9" width="5.5703125" customWidth="1"/>
    <col min="11" max="11" width="52.85546875" customWidth="1"/>
    <col min="12" max="13" width="14.42578125" customWidth="1"/>
    <col min="14" max="14" width="9.42578125" customWidth="1"/>
  </cols>
  <sheetData>
    <row r="1" spans="1:14">
      <c r="A1" s="422" t="s">
        <v>526</v>
      </c>
      <c r="B1" s="422"/>
      <c r="C1" s="422"/>
      <c r="D1" s="422"/>
      <c r="E1" s="422"/>
      <c r="F1" s="422"/>
      <c r="G1" s="422"/>
      <c r="H1" s="422"/>
      <c r="I1" s="422"/>
      <c r="J1" s="422"/>
      <c r="K1" s="422"/>
      <c r="L1" s="422"/>
      <c r="M1" s="422"/>
      <c r="N1" s="422"/>
    </row>
    <row r="2" spans="1:14">
      <c r="A2" s="423" t="s">
        <v>534</v>
      </c>
      <c r="B2" s="423"/>
      <c r="C2" s="423"/>
      <c r="D2" s="423"/>
      <c r="E2" s="423"/>
      <c r="F2" s="423"/>
      <c r="G2" s="423"/>
      <c r="H2" s="423"/>
      <c r="I2" s="423"/>
      <c r="J2" s="423"/>
      <c r="K2" s="423"/>
      <c r="L2" s="423"/>
      <c r="M2" s="423"/>
      <c r="N2" s="423"/>
    </row>
    <row r="3" spans="1:14" ht="18">
      <c r="A3" s="424"/>
      <c r="B3" s="425"/>
      <c r="C3" s="425"/>
      <c r="D3" s="425"/>
      <c r="E3" s="425"/>
      <c r="F3" s="425"/>
      <c r="G3" s="425"/>
      <c r="H3" s="425"/>
      <c r="I3" s="425"/>
      <c r="J3" s="425"/>
      <c r="K3" s="425"/>
      <c r="L3" s="23"/>
      <c r="M3" s="23"/>
    </row>
    <row r="4" spans="1:14" ht="18">
      <c r="A4" s="428" t="s">
        <v>527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</row>
    <row r="5" spans="1:14" ht="18">
      <c r="A5" s="428" t="s">
        <v>430</v>
      </c>
      <c r="B5" s="428"/>
      <c r="C5" s="428"/>
      <c r="D5" s="428"/>
      <c r="E5" s="428"/>
      <c r="F5" s="428"/>
      <c r="G5" s="428"/>
      <c r="H5" s="428"/>
      <c r="I5" s="428"/>
      <c r="J5" s="428"/>
      <c r="K5" s="428"/>
      <c r="L5" s="428"/>
      <c r="M5" s="428"/>
      <c r="N5" s="428"/>
    </row>
    <row r="6" spans="1:14" ht="17.45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4"/>
    </row>
    <row r="7" spans="1:14">
      <c r="A7" s="429" t="s">
        <v>387</v>
      </c>
      <c r="B7" s="429"/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429"/>
    </row>
    <row r="8" spans="1:14" ht="15.75">
      <c r="A8" s="426" t="s">
        <v>0</v>
      </c>
      <c r="B8" s="426"/>
      <c r="C8" s="426"/>
      <c r="D8" s="426"/>
      <c r="E8" s="426"/>
      <c r="F8" s="426"/>
      <c r="G8" s="426"/>
      <c r="H8" s="426"/>
      <c r="I8" s="426"/>
      <c r="J8" s="426"/>
      <c r="K8" s="426"/>
      <c r="L8" s="426"/>
      <c r="M8" s="426"/>
      <c r="N8" s="426"/>
    </row>
    <row r="9" spans="1:14" ht="14.45" customHeight="1">
      <c r="A9" s="26"/>
      <c r="B9" s="26"/>
      <c r="C9" s="26"/>
      <c r="D9" s="26"/>
      <c r="E9" s="26"/>
      <c r="F9" s="26"/>
      <c r="G9" s="26"/>
      <c r="H9" s="26"/>
      <c r="I9" s="26"/>
      <c r="J9" s="26"/>
      <c r="K9" s="27"/>
      <c r="L9" s="23"/>
      <c r="M9" s="23"/>
      <c r="N9" s="24"/>
    </row>
    <row r="10" spans="1:14">
      <c r="A10" s="427" t="s">
        <v>1</v>
      </c>
      <c r="B10" s="427"/>
      <c r="C10" s="427"/>
      <c r="D10" s="427"/>
      <c r="E10" s="427"/>
      <c r="F10" s="427"/>
      <c r="G10" s="427"/>
      <c r="H10" s="427"/>
      <c r="I10" s="427"/>
      <c r="J10" s="427"/>
      <c r="K10" s="427"/>
      <c r="L10" s="427"/>
      <c r="M10" s="427"/>
      <c r="N10" s="427"/>
    </row>
    <row r="11" spans="1:14" ht="13.9" customHeight="1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</row>
    <row r="12" spans="1:14">
      <c r="A12" s="182" t="s">
        <v>5</v>
      </c>
      <c r="B12" s="182"/>
      <c r="C12" s="183"/>
      <c r="D12" s="183"/>
      <c r="E12" s="183"/>
      <c r="F12" s="30"/>
      <c r="G12" s="30"/>
      <c r="H12" s="66"/>
      <c r="I12" s="436" t="s">
        <v>301</v>
      </c>
      <c r="J12" s="29"/>
      <c r="K12" s="30"/>
      <c r="L12" s="157" t="s">
        <v>2</v>
      </c>
      <c r="M12" s="22" t="s">
        <v>434</v>
      </c>
      <c r="N12" s="442" t="s">
        <v>3</v>
      </c>
    </row>
    <row r="13" spans="1:14">
      <c r="A13" s="272">
        <v>1</v>
      </c>
      <c r="B13" s="264">
        <v>2</v>
      </c>
      <c r="C13" s="264">
        <v>3</v>
      </c>
      <c r="D13" s="264">
        <v>4</v>
      </c>
      <c r="E13" s="264">
        <v>5</v>
      </c>
      <c r="F13" s="264">
        <v>6</v>
      </c>
      <c r="G13" s="264">
        <v>7</v>
      </c>
      <c r="H13" s="266" t="s">
        <v>164</v>
      </c>
      <c r="I13" s="437"/>
      <c r="J13" s="267"/>
      <c r="K13" s="268"/>
      <c r="L13" s="269" t="s">
        <v>132</v>
      </c>
      <c r="M13" s="265" t="s">
        <v>435</v>
      </c>
      <c r="N13" s="443"/>
    </row>
    <row r="14" spans="1:14">
      <c r="A14" s="31"/>
      <c r="B14" s="32"/>
      <c r="C14" s="32"/>
      <c r="D14" s="32"/>
      <c r="E14" s="32"/>
      <c r="F14" s="32"/>
      <c r="G14" s="32"/>
      <c r="H14" s="32"/>
      <c r="I14" s="33" t="s">
        <v>7</v>
      </c>
      <c r="J14" s="33"/>
      <c r="K14" s="33"/>
      <c r="L14" s="32"/>
      <c r="M14" s="270"/>
      <c r="N14" s="271" t="s">
        <v>4</v>
      </c>
    </row>
    <row r="15" spans="1:14">
      <c r="A15" s="59" t="s">
        <v>101</v>
      </c>
      <c r="B15" s="48"/>
      <c r="C15" s="48" t="s">
        <v>6</v>
      </c>
      <c r="D15" s="48" t="s">
        <v>15</v>
      </c>
      <c r="E15" s="48" t="s">
        <v>285</v>
      </c>
      <c r="F15" s="48" t="s">
        <v>286</v>
      </c>
      <c r="G15" s="48"/>
      <c r="H15" s="152"/>
      <c r="I15" s="130">
        <v>6</v>
      </c>
      <c r="J15" s="13" t="s">
        <v>11</v>
      </c>
      <c r="K15" s="99"/>
      <c r="L15" s="102">
        <f>L38</f>
        <v>11314000</v>
      </c>
      <c r="M15" s="102">
        <f>M38</f>
        <v>9261100</v>
      </c>
      <c r="N15" s="257">
        <f>M15/L15*100</f>
        <v>81.855223616757996</v>
      </c>
    </row>
    <row r="16" spans="1:14">
      <c r="A16" s="59"/>
      <c r="B16" s="48"/>
      <c r="C16" s="48"/>
      <c r="D16" s="48"/>
      <c r="E16" s="48"/>
      <c r="F16" s="48"/>
      <c r="G16" s="48" t="s">
        <v>287</v>
      </c>
      <c r="H16" s="152"/>
      <c r="I16" s="130">
        <v>7</v>
      </c>
      <c r="J16" s="13" t="s">
        <v>13</v>
      </c>
      <c r="K16" s="99"/>
      <c r="L16" s="102">
        <f>L59</f>
        <v>20000</v>
      </c>
      <c r="M16" s="102">
        <f>M59</f>
        <v>20000</v>
      </c>
      <c r="N16" s="257">
        <f>M16/L16*100</f>
        <v>100</v>
      </c>
    </row>
    <row r="17" spans="1:14">
      <c r="A17" s="59" t="s">
        <v>101</v>
      </c>
      <c r="B17" s="48"/>
      <c r="C17" s="48" t="s">
        <v>6</v>
      </c>
      <c r="D17" s="48" t="s">
        <v>15</v>
      </c>
      <c r="E17" s="48" t="s">
        <v>285</v>
      </c>
      <c r="F17" s="48" t="s">
        <v>286</v>
      </c>
      <c r="G17" s="48"/>
      <c r="H17" s="152"/>
      <c r="I17" s="130">
        <v>3</v>
      </c>
      <c r="J17" s="13" t="s">
        <v>14</v>
      </c>
      <c r="K17" s="99"/>
      <c r="L17" s="102">
        <f>L62</f>
        <v>6972500</v>
      </c>
      <c r="M17" s="102">
        <f>M62</f>
        <v>7085796</v>
      </c>
      <c r="N17" s="257">
        <f t="shared" ref="N17:N18" si="0">M17/L17*100</f>
        <v>101.62489781283614</v>
      </c>
    </row>
    <row r="18" spans="1:14">
      <c r="A18" s="59" t="s">
        <v>101</v>
      </c>
      <c r="B18" s="48"/>
      <c r="C18" s="48" t="s">
        <v>6</v>
      </c>
      <c r="D18" s="48" t="s">
        <v>15</v>
      </c>
      <c r="E18" s="48" t="s">
        <v>285</v>
      </c>
      <c r="F18" s="48" t="s">
        <v>286</v>
      </c>
      <c r="G18" s="48" t="s">
        <v>287</v>
      </c>
      <c r="H18" s="152"/>
      <c r="I18" s="131" t="s">
        <v>15</v>
      </c>
      <c r="J18" s="13" t="s">
        <v>16</v>
      </c>
      <c r="K18" s="99"/>
      <c r="L18" s="102">
        <f>L84</f>
        <v>4361500</v>
      </c>
      <c r="M18" s="102">
        <f>M84</f>
        <v>11527270</v>
      </c>
      <c r="N18" s="257">
        <f t="shared" si="0"/>
        <v>264.29599908288435</v>
      </c>
    </row>
    <row r="19" spans="1:14">
      <c r="A19" s="185"/>
      <c r="B19" s="186"/>
      <c r="C19" s="186"/>
      <c r="D19" s="186"/>
      <c r="E19" s="186"/>
      <c r="F19" s="186"/>
      <c r="G19" s="186"/>
      <c r="H19" s="187"/>
      <c r="I19" s="188" t="s">
        <v>304</v>
      </c>
      <c r="J19" s="188"/>
      <c r="K19" s="188"/>
      <c r="L19" s="218">
        <f>L15+L16-L17-L18</f>
        <v>0</v>
      </c>
      <c r="M19" s="189">
        <f>M15+M16-M17-M18</f>
        <v>-9331966</v>
      </c>
      <c r="N19" s="228">
        <v>0</v>
      </c>
    </row>
    <row r="20" spans="1:14">
      <c r="A20" s="59"/>
      <c r="B20" s="48"/>
      <c r="C20" s="48"/>
      <c r="D20" s="48"/>
      <c r="E20" s="48"/>
      <c r="F20" s="48"/>
      <c r="G20" s="48"/>
      <c r="H20" s="48"/>
      <c r="I20" s="14"/>
      <c r="J20" s="14"/>
      <c r="K20" s="14"/>
      <c r="L20" s="14"/>
      <c r="M20" s="34"/>
      <c r="N20" s="15"/>
    </row>
    <row r="21" spans="1:14">
      <c r="A21" s="31"/>
      <c r="B21" s="33"/>
      <c r="C21" s="33"/>
      <c r="D21" s="33"/>
      <c r="E21" s="33"/>
      <c r="F21" s="33"/>
      <c r="G21" s="33"/>
      <c r="H21" s="33"/>
      <c r="I21" s="33" t="s">
        <v>17</v>
      </c>
      <c r="J21" s="33"/>
      <c r="K21" s="33"/>
      <c r="L21" s="33"/>
      <c r="M21" s="35"/>
      <c r="N21" s="36"/>
    </row>
    <row r="22" spans="1:14">
      <c r="A22" s="191"/>
      <c r="B22" s="101"/>
      <c r="C22" s="101"/>
      <c r="D22" s="101"/>
      <c r="E22" s="101"/>
      <c r="F22" s="101"/>
      <c r="G22" s="101"/>
      <c r="H22" s="90" t="s">
        <v>164</v>
      </c>
      <c r="I22" s="91">
        <v>8</v>
      </c>
      <c r="J22" s="101" t="s">
        <v>18</v>
      </c>
      <c r="K22" s="90"/>
      <c r="L22" s="102">
        <f>L92</f>
        <v>0</v>
      </c>
      <c r="M22" s="102">
        <f>M92</f>
        <v>0</v>
      </c>
      <c r="N22" s="254">
        <v>0</v>
      </c>
    </row>
    <row r="23" spans="1:14">
      <c r="A23" s="156"/>
      <c r="B23" s="16"/>
      <c r="C23" s="16"/>
      <c r="D23" s="16"/>
      <c r="E23" s="16"/>
      <c r="F23" s="16"/>
      <c r="G23" s="16"/>
      <c r="H23" s="87" t="s">
        <v>164</v>
      </c>
      <c r="I23" s="88">
        <v>5</v>
      </c>
      <c r="J23" s="16" t="s">
        <v>19</v>
      </c>
      <c r="K23" s="87"/>
      <c r="L23" s="102">
        <f>L95</f>
        <v>0</v>
      </c>
      <c r="M23" s="102">
        <f>M95</f>
        <v>0</v>
      </c>
      <c r="N23" s="255">
        <v>0</v>
      </c>
    </row>
    <row r="24" spans="1:14">
      <c r="A24" s="190"/>
      <c r="B24" s="188"/>
      <c r="C24" s="188"/>
      <c r="D24" s="188"/>
      <c r="E24" s="188"/>
      <c r="F24" s="188"/>
      <c r="G24" s="188"/>
      <c r="H24" s="219"/>
      <c r="I24" s="220" t="s">
        <v>303</v>
      </c>
      <c r="J24" s="188"/>
      <c r="K24" s="188"/>
      <c r="L24" s="218">
        <f>L22-L23</f>
        <v>0</v>
      </c>
      <c r="M24" s="189">
        <f>M22-M23</f>
        <v>0</v>
      </c>
      <c r="N24" s="256">
        <f>N22-N23</f>
        <v>0</v>
      </c>
    </row>
    <row r="25" spans="1:14" ht="19.899999999999999" customHeight="1">
      <c r="A25" s="13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34"/>
      <c r="N25" s="15"/>
    </row>
    <row r="26" spans="1:14">
      <c r="A26" s="37"/>
      <c r="B26" s="33"/>
      <c r="C26" s="33"/>
      <c r="D26" s="33"/>
      <c r="E26" s="33"/>
      <c r="F26" s="33"/>
      <c r="G26" s="33"/>
      <c r="H26" s="33"/>
      <c r="I26" s="33" t="s">
        <v>20</v>
      </c>
      <c r="J26" s="33"/>
      <c r="K26" s="33"/>
      <c r="L26" s="33"/>
      <c r="M26" s="35"/>
      <c r="N26" s="36"/>
    </row>
    <row r="27" spans="1:14">
      <c r="A27" s="156"/>
      <c r="B27" s="16"/>
      <c r="C27" s="16"/>
      <c r="D27" s="16"/>
      <c r="E27" s="16"/>
      <c r="F27" s="16"/>
      <c r="G27" s="16"/>
      <c r="H27" s="87"/>
      <c r="I27" s="156" t="s">
        <v>305</v>
      </c>
      <c r="J27" s="156" t="s">
        <v>21</v>
      </c>
      <c r="K27" s="87"/>
      <c r="L27" s="114">
        <v>315525</v>
      </c>
      <c r="M27" s="115">
        <v>9331966</v>
      </c>
      <c r="N27" s="273">
        <f>M27/L27*100</f>
        <v>2957.5995562950638</v>
      </c>
    </row>
    <row r="28" spans="1:14" ht="17.45" customHeight="1">
      <c r="A28" s="13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34"/>
      <c r="N28" s="15"/>
    </row>
    <row r="29" spans="1:14">
      <c r="A29" s="280"/>
      <c r="B29" s="33"/>
      <c r="C29" s="33"/>
      <c r="D29" s="33"/>
      <c r="E29" s="33"/>
      <c r="F29" s="33"/>
      <c r="G29" s="33"/>
      <c r="H29" s="33"/>
      <c r="I29" s="33" t="s">
        <v>22</v>
      </c>
      <c r="J29" s="33"/>
      <c r="K29" s="33"/>
      <c r="L29" s="33"/>
      <c r="M29" s="35"/>
      <c r="N29" s="36"/>
    </row>
    <row r="30" spans="1:14">
      <c r="A30" s="274"/>
      <c r="B30" s="275"/>
      <c r="C30" s="275"/>
      <c r="D30" s="275"/>
      <c r="E30" s="275"/>
      <c r="F30" s="275"/>
      <c r="G30" s="275"/>
      <c r="H30" s="276"/>
      <c r="I30" s="275"/>
      <c r="J30" s="277"/>
      <c r="K30" s="275"/>
      <c r="L30" s="278">
        <f>L19+L27</f>
        <v>315525</v>
      </c>
      <c r="M30" s="198">
        <f>M19+M27</f>
        <v>0</v>
      </c>
      <c r="N30" s="279">
        <f>M30/L30*100</f>
        <v>0</v>
      </c>
    </row>
    <row r="31" spans="1:14" ht="15.6" customHeight="1">
      <c r="A31" s="221"/>
      <c r="B31" s="222"/>
      <c r="C31" s="222"/>
      <c r="D31" s="222"/>
      <c r="E31" s="222"/>
      <c r="F31" s="222"/>
      <c r="G31" s="222"/>
      <c r="H31" s="222"/>
      <c r="I31" s="222"/>
      <c r="J31" s="222"/>
      <c r="K31" s="222"/>
      <c r="L31" s="116"/>
      <c r="M31" s="116"/>
      <c r="N31" s="116"/>
    </row>
    <row r="32" spans="1:14" ht="17.45" customHeight="1">
      <c r="A32" s="435" t="s">
        <v>159</v>
      </c>
      <c r="B32" s="435"/>
      <c r="C32" s="435"/>
      <c r="D32" s="435"/>
      <c r="E32" s="435"/>
      <c r="F32" s="435"/>
      <c r="G32" s="435"/>
      <c r="H32" s="435"/>
      <c r="I32" s="435"/>
      <c r="J32" s="435"/>
      <c r="K32" s="435"/>
      <c r="L32" s="435"/>
      <c r="M32" s="435"/>
      <c r="N32" s="435"/>
    </row>
    <row r="33" spans="1:14" ht="17.45" customHeight="1">
      <c r="A33" s="441" t="s">
        <v>388</v>
      </c>
      <c r="B33" s="441"/>
      <c r="C33" s="441"/>
      <c r="D33" s="441"/>
      <c r="E33" s="441"/>
      <c r="F33" s="441"/>
      <c r="G33" s="441"/>
      <c r="H33" s="441"/>
      <c r="I33" s="441"/>
      <c r="J33" s="441"/>
      <c r="K33" s="441"/>
      <c r="L33" s="441"/>
      <c r="M33" s="441"/>
      <c r="N33" s="441"/>
    </row>
    <row r="34" spans="1:14" ht="14.45" customHeight="1">
      <c r="A34" s="38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40"/>
      <c r="N34" s="41"/>
    </row>
    <row r="35" spans="1:14" ht="18.600000000000001" customHeight="1">
      <c r="A35" s="438" t="s">
        <v>5</v>
      </c>
      <c r="B35" s="439"/>
      <c r="C35" s="439"/>
      <c r="D35" s="439"/>
      <c r="E35" s="439"/>
      <c r="F35" s="439"/>
      <c r="G35" s="439"/>
      <c r="H35" s="440"/>
      <c r="I35" s="195" t="s">
        <v>302</v>
      </c>
      <c r="J35" s="20"/>
      <c r="K35" s="21"/>
      <c r="L35" s="157" t="s">
        <v>2</v>
      </c>
      <c r="M35" s="22" t="s">
        <v>434</v>
      </c>
      <c r="N35" s="442" t="s">
        <v>3</v>
      </c>
    </row>
    <row r="36" spans="1:14" ht="22.15" customHeight="1">
      <c r="A36" s="166">
        <v>1</v>
      </c>
      <c r="B36" s="167">
        <v>2</v>
      </c>
      <c r="C36" s="167">
        <v>3</v>
      </c>
      <c r="D36" s="167">
        <v>4</v>
      </c>
      <c r="E36" s="167">
        <v>5</v>
      </c>
      <c r="F36" s="167">
        <v>6</v>
      </c>
      <c r="G36" s="167">
        <v>7</v>
      </c>
      <c r="H36" s="168" t="s">
        <v>164</v>
      </c>
      <c r="I36" s="192" t="s">
        <v>291</v>
      </c>
      <c r="J36" s="159" t="s">
        <v>163</v>
      </c>
      <c r="K36" s="165"/>
      <c r="L36" s="166" t="s">
        <v>132</v>
      </c>
      <c r="M36" s="265" t="s">
        <v>435</v>
      </c>
      <c r="N36" s="443"/>
    </row>
    <row r="37" spans="1:14" ht="17.45" customHeight="1">
      <c r="A37" s="193"/>
      <c r="B37" s="194"/>
      <c r="C37" s="194"/>
      <c r="D37" s="194"/>
      <c r="E37" s="194"/>
      <c r="F37" s="194"/>
      <c r="G37" s="194"/>
      <c r="H37" s="194"/>
      <c r="I37" s="17" t="s">
        <v>299</v>
      </c>
      <c r="J37" s="433" t="s">
        <v>300</v>
      </c>
      <c r="K37" s="433"/>
      <c r="L37" s="62" t="s">
        <v>4</v>
      </c>
      <c r="M37" s="160" t="s">
        <v>4</v>
      </c>
      <c r="N37" s="161" t="s">
        <v>4</v>
      </c>
    </row>
    <row r="38" spans="1:14">
      <c r="A38" s="202" t="s">
        <v>101</v>
      </c>
      <c r="B38" s="203"/>
      <c r="C38" s="203" t="s">
        <v>6</v>
      </c>
      <c r="D38" s="203" t="s">
        <v>15</v>
      </c>
      <c r="E38" s="203" t="s">
        <v>285</v>
      </c>
      <c r="F38" s="203" t="s">
        <v>286</v>
      </c>
      <c r="G38" s="203"/>
      <c r="H38" s="204"/>
      <c r="I38" s="67">
        <v>6</v>
      </c>
      <c r="J38" s="162" t="s">
        <v>11</v>
      </c>
      <c r="K38" s="151"/>
      <c r="L38" s="163">
        <f>L39+L43+L47+L50+L56+L54</f>
        <v>11314000</v>
      </c>
      <c r="M38" s="164">
        <f>M39+M43+M47+M50+M54+M56</f>
        <v>9261100</v>
      </c>
      <c r="N38" s="258">
        <f>M38/L38*100</f>
        <v>81.855223616757996</v>
      </c>
    </row>
    <row r="39" spans="1:14">
      <c r="A39" s="59"/>
      <c r="B39" s="48"/>
      <c r="C39" s="48"/>
      <c r="D39" s="48"/>
      <c r="E39" s="48"/>
      <c r="F39" s="48"/>
      <c r="G39" s="48"/>
      <c r="H39" s="152"/>
      <c r="I39" s="130">
        <v>61</v>
      </c>
      <c r="J39" s="13" t="s">
        <v>23</v>
      </c>
      <c r="K39" s="99"/>
      <c r="L39" s="134">
        <f>SUM(L40:L42)</f>
        <v>3032000</v>
      </c>
      <c r="M39" s="116">
        <f>SUM(M40:M42)</f>
        <v>533000</v>
      </c>
      <c r="N39" s="257">
        <f>M39/L39*100</f>
        <v>17.579155672823219</v>
      </c>
    </row>
    <row r="40" spans="1:14">
      <c r="A40" s="59" t="s">
        <v>101</v>
      </c>
      <c r="B40" s="48"/>
      <c r="C40" s="48"/>
      <c r="D40" s="48"/>
      <c r="E40" s="48"/>
      <c r="F40" s="48"/>
      <c r="G40" s="48"/>
      <c r="H40" s="152"/>
      <c r="I40" s="130">
        <v>611</v>
      </c>
      <c r="J40" s="13" t="s">
        <v>24</v>
      </c>
      <c r="K40" s="99"/>
      <c r="L40" s="134">
        <v>3000000</v>
      </c>
      <c r="M40" s="116">
        <v>500000</v>
      </c>
      <c r="N40" s="257">
        <f t="shared" ref="N40:N58" si="1">M40/L40*100</f>
        <v>16.666666666666664</v>
      </c>
    </row>
    <row r="41" spans="1:14">
      <c r="A41" s="59" t="s">
        <v>101</v>
      </c>
      <c r="B41" s="48"/>
      <c r="C41" s="48"/>
      <c r="D41" s="48"/>
      <c r="E41" s="48"/>
      <c r="F41" s="48"/>
      <c r="G41" s="48"/>
      <c r="H41" s="152"/>
      <c r="I41" s="130">
        <v>613</v>
      </c>
      <c r="J41" s="13" t="s">
        <v>25</v>
      </c>
      <c r="K41" s="99"/>
      <c r="L41" s="134">
        <v>30000</v>
      </c>
      <c r="M41" s="116">
        <v>30000</v>
      </c>
      <c r="N41" s="257">
        <f t="shared" si="1"/>
        <v>100</v>
      </c>
    </row>
    <row r="42" spans="1:14">
      <c r="A42" s="59" t="s">
        <v>101</v>
      </c>
      <c r="B42" s="48"/>
      <c r="C42" s="48"/>
      <c r="D42" s="48"/>
      <c r="E42" s="48"/>
      <c r="F42" s="48"/>
      <c r="G42" s="48"/>
      <c r="H42" s="152"/>
      <c r="I42" s="130">
        <v>614</v>
      </c>
      <c r="J42" s="13" t="s">
        <v>26</v>
      </c>
      <c r="K42" s="99"/>
      <c r="L42" s="134">
        <v>2000</v>
      </c>
      <c r="M42" s="116">
        <v>3000</v>
      </c>
      <c r="N42" s="257">
        <f t="shared" si="1"/>
        <v>150</v>
      </c>
    </row>
    <row r="43" spans="1:14">
      <c r="A43" s="59"/>
      <c r="B43" s="48"/>
      <c r="C43" s="48"/>
      <c r="D43" s="48"/>
      <c r="E43" s="48"/>
      <c r="F43" s="48"/>
      <c r="G43" s="48"/>
      <c r="H43" s="152"/>
      <c r="I43" s="130">
        <v>63</v>
      </c>
      <c r="J43" s="13" t="s">
        <v>27</v>
      </c>
      <c r="K43" s="99"/>
      <c r="L43" s="134">
        <f>SUM(L44:L46)</f>
        <v>6400000</v>
      </c>
      <c r="M43" s="116">
        <f>SUM(M44:M46)</f>
        <v>6940000</v>
      </c>
      <c r="N43" s="257">
        <f t="shared" si="1"/>
        <v>108.43750000000001</v>
      </c>
    </row>
    <row r="44" spans="1:14">
      <c r="A44" s="59"/>
      <c r="B44" s="48"/>
      <c r="C44" s="48"/>
      <c r="D44" s="48"/>
      <c r="E44" s="48" t="s">
        <v>285</v>
      </c>
      <c r="F44" s="48"/>
      <c r="G44" s="48"/>
      <c r="H44" s="152"/>
      <c r="I44" s="130" t="s">
        <v>133</v>
      </c>
      <c r="J44" s="13" t="s">
        <v>134</v>
      </c>
      <c r="K44" s="99"/>
      <c r="L44" s="134">
        <v>5100000</v>
      </c>
      <c r="M44" s="116">
        <v>5900000</v>
      </c>
      <c r="N44" s="257">
        <f t="shared" si="1"/>
        <v>115.68627450980394</v>
      </c>
    </row>
    <row r="45" spans="1:14">
      <c r="A45" s="59" t="s">
        <v>4</v>
      </c>
      <c r="B45" s="48"/>
      <c r="C45" s="48"/>
      <c r="D45" s="48"/>
      <c r="E45" s="48" t="s">
        <v>285</v>
      </c>
      <c r="F45" s="48"/>
      <c r="G45" s="48"/>
      <c r="H45" s="152"/>
      <c r="I45" s="130">
        <v>633</v>
      </c>
      <c r="J45" s="13" t="s">
        <v>28</v>
      </c>
      <c r="K45" s="99"/>
      <c r="L45" s="113">
        <v>1100000</v>
      </c>
      <c r="M45" s="116">
        <v>900000</v>
      </c>
      <c r="N45" s="257">
        <f t="shared" si="1"/>
        <v>81.818181818181827</v>
      </c>
    </row>
    <row r="46" spans="1:14">
      <c r="A46" s="59"/>
      <c r="B46" s="48"/>
      <c r="C46" s="48"/>
      <c r="D46" s="48"/>
      <c r="E46" s="48" t="s">
        <v>285</v>
      </c>
      <c r="F46" s="48"/>
      <c r="G46" s="48"/>
      <c r="H46" s="152"/>
      <c r="I46" s="130" t="s">
        <v>29</v>
      </c>
      <c r="J46" s="13" t="s">
        <v>30</v>
      </c>
      <c r="K46" s="99"/>
      <c r="L46" s="113">
        <v>200000</v>
      </c>
      <c r="M46" s="116">
        <v>140000</v>
      </c>
      <c r="N46" s="257">
        <f t="shared" si="1"/>
        <v>70</v>
      </c>
    </row>
    <row r="47" spans="1:14">
      <c r="A47" s="59"/>
      <c r="B47" s="48"/>
      <c r="C47" s="48"/>
      <c r="D47" s="48"/>
      <c r="E47" s="48"/>
      <c r="F47" s="48"/>
      <c r="G47" s="48"/>
      <c r="H47" s="152"/>
      <c r="I47" s="130">
        <v>64</v>
      </c>
      <c r="J47" s="13" t="s">
        <v>31</v>
      </c>
      <c r="K47" s="99"/>
      <c r="L47" s="134">
        <f>SUM(L48:L49)</f>
        <v>930000</v>
      </c>
      <c r="M47" s="116">
        <f>SUM(M48:M49)</f>
        <v>900100</v>
      </c>
      <c r="N47" s="257">
        <f t="shared" si="1"/>
        <v>96.784946236559151</v>
      </c>
    </row>
    <row r="48" spans="1:14">
      <c r="A48" s="59" t="s">
        <v>101</v>
      </c>
      <c r="B48" s="48"/>
      <c r="C48" s="48"/>
      <c r="D48" s="48" t="s">
        <v>15</v>
      </c>
      <c r="E48" s="48"/>
      <c r="F48" s="48"/>
      <c r="G48" s="48"/>
      <c r="H48" s="152"/>
      <c r="I48" s="130">
        <v>641</v>
      </c>
      <c r="J48" s="13" t="s">
        <v>32</v>
      </c>
      <c r="K48" s="99"/>
      <c r="L48" s="113">
        <v>0</v>
      </c>
      <c r="M48" s="116">
        <v>100</v>
      </c>
      <c r="N48" s="257">
        <v>0</v>
      </c>
    </row>
    <row r="49" spans="1:14">
      <c r="A49" s="59" t="s">
        <v>101</v>
      </c>
      <c r="B49" s="48"/>
      <c r="C49" s="48" t="s">
        <v>6</v>
      </c>
      <c r="D49" s="48" t="s">
        <v>15</v>
      </c>
      <c r="E49" s="48"/>
      <c r="F49" s="48"/>
      <c r="G49" s="48"/>
      <c r="H49" s="152"/>
      <c r="I49" s="130">
        <v>642</v>
      </c>
      <c r="J49" s="13" t="s">
        <v>33</v>
      </c>
      <c r="K49" s="99"/>
      <c r="L49" s="113">
        <v>930000</v>
      </c>
      <c r="M49" s="116">
        <v>900000</v>
      </c>
      <c r="N49" s="257">
        <f t="shared" si="1"/>
        <v>96.774193548387103</v>
      </c>
    </row>
    <row r="50" spans="1:14">
      <c r="A50" s="59"/>
      <c r="B50" s="48"/>
      <c r="C50" s="48"/>
      <c r="D50" s="48"/>
      <c r="E50" s="48"/>
      <c r="F50" s="48"/>
      <c r="G50" s="48"/>
      <c r="H50" s="152"/>
      <c r="I50" s="130">
        <v>65</v>
      </c>
      <c r="J50" s="13" t="s">
        <v>34</v>
      </c>
      <c r="K50" s="99"/>
      <c r="L50" s="134">
        <f>SUM(L51:L53)</f>
        <v>697000</v>
      </c>
      <c r="M50" s="116">
        <f>SUM(M51:M53)</f>
        <v>689000</v>
      </c>
      <c r="N50" s="257">
        <f t="shared" si="1"/>
        <v>98.852223816355817</v>
      </c>
    </row>
    <row r="51" spans="1:14">
      <c r="A51" s="59" t="s">
        <v>101</v>
      </c>
      <c r="B51" s="48" t="s">
        <v>4</v>
      </c>
      <c r="C51" s="48"/>
      <c r="D51" s="48"/>
      <c r="E51" s="48"/>
      <c r="F51" s="48"/>
      <c r="G51" s="48"/>
      <c r="H51" s="152"/>
      <c r="I51" s="130">
        <v>651</v>
      </c>
      <c r="J51" s="13" t="s">
        <v>35</v>
      </c>
      <c r="K51" s="99"/>
      <c r="L51" s="113">
        <v>10000</v>
      </c>
      <c r="M51" s="116">
        <v>8000</v>
      </c>
      <c r="N51" s="257">
        <f t="shared" si="1"/>
        <v>80</v>
      </c>
    </row>
    <row r="52" spans="1:14">
      <c r="A52" s="59"/>
      <c r="B52" s="48"/>
      <c r="C52" s="48"/>
      <c r="D52" s="48" t="s">
        <v>15</v>
      </c>
      <c r="E52" s="48"/>
      <c r="F52" s="48"/>
      <c r="G52" s="48"/>
      <c r="H52" s="152"/>
      <c r="I52" s="130" t="s">
        <v>36</v>
      </c>
      <c r="J52" s="430" t="s">
        <v>37</v>
      </c>
      <c r="K52" s="431"/>
      <c r="L52" s="113">
        <v>1000</v>
      </c>
      <c r="M52" s="116">
        <v>1000</v>
      </c>
      <c r="N52" s="257">
        <f t="shared" si="1"/>
        <v>100</v>
      </c>
    </row>
    <row r="53" spans="1:14">
      <c r="A53" s="59" t="s">
        <v>101</v>
      </c>
      <c r="B53" s="48"/>
      <c r="C53" s="48"/>
      <c r="D53" s="48" t="s">
        <v>15</v>
      </c>
      <c r="E53" s="48"/>
      <c r="F53" s="48"/>
      <c r="G53" s="48"/>
      <c r="H53" s="152"/>
      <c r="I53" s="130">
        <v>653</v>
      </c>
      <c r="J53" s="13" t="s">
        <v>38</v>
      </c>
      <c r="K53" s="99"/>
      <c r="L53" s="113">
        <v>686000</v>
      </c>
      <c r="M53" s="116">
        <v>680000</v>
      </c>
      <c r="N53" s="257">
        <f t="shared" si="1"/>
        <v>99.125364431486886</v>
      </c>
    </row>
    <row r="54" spans="1:14">
      <c r="A54" s="59"/>
      <c r="B54" s="48"/>
      <c r="C54" s="48"/>
      <c r="D54" s="48"/>
      <c r="E54" s="48"/>
      <c r="F54" s="48"/>
      <c r="G54" s="48"/>
      <c r="H54" s="152"/>
      <c r="I54" s="130" t="s">
        <v>39</v>
      </c>
      <c r="J54" s="430" t="s">
        <v>40</v>
      </c>
      <c r="K54" s="431"/>
      <c r="L54" s="113">
        <f>SUM(L55)</f>
        <v>150000</v>
      </c>
      <c r="M54" s="116">
        <f>M55</f>
        <v>104000</v>
      </c>
      <c r="N54" s="257">
        <f t="shared" si="1"/>
        <v>69.333333333333343</v>
      </c>
    </row>
    <row r="55" spans="1:14">
      <c r="A55" s="59"/>
      <c r="B55" s="48"/>
      <c r="C55" s="48"/>
      <c r="D55" s="48"/>
      <c r="E55" s="48"/>
      <c r="F55" s="48" t="s">
        <v>286</v>
      </c>
      <c r="G55" s="48"/>
      <c r="H55" s="152"/>
      <c r="I55" s="130" t="s">
        <v>41</v>
      </c>
      <c r="J55" s="430" t="s">
        <v>42</v>
      </c>
      <c r="K55" s="431"/>
      <c r="L55" s="113">
        <v>150000</v>
      </c>
      <c r="M55" s="116">
        <v>104000</v>
      </c>
      <c r="N55" s="257">
        <f t="shared" si="1"/>
        <v>69.333333333333343</v>
      </c>
    </row>
    <row r="56" spans="1:14">
      <c r="A56" s="59"/>
      <c r="B56" s="48"/>
      <c r="C56" s="48"/>
      <c r="D56" s="48"/>
      <c r="E56" s="48"/>
      <c r="F56" s="48"/>
      <c r="G56" s="48"/>
      <c r="H56" s="152"/>
      <c r="I56" s="130" t="s">
        <v>43</v>
      </c>
      <c r="J56" s="13" t="s">
        <v>44</v>
      </c>
      <c r="K56" s="99"/>
      <c r="L56" s="113">
        <f>SUM(L57:L58)</f>
        <v>105000</v>
      </c>
      <c r="M56" s="116">
        <f>M57+M58</f>
        <v>95000</v>
      </c>
      <c r="N56" s="257">
        <f t="shared" si="1"/>
        <v>90.476190476190482</v>
      </c>
    </row>
    <row r="57" spans="1:14">
      <c r="A57" s="59" t="s">
        <v>101</v>
      </c>
      <c r="B57" s="48"/>
      <c r="C57" s="48"/>
      <c r="D57" s="48"/>
      <c r="E57" s="48"/>
      <c r="F57" s="48"/>
      <c r="G57" s="48"/>
      <c r="H57" s="152"/>
      <c r="I57" s="130" t="s">
        <v>315</v>
      </c>
      <c r="J57" s="13" t="s">
        <v>316</v>
      </c>
      <c r="K57" s="99"/>
      <c r="L57" s="113">
        <v>5000</v>
      </c>
      <c r="M57" s="116">
        <v>15000</v>
      </c>
      <c r="N57" s="257">
        <f t="shared" si="1"/>
        <v>300</v>
      </c>
    </row>
    <row r="58" spans="1:14">
      <c r="A58" s="59" t="s">
        <v>101</v>
      </c>
      <c r="B58" s="48"/>
      <c r="C58" s="48"/>
      <c r="D58" s="48"/>
      <c r="E58" s="48"/>
      <c r="F58" s="48"/>
      <c r="G58" s="48"/>
      <c r="H58" s="152"/>
      <c r="I58" s="130" t="s">
        <v>45</v>
      </c>
      <c r="J58" s="13" t="s">
        <v>390</v>
      </c>
      <c r="K58" s="99"/>
      <c r="L58" s="113">
        <v>100000</v>
      </c>
      <c r="M58" s="116">
        <v>80000</v>
      </c>
      <c r="N58" s="257">
        <f t="shared" si="1"/>
        <v>80</v>
      </c>
    </row>
    <row r="59" spans="1:14">
      <c r="A59" s="169"/>
      <c r="B59" s="170"/>
      <c r="C59" s="170"/>
      <c r="D59" s="170"/>
      <c r="E59" s="170"/>
      <c r="F59" s="170"/>
      <c r="G59" s="170" t="s">
        <v>287</v>
      </c>
      <c r="H59" s="171"/>
      <c r="I59" s="67">
        <v>7</v>
      </c>
      <c r="J59" s="162" t="s">
        <v>13</v>
      </c>
      <c r="K59" s="151"/>
      <c r="L59" s="163">
        <f>L60</f>
        <v>20000</v>
      </c>
      <c r="M59" s="164">
        <f>M60</f>
        <v>20000</v>
      </c>
      <c r="N59" s="258">
        <f>M59/L59*100</f>
        <v>100</v>
      </c>
    </row>
    <row r="60" spans="1:14">
      <c r="A60" s="59"/>
      <c r="B60" s="48"/>
      <c r="C60" s="48" t="s">
        <v>4</v>
      </c>
      <c r="D60" s="48"/>
      <c r="E60" s="48"/>
      <c r="F60" s="48"/>
      <c r="G60" s="48"/>
      <c r="H60" s="152"/>
      <c r="I60" s="130">
        <v>72</v>
      </c>
      <c r="J60" s="13" t="s">
        <v>46</v>
      </c>
      <c r="K60" s="99"/>
      <c r="L60" s="134">
        <f>L61</f>
        <v>20000</v>
      </c>
      <c r="M60" s="102">
        <f>M61</f>
        <v>20000</v>
      </c>
      <c r="N60" s="259">
        <f>M60/L60*100</f>
        <v>100</v>
      </c>
    </row>
    <row r="61" spans="1:14">
      <c r="A61" s="100"/>
      <c r="B61" s="60"/>
      <c r="C61" s="60"/>
      <c r="D61" s="60"/>
      <c r="E61" s="60"/>
      <c r="F61" s="60"/>
      <c r="G61" s="60" t="s">
        <v>287</v>
      </c>
      <c r="H61" s="153"/>
      <c r="I61" s="88" t="s">
        <v>47</v>
      </c>
      <c r="J61" s="156" t="s">
        <v>48</v>
      </c>
      <c r="K61" s="87"/>
      <c r="L61" s="199">
        <v>20000</v>
      </c>
      <c r="M61" s="205">
        <v>20000</v>
      </c>
      <c r="N61" s="281">
        <f>M61/L61*100</f>
        <v>100</v>
      </c>
    </row>
    <row r="62" spans="1:14">
      <c r="A62" s="169" t="s">
        <v>101</v>
      </c>
      <c r="B62" s="170"/>
      <c r="C62" s="170" t="s">
        <v>6</v>
      </c>
      <c r="D62" s="170" t="s">
        <v>15</v>
      </c>
      <c r="E62" s="170" t="s">
        <v>285</v>
      </c>
      <c r="F62" s="170"/>
      <c r="G62" s="170" t="s">
        <v>287</v>
      </c>
      <c r="H62" s="171"/>
      <c r="I62" s="67">
        <v>3</v>
      </c>
      <c r="J62" s="162" t="s">
        <v>14</v>
      </c>
      <c r="K62" s="151"/>
      <c r="L62" s="163">
        <f>L63+L69+L74+L78+L80+L76</f>
        <v>6972500</v>
      </c>
      <c r="M62" s="164">
        <f>M63+M69+M74+M76+M78+M80</f>
        <v>7085796</v>
      </c>
      <c r="N62" s="258">
        <f>M62/L62*100</f>
        <v>101.62489781283614</v>
      </c>
    </row>
    <row r="63" spans="1:14">
      <c r="A63" s="59"/>
      <c r="B63" s="48"/>
      <c r="C63" s="48"/>
      <c r="D63" s="48"/>
      <c r="E63" s="48"/>
      <c r="F63" s="48"/>
      <c r="G63" s="48"/>
      <c r="H63" s="152"/>
      <c r="I63" s="130">
        <v>31</v>
      </c>
      <c r="J63" s="13" t="s">
        <v>49</v>
      </c>
      <c r="K63" s="99"/>
      <c r="L63" s="134">
        <f>SUM(L64:L68)</f>
        <v>824000</v>
      </c>
      <c r="M63" s="102">
        <v>769000</v>
      </c>
      <c r="N63" s="257">
        <f>M63/L63*100</f>
        <v>93.325242718446603</v>
      </c>
    </row>
    <row r="64" spans="1:14">
      <c r="A64" s="59" t="s">
        <v>101</v>
      </c>
      <c r="B64" s="48"/>
      <c r="C64" s="48" t="s">
        <v>4</v>
      </c>
      <c r="D64" s="48"/>
      <c r="E64" s="48"/>
      <c r="F64" s="48"/>
      <c r="G64" s="48"/>
      <c r="H64" s="152"/>
      <c r="I64" s="130">
        <v>311</v>
      </c>
      <c r="J64" s="430" t="s">
        <v>50</v>
      </c>
      <c r="K64" s="431"/>
      <c r="L64" s="134">
        <v>540000</v>
      </c>
      <c r="M64" s="102">
        <v>540000</v>
      </c>
      <c r="N64" s="257">
        <f t="shared" ref="N64:N83" si="2">M64/L64*100</f>
        <v>100</v>
      </c>
    </row>
    <row r="65" spans="1:14">
      <c r="A65" s="59" t="s">
        <v>101</v>
      </c>
      <c r="B65" s="48"/>
      <c r="C65" s="48"/>
      <c r="D65" s="48"/>
      <c r="E65" s="48" t="s">
        <v>285</v>
      </c>
      <c r="F65" s="48"/>
      <c r="G65" s="48"/>
      <c r="H65" s="152"/>
      <c r="I65" s="130" t="s">
        <v>51</v>
      </c>
      <c r="J65" s="13" t="s">
        <v>52</v>
      </c>
      <c r="K65" s="99"/>
      <c r="L65" s="134">
        <v>150000</v>
      </c>
      <c r="M65" s="102">
        <v>98000</v>
      </c>
      <c r="N65" s="257">
        <f t="shared" si="2"/>
        <v>65.333333333333329</v>
      </c>
    </row>
    <row r="66" spans="1:14">
      <c r="A66" s="59" t="s">
        <v>101</v>
      </c>
      <c r="B66" s="48"/>
      <c r="C66" s="48"/>
      <c r="D66" s="48"/>
      <c r="E66" s="48"/>
      <c r="F66" s="48"/>
      <c r="G66" s="48"/>
      <c r="H66" s="152"/>
      <c r="I66" s="130">
        <v>312</v>
      </c>
      <c r="J66" s="13" t="s">
        <v>53</v>
      </c>
      <c r="K66" s="99"/>
      <c r="L66" s="134">
        <v>18000</v>
      </c>
      <c r="M66" s="102">
        <v>25000</v>
      </c>
      <c r="N66" s="257">
        <f t="shared" si="2"/>
        <v>138.88888888888889</v>
      </c>
    </row>
    <row r="67" spans="1:14">
      <c r="A67" s="59" t="s">
        <v>101</v>
      </c>
      <c r="B67" s="48"/>
      <c r="C67" s="48"/>
      <c r="D67" s="48"/>
      <c r="E67" s="48"/>
      <c r="F67" s="48"/>
      <c r="G67" s="48"/>
      <c r="H67" s="152"/>
      <c r="I67" s="130">
        <v>313</v>
      </c>
      <c r="J67" s="13" t="s">
        <v>54</v>
      </c>
      <c r="K67" s="99"/>
      <c r="L67" s="134">
        <v>90000</v>
      </c>
      <c r="M67" s="102">
        <v>90000</v>
      </c>
      <c r="N67" s="257">
        <f t="shared" si="2"/>
        <v>100</v>
      </c>
    </row>
    <row r="68" spans="1:14">
      <c r="A68" s="59" t="s">
        <v>101</v>
      </c>
      <c r="B68" s="48"/>
      <c r="C68" s="48"/>
      <c r="D68" s="48"/>
      <c r="E68" s="48" t="s">
        <v>285</v>
      </c>
      <c r="F68" s="48"/>
      <c r="G68" s="48"/>
      <c r="H68" s="152"/>
      <c r="I68" s="130" t="s">
        <v>55</v>
      </c>
      <c r="J68" s="13" t="s">
        <v>56</v>
      </c>
      <c r="K68" s="99"/>
      <c r="L68" s="134">
        <v>26000</v>
      </c>
      <c r="M68" s="102">
        <v>16000</v>
      </c>
      <c r="N68" s="257">
        <f t="shared" si="2"/>
        <v>61.53846153846154</v>
      </c>
    </row>
    <row r="69" spans="1:14">
      <c r="A69" s="59"/>
      <c r="B69" s="48"/>
      <c r="C69" s="48"/>
      <c r="D69" s="48"/>
      <c r="E69" s="48"/>
      <c r="F69" s="48"/>
      <c r="G69" s="48"/>
      <c r="H69" s="152"/>
      <c r="I69" s="130">
        <v>32</v>
      </c>
      <c r="J69" s="13" t="s">
        <v>57</v>
      </c>
      <c r="K69" s="99"/>
      <c r="L69" s="134">
        <f>SUM(L70:L73)</f>
        <v>3724000</v>
      </c>
      <c r="M69" s="102">
        <f>SUM(M70:M73)</f>
        <v>4620750</v>
      </c>
      <c r="N69" s="257">
        <f t="shared" si="2"/>
        <v>124.08029001074115</v>
      </c>
    </row>
    <row r="70" spans="1:14">
      <c r="A70" s="59" t="s">
        <v>101</v>
      </c>
      <c r="B70" s="48"/>
      <c r="C70" s="48"/>
      <c r="D70" s="48"/>
      <c r="E70" s="48"/>
      <c r="F70" s="48"/>
      <c r="G70" s="48"/>
      <c r="H70" s="152"/>
      <c r="I70" s="130">
        <v>321</v>
      </c>
      <c r="J70" s="13" t="s">
        <v>58</v>
      </c>
      <c r="K70" s="99"/>
      <c r="L70" s="134">
        <v>34000</v>
      </c>
      <c r="M70" s="102">
        <v>20000</v>
      </c>
      <c r="N70" s="257">
        <f t="shared" si="2"/>
        <v>58.82352941176471</v>
      </c>
    </row>
    <row r="71" spans="1:14">
      <c r="A71" s="59" t="s">
        <v>101</v>
      </c>
      <c r="B71" s="48"/>
      <c r="C71" s="48" t="s">
        <v>6</v>
      </c>
      <c r="D71" s="48"/>
      <c r="E71" s="48"/>
      <c r="F71" s="48"/>
      <c r="G71" s="48"/>
      <c r="H71" s="152"/>
      <c r="I71" s="130">
        <v>322</v>
      </c>
      <c r="J71" s="13" t="s">
        <v>59</v>
      </c>
      <c r="K71" s="99"/>
      <c r="L71" s="134">
        <v>390000</v>
      </c>
      <c r="M71" s="102">
        <v>390000</v>
      </c>
      <c r="N71" s="257">
        <f t="shared" si="2"/>
        <v>100</v>
      </c>
    </row>
    <row r="72" spans="1:14">
      <c r="A72" s="59" t="s">
        <v>101</v>
      </c>
      <c r="B72" s="48"/>
      <c r="C72" s="48" t="s">
        <v>6</v>
      </c>
      <c r="D72" s="48" t="s">
        <v>15</v>
      </c>
      <c r="E72" s="48"/>
      <c r="F72" s="48" t="s">
        <v>286</v>
      </c>
      <c r="G72" s="48" t="s">
        <v>287</v>
      </c>
      <c r="H72" s="152"/>
      <c r="I72" s="130">
        <v>323</v>
      </c>
      <c r="J72" s="13" t="s">
        <v>60</v>
      </c>
      <c r="K72" s="99"/>
      <c r="L72" s="134">
        <v>2800000</v>
      </c>
      <c r="M72" s="102">
        <v>3599750</v>
      </c>
      <c r="N72" s="257">
        <f t="shared" si="2"/>
        <v>128.5625</v>
      </c>
    </row>
    <row r="73" spans="1:14">
      <c r="A73" s="59" t="s">
        <v>101</v>
      </c>
      <c r="B73" s="48"/>
      <c r="C73" s="48" t="s">
        <v>6</v>
      </c>
      <c r="D73" s="48" t="s">
        <v>15</v>
      </c>
      <c r="E73" s="48"/>
      <c r="F73" s="48"/>
      <c r="G73" s="48"/>
      <c r="H73" s="152"/>
      <c r="I73" s="130">
        <v>329</v>
      </c>
      <c r="J73" s="13" t="s">
        <v>61</v>
      </c>
      <c r="K73" s="99"/>
      <c r="L73" s="134">
        <v>500000</v>
      </c>
      <c r="M73" s="102">
        <v>611000</v>
      </c>
      <c r="N73" s="257">
        <f t="shared" si="2"/>
        <v>122.2</v>
      </c>
    </row>
    <row r="74" spans="1:14">
      <c r="A74" s="59"/>
      <c r="B74" s="48"/>
      <c r="C74" s="48"/>
      <c r="D74" s="48"/>
      <c r="E74" s="48"/>
      <c r="F74" s="48"/>
      <c r="G74" s="48"/>
      <c r="H74" s="152"/>
      <c r="I74" s="130">
        <v>34</v>
      </c>
      <c r="J74" s="13" t="s">
        <v>62</v>
      </c>
      <c r="K74" s="99"/>
      <c r="L74" s="134">
        <f>SUM(L75)</f>
        <v>9500</v>
      </c>
      <c r="M74" s="102">
        <f>M75</f>
        <v>15700</v>
      </c>
      <c r="N74" s="257">
        <f t="shared" si="2"/>
        <v>165.26315789473685</v>
      </c>
    </row>
    <row r="75" spans="1:14">
      <c r="A75" s="59" t="s">
        <v>101</v>
      </c>
      <c r="B75" s="48"/>
      <c r="C75" s="48"/>
      <c r="D75" s="48"/>
      <c r="E75" s="48"/>
      <c r="F75" s="48"/>
      <c r="G75" s="48"/>
      <c r="H75" s="152"/>
      <c r="I75" s="130">
        <v>343</v>
      </c>
      <c r="J75" s="13" t="s">
        <v>63</v>
      </c>
      <c r="K75" s="99"/>
      <c r="L75" s="134">
        <v>9500</v>
      </c>
      <c r="M75" s="102">
        <v>15700</v>
      </c>
      <c r="N75" s="257">
        <f t="shared" si="2"/>
        <v>165.26315789473685</v>
      </c>
    </row>
    <row r="76" spans="1:14">
      <c r="A76" s="59"/>
      <c r="B76" s="48"/>
      <c r="C76" s="48"/>
      <c r="D76" s="48"/>
      <c r="E76" s="48"/>
      <c r="F76" s="48"/>
      <c r="G76" s="48"/>
      <c r="H76" s="152"/>
      <c r="I76" s="130" t="s">
        <v>167</v>
      </c>
      <c r="J76" s="430" t="s">
        <v>169</v>
      </c>
      <c r="K76" s="431"/>
      <c r="L76" s="134">
        <f>L77</f>
        <v>150000</v>
      </c>
      <c r="M76" s="102">
        <f>M77</f>
        <v>207000</v>
      </c>
      <c r="N76" s="257">
        <f t="shared" si="2"/>
        <v>138</v>
      </c>
    </row>
    <row r="77" spans="1:14">
      <c r="A77" s="59" t="s">
        <v>101</v>
      </c>
      <c r="B77" s="48"/>
      <c r="C77" s="48"/>
      <c r="D77" s="48"/>
      <c r="E77" s="48"/>
      <c r="F77" s="48"/>
      <c r="G77" s="48"/>
      <c r="H77" s="152"/>
      <c r="I77" s="130" t="s">
        <v>168</v>
      </c>
      <c r="J77" s="430" t="s">
        <v>170</v>
      </c>
      <c r="K77" s="431"/>
      <c r="L77" s="134">
        <v>150000</v>
      </c>
      <c r="M77" s="102">
        <v>207000</v>
      </c>
      <c r="N77" s="257">
        <f t="shared" si="2"/>
        <v>138</v>
      </c>
    </row>
    <row r="78" spans="1:14">
      <c r="A78" s="59"/>
      <c r="B78" s="48"/>
      <c r="C78" s="48"/>
      <c r="D78" s="48"/>
      <c r="E78" s="48"/>
      <c r="F78" s="48"/>
      <c r="G78" s="48"/>
      <c r="H78" s="152"/>
      <c r="I78" s="130">
        <v>37</v>
      </c>
      <c r="J78" s="13" t="s">
        <v>64</v>
      </c>
      <c r="K78" s="99"/>
      <c r="L78" s="134">
        <f>SUM(L79)</f>
        <v>680000</v>
      </c>
      <c r="M78" s="102">
        <f>M79</f>
        <v>680000</v>
      </c>
      <c r="N78" s="257">
        <f t="shared" si="2"/>
        <v>100</v>
      </c>
    </row>
    <row r="79" spans="1:14">
      <c r="A79" s="59" t="s">
        <v>101</v>
      </c>
      <c r="B79" s="48"/>
      <c r="C79" s="48" t="s">
        <v>6</v>
      </c>
      <c r="D79" s="48" t="s">
        <v>15</v>
      </c>
      <c r="E79" s="48"/>
      <c r="F79" s="48"/>
      <c r="G79" s="48"/>
      <c r="H79" s="152"/>
      <c r="I79" s="130">
        <v>372</v>
      </c>
      <c r="J79" s="13" t="s">
        <v>65</v>
      </c>
      <c r="K79" s="99"/>
      <c r="L79" s="134">
        <v>680000</v>
      </c>
      <c r="M79" s="102">
        <v>680000</v>
      </c>
      <c r="N79" s="257">
        <f t="shared" si="2"/>
        <v>100</v>
      </c>
    </row>
    <row r="80" spans="1:14">
      <c r="A80" s="59"/>
      <c r="B80" s="48"/>
      <c r="C80" s="48"/>
      <c r="D80" s="48"/>
      <c r="E80" s="48"/>
      <c r="F80" s="48"/>
      <c r="G80" s="48"/>
      <c r="H80" s="152"/>
      <c r="I80" s="130">
        <v>38</v>
      </c>
      <c r="J80" s="13" t="s">
        <v>66</v>
      </c>
      <c r="K80" s="99"/>
      <c r="L80" s="134">
        <f>SUM(L81:L83)</f>
        <v>1585000</v>
      </c>
      <c r="M80" s="102">
        <f>SUM(M81:M83)</f>
        <v>793346</v>
      </c>
      <c r="N80" s="257">
        <f t="shared" si="2"/>
        <v>50.053375394321762</v>
      </c>
    </row>
    <row r="81" spans="1:14">
      <c r="A81" s="59" t="s">
        <v>101</v>
      </c>
      <c r="B81" s="48"/>
      <c r="C81" s="48"/>
      <c r="D81" s="48" t="s">
        <v>15</v>
      </c>
      <c r="E81" s="48"/>
      <c r="F81" s="48"/>
      <c r="G81" s="48"/>
      <c r="H81" s="152"/>
      <c r="I81" s="130">
        <v>381</v>
      </c>
      <c r="J81" s="13" t="s">
        <v>67</v>
      </c>
      <c r="K81" s="99"/>
      <c r="L81" s="134">
        <v>485000</v>
      </c>
      <c r="M81" s="102">
        <v>663346</v>
      </c>
      <c r="N81" s="257">
        <f t="shared" si="2"/>
        <v>136.7723711340206</v>
      </c>
    </row>
    <row r="82" spans="1:14">
      <c r="A82" s="59" t="s">
        <v>101</v>
      </c>
      <c r="B82" s="48"/>
      <c r="C82" s="48"/>
      <c r="D82" s="48"/>
      <c r="E82" s="48"/>
      <c r="F82" s="48"/>
      <c r="G82" s="48"/>
      <c r="H82" s="152"/>
      <c r="I82" s="130" t="s">
        <v>68</v>
      </c>
      <c r="J82" s="430" t="s">
        <v>69</v>
      </c>
      <c r="K82" s="431"/>
      <c r="L82" s="134">
        <v>800000</v>
      </c>
      <c r="M82" s="102">
        <v>10000</v>
      </c>
      <c r="N82" s="257">
        <f t="shared" si="2"/>
        <v>1.25</v>
      </c>
    </row>
    <row r="83" spans="1:14">
      <c r="A83" s="59"/>
      <c r="B83" s="48"/>
      <c r="C83" s="48"/>
      <c r="D83" s="48" t="s">
        <v>15</v>
      </c>
      <c r="E83" s="48"/>
      <c r="F83" s="48" t="s">
        <v>4</v>
      </c>
      <c r="G83" s="48" t="s">
        <v>287</v>
      </c>
      <c r="H83" s="152"/>
      <c r="I83" s="130">
        <v>386</v>
      </c>
      <c r="J83" s="13" t="s">
        <v>70</v>
      </c>
      <c r="K83" s="99"/>
      <c r="L83" s="134">
        <v>300000</v>
      </c>
      <c r="M83" s="102">
        <v>120000</v>
      </c>
      <c r="N83" s="257">
        <f t="shared" si="2"/>
        <v>40</v>
      </c>
    </row>
    <row r="84" spans="1:14" ht="13.15" customHeight="1">
      <c r="A84" s="169"/>
      <c r="B84" s="170"/>
      <c r="C84" s="170"/>
      <c r="D84" s="170"/>
      <c r="E84" s="170"/>
      <c r="F84" s="170" t="s">
        <v>286</v>
      </c>
      <c r="G84" s="170" t="s">
        <v>287</v>
      </c>
      <c r="H84" s="171"/>
      <c r="I84" s="67">
        <v>4</v>
      </c>
      <c r="J84" s="162" t="s">
        <v>16</v>
      </c>
      <c r="K84" s="349"/>
      <c r="L84" s="163">
        <f>L85+L89</f>
        <v>4361500</v>
      </c>
      <c r="M84" s="350">
        <f>M85+M89</f>
        <v>11527270</v>
      </c>
      <c r="N84" s="258">
        <f>M84/L84*100</f>
        <v>264.29599908288435</v>
      </c>
    </row>
    <row r="85" spans="1:14">
      <c r="A85" s="97"/>
      <c r="B85" s="98"/>
      <c r="C85" s="98"/>
      <c r="D85" s="98"/>
      <c r="E85" s="98"/>
      <c r="F85" s="98"/>
      <c r="G85" s="98"/>
      <c r="H85" s="98"/>
      <c r="I85" s="91">
        <v>42</v>
      </c>
      <c r="J85" s="101" t="s">
        <v>71</v>
      </c>
      <c r="K85" s="101"/>
      <c r="L85" s="134">
        <f>SUM(L86:L88)</f>
        <v>4361500</v>
      </c>
      <c r="M85" s="348">
        <f>SUM(M86:M88)</f>
        <v>11163849</v>
      </c>
      <c r="N85" s="369">
        <f>M85/L85*100</f>
        <v>255.96352172417744</v>
      </c>
    </row>
    <row r="86" spans="1:14">
      <c r="A86" s="59"/>
      <c r="B86" s="48"/>
      <c r="C86" s="48"/>
      <c r="D86" s="48"/>
      <c r="E86" s="48"/>
      <c r="F86" s="48" t="s">
        <v>286</v>
      </c>
      <c r="G86" s="48" t="s">
        <v>287</v>
      </c>
      <c r="H86" s="48"/>
      <c r="I86" s="130">
        <v>421</v>
      </c>
      <c r="J86" s="14" t="s">
        <v>72</v>
      </c>
      <c r="K86" s="14"/>
      <c r="L86" s="134">
        <v>3869500</v>
      </c>
      <c r="M86" s="292">
        <v>10612549</v>
      </c>
      <c r="N86" s="348">
        <f t="shared" ref="N86:N88" si="3">M86/L86*100</f>
        <v>274.26150665460653</v>
      </c>
    </row>
    <row r="87" spans="1:14">
      <c r="A87" s="59"/>
      <c r="B87" s="48"/>
      <c r="C87" s="48"/>
      <c r="D87" s="48"/>
      <c r="E87" s="48"/>
      <c r="F87" s="48"/>
      <c r="G87" s="48" t="s">
        <v>287</v>
      </c>
      <c r="H87" s="48"/>
      <c r="I87" s="130" t="s">
        <v>73</v>
      </c>
      <c r="J87" s="14" t="s">
        <v>74</v>
      </c>
      <c r="K87" s="14"/>
      <c r="L87" s="134">
        <v>246000</v>
      </c>
      <c r="M87" s="292">
        <v>126000</v>
      </c>
      <c r="N87" s="348">
        <f t="shared" si="3"/>
        <v>51.219512195121951</v>
      </c>
    </row>
    <row r="88" spans="1:14">
      <c r="A88" s="59"/>
      <c r="B88" s="48"/>
      <c r="C88" s="48"/>
      <c r="D88" s="48"/>
      <c r="E88" s="48"/>
      <c r="F88" s="48"/>
      <c r="G88" s="48" t="s">
        <v>287</v>
      </c>
      <c r="H88" s="48"/>
      <c r="I88" s="130" t="s">
        <v>75</v>
      </c>
      <c r="J88" s="432" t="s">
        <v>76</v>
      </c>
      <c r="K88" s="432"/>
      <c r="L88" s="134">
        <v>246000</v>
      </c>
      <c r="M88" s="346">
        <v>425300</v>
      </c>
      <c r="N88" s="348">
        <f t="shared" si="3"/>
        <v>172.88617886178861</v>
      </c>
    </row>
    <row r="89" spans="1:14">
      <c r="A89" s="59"/>
      <c r="B89" s="48"/>
      <c r="C89" s="48"/>
      <c r="D89" s="48"/>
      <c r="E89" s="48"/>
      <c r="F89" s="48" t="s">
        <v>286</v>
      </c>
      <c r="G89" s="48" t="s">
        <v>287</v>
      </c>
      <c r="H89" s="48"/>
      <c r="I89" s="130" t="s">
        <v>442</v>
      </c>
      <c r="J89" s="14" t="s">
        <v>444</v>
      </c>
      <c r="K89" s="14"/>
      <c r="L89" s="134">
        <f>L90</f>
        <v>0</v>
      </c>
      <c r="M89" s="290">
        <f>M90</f>
        <v>363421</v>
      </c>
      <c r="N89" s="348">
        <v>0</v>
      </c>
    </row>
    <row r="90" spans="1:14">
      <c r="A90" s="100"/>
      <c r="B90" s="60"/>
      <c r="C90" s="60"/>
      <c r="D90" s="60"/>
      <c r="E90" s="60"/>
      <c r="F90" s="60" t="s">
        <v>286</v>
      </c>
      <c r="G90" s="60" t="s">
        <v>287</v>
      </c>
      <c r="H90" s="60"/>
      <c r="I90" s="88" t="s">
        <v>443</v>
      </c>
      <c r="J90" s="16" t="s">
        <v>445</v>
      </c>
      <c r="K90" s="16"/>
      <c r="L90" s="199">
        <v>0</v>
      </c>
      <c r="M90" s="347">
        <v>363421</v>
      </c>
      <c r="N90" s="348">
        <v>0</v>
      </c>
    </row>
    <row r="91" spans="1:14" ht="13.15" customHeight="1">
      <c r="A91" s="61"/>
      <c r="B91" s="62"/>
      <c r="C91" s="62"/>
      <c r="D91" s="62"/>
      <c r="E91" s="62"/>
      <c r="F91" s="62"/>
      <c r="G91" s="62"/>
      <c r="H91" s="62"/>
      <c r="I91" s="17" t="s">
        <v>162</v>
      </c>
      <c r="J91" s="17"/>
      <c r="K91" s="17"/>
      <c r="L91" s="17"/>
      <c r="M91" s="18"/>
      <c r="N91" s="19"/>
    </row>
    <row r="92" spans="1:14" ht="12" customHeight="1">
      <c r="A92" s="174"/>
      <c r="B92" s="175"/>
      <c r="C92" s="175"/>
      <c r="D92" s="175"/>
      <c r="E92" s="175"/>
      <c r="F92" s="175"/>
      <c r="G92" s="175"/>
      <c r="H92" s="176" t="s">
        <v>164</v>
      </c>
      <c r="I92" s="177" t="s">
        <v>164</v>
      </c>
      <c r="J92" s="178" t="s">
        <v>18</v>
      </c>
      <c r="K92" s="179"/>
      <c r="L92" s="180">
        <f>L93</f>
        <v>0</v>
      </c>
      <c r="M92" s="181">
        <f>M93</f>
        <v>0</v>
      </c>
      <c r="N92" s="260">
        <v>0</v>
      </c>
    </row>
    <row r="93" spans="1:14">
      <c r="A93" s="59"/>
      <c r="B93" s="48"/>
      <c r="C93" s="48"/>
      <c r="D93" s="48"/>
      <c r="E93" s="48"/>
      <c r="F93" s="48"/>
      <c r="G93" s="48"/>
      <c r="H93" s="152"/>
      <c r="I93" s="131" t="s">
        <v>77</v>
      </c>
      <c r="J93" s="13" t="s">
        <v>78</v>
      </c>
      <c r="K93" s="99"/>
      <c r="L93" s="158">
        <f>L94</f>
        <v>0</v>
      </c>
      <c r="M93" s="155">
        <f>M94</f>
        <v>0</v>
      </c>
      <c r="N93" s="261">
        <v>0</v>
      </c>
    </row>
    <row r="94" spans="1:14">
      <c r="A94" s="59"/>
      <c r="B94" s="48"/>
      <c r="C94" s="48"/>
      <c r="D94" s="48"/>
      <c r="E94" s="48"/>
      <c r="F94" s="48"/>
      <c r="G94" s="48"/>
      <c r="H94" s="152" t="s">
        <v>164</v>
      </c>
      <c r="I94" s="131" t="s">
        <v>79</v>
      </c>
      <c r="J94" s="13" t="s">
        <v>80</v>
      </c>
      <c r="K94" s="99"/>
      <c r="L94" s="158">
        <v>0</v>
      </c>
      <c r="M94" s="155">
        <v>0</v>
      </c>
      <c r="N94" s="255">
        <v>0</v>
      </c>
    </row>
    <row r="95" spans="1:14" ht="12" customHeight="1">
      <c r="A95" s="169"/>
      <c r="B95" s="170"/>
      <c r="C95" s="170"/>
      <c r="D95" s="170"/>
      <c r="E95" s="170"/>
      <c r="F95" s="170"/>
      <c r="G95" s="170"/>
      <c r="H95" s="171" t="s">
        <v>164</v>
      </c>
      <c r="I95" s="67">
        <v>5</v>
      </c>
      <c r="J95" s="162" t="s">
        <v>19</v>
      </c>
      <c r="K95" s="151"/>
      <c r="L95" s="172">
        <f>L96</f>
        <v>0</v>
      </c>
      <c r="M95" s="173">
        <f>M96</f>
        <v>0</v>
      </c>
      <c r="N95" s="260">
        <v>0</v>
      </c>
    </row>
    <row r="96" spans="1:14">
      <c r="A96" s="97"/>
      <c r="B96" s="98"/>
      <c r="C96" s="98"/>
      <c r="D96" s="98"/>
      <c r="E96" s="98"/>
      <c r="F96" s="98"/>
      <c r="G96" s="98"/>
      <c r="H96" s="184"/>
      <c r="I96" s="223" t="s">
        <v>81</v>
      </c>
      <c r="J96" s="191" t="s">
        <v>82</v>
      </c>
      <c r="K96" s="90"/>
      <c r="L96" s="224">
        <f>L97</f>
        <v>0</v>
      </c>
      <c r="M96" s="225">
        <f>M97</f>
        <v>0</v>
      </c>
      <c r="N96" s="261">
        <v>0</v>
      </c>
    </row>
    <row r="97" spans="1:14">
      <c r="A97" s="100"/>
      <c r="B97" s="60"/>
      <c r="C97" s="60"/>
      <c r="D97" s="60"/>
      <c r="E97" s="60"/>
      <c r="F97" s="60"/>
      <c r="G97" s="60"/>
      <c r="H97" s="153" t="s">
        <v>164</v>
      </c>
      <c r="I97" s="146" t="s">
        <v>83</v>
      </c>
      <c r="J97" s="156" t="s">
        <v>84</v>
      </c>
      <c r="K97" s="87"/>
      <c r="L97" s="226">
        <v>0</v>
      </c>
      <c r="M97" s="227">
        <v>0</v>
      </c>
      <c r="N97" s="255">
        <v>0</v>
      </c>
    </row>
    <row r="98" spans="1:14">
      <c r="A98" s="61"/>
      <c r="B98" s="62"/>
      <c r="C98" s="62"/>
      <c r="D98" s="62"/>
      <c r="E98" s="62"/>
      <c r="F98" s="62"/>
      <c r="G98" s="62"/>
      <c r="H98" s="62"/>
      <c r="I98" s="17" t="s">
        <v>161</v>
      </c>
      <c r="J98" s="17"/>
      <c r="K98" s="17"/>
      <c r="L98" s="17"/>
      <c r="M98" s="18"/>
      <c r="N98" s="19"/>
    </row>
    <row r="99" spans="1:14">
      <c r="A99" s="174"/>
      <c r="B99" s="175"/>
      <c r="C99" s="175"/>
      <c r="D99" s="175"/>
      <c r="E99" s="175"/>
      <c r="F99" s="175"/>
      <c r="G99" s="175"/>
      <c r="H99" s="176"/>
      <c r="I99" s="177">
        <v>9</v>
      </c>
      <c r="J99" s="178" t="s">
        <v>21</v>
      </c>
      <c r="K99" s="179"/>
      <c r="L99" s="216">
        <f>L100</f>
        <v>315525</v>
      </c>
      <c r="M99" s="217">
        <f>M100</f>
        <v>9331966</v>
      </c>
      <c r="N99" s="262">
        <f>M99/L99*100</f>
        <v>2957.5995562950638</v>
      </c>
    </row>
    <row r="100" spans="1:14">
      <c r="A100" s="59"/>
      <c r="B100" s="48"/>
      <c r="C100" s="48"/>
      <c r="D100" s="48"/>
      <c r="E100" s="48"/>
      <c r="F100" s="48"/>
      <c r="G100" s="48"/>
      <c r="H100" s="152"/>
      <c r="I100" s="130">
        <v>92</v>
      </c>
      <c r="J100" s="13" t="s">
        <v>85</v>
      </c>
      <c r="K100" s="99"/>
      <c r="L100" s="113">
        <f>L101</f>
        <v>315525</v>
      </c>
      <c r="M100" s="154">
        <f>M101</f>
        <v>9331966</v>
      </c>
      <c r="N100" s="263">
        <f>M100/L100*100</f>
        <v>2957.5995562950638</v>
      </c>
    </row>
    <row r="101" spans="1:14">
      <c r="A101" s="100"/>
      <c r="B101" s="60"/>
      <c r="C101" s="60"/>
      <c r="D101" s="60"/>
      <c r="E101" s="60"/>
      <c r="F101" s="60"/>
      <c r="G101" s="60"/>
      <c r="H101" s="153"/>
      <c r="I101" s="88">
        <v>922</v>
      </c>
      <c r="J101" s="156" t="s">
        <v>86</v>
      </c>
      <c r="K101" s="87"/>
      <c r="L101" s="114">
        <v>315525</v>
      </c>
      <c r="M101" s="375">
        <v>9331966</v>
      </c>
      <c r="N101" s="273">
        <f>M101/L101*100</f>
        <v>2957.5995562950638</v>
      </c>
    </row>
    <row r="102" spans="1:14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3"/>
      <c r="M102" s="23"/>
      <c r="N102" s="24"/>
    </row>
    <row r="103" spans="1:14">
      <c r="A103" s="434" t="s">
        <v>160</v>
      </c>
      <c r="B103" s="434"/>
      <c r="C103" s="434"/>
      <c r="D103" s="434"/>
      <c r="E103" s="434"/>
      <c r="F103" s="434"/>
      <c r="G103" s="434"/>
      <c r="H103" s="434"/>
      <c r="I103" s="434"/>
      <c r="J103" s="434"/>
      <c r="K103" s="434"/>
      <c r="L103" s="434"/>
      <c r="M103" s="434"/>
      <c r="N103" s="434"/>
    </row>
    <row r="104" spans="1:14">
      <c r="A104" s="422" t="s">
        <v>386</v>
      </c>
      <c r="B104" s="422"/>
      <c r="C104" s="422"/>
      <c r="D104" s="422"/>
      <c r="E104" s="422"/>
      <c r="F104" s="422"/>
      <c r="G104" s="422"/>
      <c r="H104" s="422"/>
      <c r="I104" s="422"/>
      <c r="J104" s="422"/>
      <c r="K104" s="422"/>
      <c r="L104" s="422"/>
      <c r="M104" s="422"/>
      <c r="N104" s="422"/>
    </row>
    <row r="105" spans="1:14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3"/>
      <c r="M105" s="23"/>
      <c r="N105" s="24"/>
    </row>
    <row r="106" spans="1:14">
      <c r="A106" s="23"/>
      <c r="B106" s="23"/>
      <c r="C106" s="23"/>
      <c r="D106" s="23"/>
      <c r="E106" s="23"/>
      <c r="F106" s="23"/>
      <c r="G106" s="23"/>
      <c r="H106" s="23"/>
      <c r="I106" s="42"/>
      <c r="J106" s="42"/>
      <c r="K106" s="42"/>
      <c r="L106" s="42"/>
      <c r="M106" s="23"/>
      <c r="N106" s="24"/>
    </row>
    <row r="107" spans="1:14">
      <c r="A107" s="23"/>
      <c r="B107" s="23"/>
      <c r="C107" s="23"/>
      <c r="D107" s="23"/>
      <c r="E107" s="23"/>
      <c r="F107" s="23"/>
      <c r="G107" s="23"/>
      <c r="H107" s="23"/>
      <c r="I107" s="42"/>
      <c r="J107" s="44" t="s">
        <v>5</v>
      </c>
      <c r="K107" s="45"/>
      <c r="L107" s="42"/>
      <c r="M107" s="23"/>
      <c r="N107" s="24"/>
    </row>
    <row r="108" spans="1:14">
      <c r="A108" s="23"/>
      <c r="B108" s="23"/>
      <c r="C108" s="23"/>
      <c r="D108" s="23"/>
      <c r="E108" s="23"/>
      <c r="F108" s="23"/>
      <c r="G108" s="23"/>
      <c r="H108" s="23"/>
      <c r="I108" s="46">
        <v>1</v>
      </c>
      <c r="J108" s="47" t="s">
        <v>87</v>
      </c>
      <c r="K108" s="47"/>
      <c r="L108" s="42"/>
      <c r="M108" s="23"/>
      <c r="N108" s="24"/>
    </row>
    <row r="109" spans="1:14">
      <c r="A109" s="23"/>
      <c r="B109" s="23"/>
      <c r="C109" s="23"/>
      <c r="D109" s="23"/>
      <c r="E109" s="23"/>
      <c r="F109" s="23"/>
      <c r="G109" s="23"/>
      <c r="H109" s="23"/>
      <c r="I109" s="46" t="s">
        <v>284</v>
      </c>
      <c r="J109" s="47" t="s">
        <v>288</v>
      </c>
      <c r="K109" s="47"/>
      <c r="L109" s="42"/>
      <c r="M109" s="23"/>
      <c r="N109" s="24"/>
    </row>
    <row r="110" spans="1:14">
      <c r="A110" s="23"/>
      <c r="B110" s="23"/>
      <c r="C110" s="23"/>
      <c r="D110" s="23"/>
      <c r="E110" s="23"/>
      <c r="F110" s="23"/>
      <c r="G110" s="23"/>
      <c r="H110" s="23"/>
      <c r="I110" s="46" t="s">
        <v>6</v>
      </c>
      <c r="J110" s="47" t="s">
        <v>88</v>
      </c>
      <c r="K110" s="47"/>
      <c r="L110" s="42"/>
      <c r="M110" s="23"/>
      <c r="N110" s="24"/>
    </row>
    <row r="111" spans="1:14">
      <c r="A111" s="23"/>
      <c r="B111" s="23"/>
      <c r="C111" s="23"/>
      <c r="D111" s="23"/>
      <c r="E111" s="23"/>
      <c r="F111" s="23"/>
      <c r="G111" s="23"/>
      <c r="H111" s="23"/>
      <c r="I111" s="46" t="s">
        <v>15</v>
      </c>
      <c r="J111" s="47" t="s">
        <v>89</v>
      </c>
      <c r="K111" s="47"/>
      <c r="L111" s="42"/>
      <c r="M111" s="23"/>
      <c r="N111" s="24"/>
    </row>
    <row r="112" spans="1:14">
      <c r="A112" s="23"/>
      <c r="B112" s="23"/>
      <c r="C112" s="23"/>
      <c r="D112" s="23"/>
      <c r="E112" s="23"/>
      <c r="F112" s="23"/>
      <c r="G112" s="23"/>
      <c r="H112" s="23"/>
      <c r="I112" s="46" t="s">
        <v>285</v>
      </c>
      <c r="J112" s="47" t="s">
        <v>90</v>
      </c>
      <c r="K112" s="47"/>
      <c r="L112" s="42"/>
      <c r="M112" s="23"/>
      <c r="N112" s="24"/>
    </row>
    <row r="113" spans="1:14">
      <c r="A113" s="23"/>
      <c r="B113" s="23"/>
      <c r="C113" s="23"/>
      <c r="D113" s="23"/>
      <c r="E113" s="23"/>
      <c r="F113" s="23"/>
      <c r="G113" s="23"/>
      <c r="H113" s="23"/>
      <c r="I113" s="46" t="s">
        <v>286</v>
      </c>
      <c r="J113" s="47" t="s">
        <v>91</v>
      </c>
      <c r="K113" s="47"/>
      <c r="L113" s="42"/>
      <c r="M113" s="23"/>
      <c r="N113" s="24"/>
    </row>
    <row r="114" spans="1:14">
      <c r="A114" s="23"/>
      <c r="B114" s="23"/>
      <c r="C114" s="23"/>
      <c r="D114" s="23"/>
      <c r="E114" s="23"/>
      <c r="F114" s="23"/>
      <c r="G114" s="23"/>
      <c r="H114" s="23"/>
      <c r="I114" s="46" t="s">
        <v>287</v>
      </c>
      <c r="J114" s="47" t="s">
        <v>289</v>
      </c>
      <c r="K114" s="47"/>
      <c r="L114" s="42"/>
      <c r="M114" s="23"/>
      <c r="N114" s="24"/>
    </row>
    <row r="115" spans="1:14">
      <c r="A115" s="23"/>
      <c r="B115" s="23"/>
      <c r="C115" s="23"/>
      <c r="D115" s="23"/>
      <c r="E115" s="23"/>
      <c r="F115" s="23"/>
      <c r="G115" s="23"/>
      <c r="H115" s="23"/>
      <c r="I115" s="46" t="s">
        <v>164</v>
      </c>
      <c r="J115" s="47" t="s">
        <v>290</v>
      </c>
      <c r="K115" s="47"/>
      <c r="L115" s="42"/>
      <c r="M115" s="23"/>
      <c r="N115" s="24"/>
    </row>
    <row r="116" spans="1:14">
      <c r="A116" s="1"/>
      <c r="B116" s="1"/>
      <c r="C116" s="1"/>
      <c r="D116" s="1"/>
      <c r="E116" s="1"/>
      <c r="F116" s="1"/>
      <c r="G116" s="1"/>
      <c r="H116" s="1"/>
      <c r="I116" s="46"/>
      <c r="J116" s="2"/>
      <c r="K116" s="2"/>
      <c r="L116" s="1"/>
      <c r="M116" s="1"/>
    </row>
  </sheetData>
  <mergeCells count="25">
    <mergeCell ref="A1:N1"/>
    <mergeCell ref="A103:N103"/>
    <mergeCell ref="A32:N32"/>
    <mergeCell ref="J64:K64"/>
    <mergeCell ref="J76:K76"/>
    <mergeCell ref="J77:K77"/>
    <mergeCell ref="I12:I13"/>
    <mergeCell ref="A35:H35"/>
    <mergeCell ref="A33:N33"/>
    <mergeCell ref="N12:N13"/>
    <mergeCell ref="N35:N36"/>
    <mergeCell ref="A104:N104"/>
    <mergeCell ref="A2:N2"/>
    <mergeCell ref="A3:K3"/>
    <mergeCell ref="A8:N8"/>
    <mergeCell ref="A10:N10"/>
    <mergeCell ref="A4:N4"/>
    <mergeCell ref="A5:N5"/>
    <mergeCell ref="A7:N7"/>
    <mergeCell ref="J52:K52"/>
    <mergeCell ref="J54:K54"/>
    <mergeCell ref="J55:K55"/>
    <mergeCell ref="J82:K82"/>
    <mergeCell ref="J88:K88"/>
    <mergeCell ref="J37:K3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304"/>
  <sheetViews>
    <sheetView topLeftCell="A85" workbookViewId="0">
      <selection activeCell="U295" sqref="U295"/>
    </sheetView>
  </sheetViews>
  <sheetFormatPr defaultRowHeight="15"/>
  <cols>
    <col min="1" max="1" width="12.7109375" customWidth="1"/>
    <col min="2" max="9" width="1.85546875" customWidth="1"/>
    <col min="10" max="10" width="8" customWidth="1"/>
    <col min="11" max="11" width="9" customWidth="1"/>
    <col min="13" max="13" width="44.140625" customWidth="1"/>
    <col min="14" max="15" width="12.7109375" customWidth="1"/>
    <col min="16" max="16" width="7.140625" customWidth="1"/>
    <col min="19" max="19" width="12.7109375" bestFit="1" customWidth="1"/>
  </cols>
  <sheetData>
    <row r="1" spans="1:16" ht="15.75">
      <c r="A1" s="445" t="s">
        <v>158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  <c r="N1" s="445"/>
      <c r="O1" s="445"/>
      <c r="P1" s="445"/>
    </row>
    <row r="2" spans="1:16" ht="15.75">
      <c r="A2" s="4"/>
      <c r="B2" s="4"/>
      <c r="C2" s="2"/>
      <c r="D2" s="2"/>
      <c r="E2" s="2"/>
      <c r="F2" s="2"/>
      <c r="G2" s="2"/>
      <c r="H2" s="2"/>
      <c r="I2" s="2"/>
      <c r="J2" s="2"/>
      <c r="K2" s="2"/>
      <c r="L2" s="2"/>
      <c r="M2" s="5"/>
      <c r="N2" s="1"/>
      <c r="O2" s="1"/>
    </row>
    <row r="3" spans="1:16">
      <c r="A3" s="446" t="s">
        <v>157</v>
      </c>
      <c r="B3" s="446"/>
      <c r="C3" s="446"/>
      <c r="D3" s="446"/>
      <c r="E3" s="446"/>
      <c r="F3" s="446"/>
      <c r="G3" s="446"/>
      <c r="H3" s="446"/>
      <c r="I3" s="446"/>
      <c r="J3" s="446"/>
      <c r="K3" s="446"/>
      <c r="L3" s="446"/>
      <c r="M3" s="446"/>
      <c r="N3" s="446"/>
      <c r="O3" s="446"/>
      <c r="P3" s="446"/>
    </row>
    <row r="4" spans="1:16">
      <c r="A4" s="444" t="s">
        <v>389</v>
      </c>
      <c r="B4" s="444"/>
      <c r="C4" s="444"/>
      <c r="D4" s="444"/>
      <c r="E4" s="444"/>
      <c r="F4" s="444"/>
      <c r="G4" s="444"/>
      <c r="H4" s="444"/>
      <c r="I4" s="444"/>
      <c r="J4" s="444"/>
      <c r="K4" s="444"/>
      <c r="L4" s="444"/>
      <c r="M4" s="444"/>
      <c r="N4" s="444"/>
      <c r="O4" s="444"/>
      <c r="P4" s="444"/>
    </row>
    <row r="5" spans="1:16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"/>
      <c r="O5" s="1"/>
    </row>
    <row r="6" spans="1:16">
      <c r="A6" s="68" t="s">
        <v>92</v>
      </c>
      <c r="B6" s="53"/>
      <c r="C6" s="54" t="s">
        <v>92</v>
      </c>
      <c r="D6" s="54"/>
      <c r="E6" s="54"/>
      <c r="F6" s="54"/>
      <c r="G6" s="54"/>
      <c r="H6" s="54"/>
      <c r="I6" s="71"/>
      <c r="J6" s="68" t="s">
        <v>93</v>
      </c>
      <c r="K6" s="54" t="s">
        <v>95</v>
      </c>
      <c r="L6" s="54"/>
      <c r="M6" s="54"/>
      <c r="N6" s="230"/>
      <c r="O6" s="284" t="s">
        <v>436</v>
      </c>
      <c r="P6" s="454" t="s">
        <v>3</v>
      </c>
    </row>
    <row r="7" spans="1:16">
      <c r="A7" s="69" t="s">
        <v>94</v>
      </c>
      <c r="B7" s="55"/>
      <c r="C7" s="56"/>
      <c r="D7" s="56"/>
      <c r="E7" s="56"/>
      <c r="F7" s="56"/>
      <c r="G7" s="56"/>
      <c r="H7" s="56"/>
      <c r="I7" s="72"/>
      <c r="J7" s="69"/>
      <c r="K7" s="56"/>
      <c r="L7" s="56"/>
      <c r="M7" s="56"/>
      <c r="N7" s="231" t="s">
        <v>2</v>
      </c>
      <c r="O7" s="285" t="s">
        <v>437</v>
      </c>
      <c r="P7" s="455"/>
    </row>
    <row r="8" spans="1:16">
      <c r="A8" s="69" t="s">
        <v>292</v>
      </c>
      <c r="B8" s="55"/>
      <c r="C8" s="56"/>
      <c r="D8" s="56"/>
      <c r="E8" s="56"/>
      <c r="F8" s="56"/>
      <c r="G8" s="56"/>
      <c r="H8" s="56"/>
      <c r="I8" s="72"/>
      <c r="J8" s="69"/>
      <c r="K8" s="56"/>
      <c r="L8" s="133" t="s">
        <v>171</v>
      </c>
      <c r="M8" s="133"/>
      <c r="N8" s="282" t="s">
        <v>132</v>
      </c>
      <c r="O8" s="286" t="s">
        <v>438</v>
      </c>
      <c r="P8" s="455"/>
    </row>
    <row r="9" spans="1:16">
      <c r="A9" s="70" t="s">
        <v>294</v>
      </c>
      <c r="B9" s="55"/>
      <c r="C9" s="56" t="s">
        <v>293</v>
      </c>
      <c r="D9" s="56"/>
      <c r="E9" s="56"/>
      <c r="F9" s="56"/>
      <c r="G9" s="56"/>
      <c r="H9" s="56"/>
      <c r="I9" s="72"/>
      <c r="J9" s="70" t="s">
        <v>295</v>
      </c>
      <c r="K9" s="149" t="s">
        <v>96</v>
      </c>
      <c r="L9" s="150"/>
      <c r="M9" s="150"/>
      <c r="N9" s="305" t="s">
        <v>4</v>
      </c>
      <c r="O9" s="286" t="s">
        <v>439</v>
      </c>
      <c r="P9" s="455"/>
    </row>
    <row r="10" spans="1:16" ht="18" customHeight="1">
      <c r="A10" s="73"/>
      <c r="B10" s="74">
        <v>1</v>
      </c>
      <c r="C10" s="63">
        <v>2</v>
      </c>
      <c r="D10" s="63">
        <v>3</v>
      </c>
      <c r="E10" s="63">
        <v>4</v>
      </c>
      <c r="F10" s="63">
        <v>5</v>
      </c>
      <c r="G10" s="63">
        <v>6</v>
      </c>
      <c r="H10" s="63">
        <v>7</v>
      </c>
      <c r="I10" s="125" t="s">
        <v>164</v>
      </c>
      <c r="J10" s="148"/>
      <c r="K10" s="147" t="s">
        <v>97</v>
      </c>
      <c r="L10" s="147"/>
      <c r="M10" s="147"/>
      <c r="N10" s="306">
        <f>N11+N46</f>
        <v>11335500</v>
      </c>
      <c r="O10" s="307">
        <f>O11+O46</f>
        <v>18613066</v>
      </c>
      <c r="P10" s="322">
        <f>O10/N10*100</f>
        <v>164.2015438225045</v>
      </c>
    </row>
    <row r="11" spans="1:16" ht="18" customHeight="1">
      <c r="A11" s="104"/>
      <c r="B11" s="105"/>
      <c r="C11" s="106"/>
      <c r="D11" s="106"/>
      <c r="E11" s="106"/>
      <c r="F11" s="106"/>
      <c r="G11" s="106"/>
      <c r="H11" s="106"/>
      <c r="I11" s="108"/>
      <c r="J11" s="104"/>
      <c r="K11" s="107" t="s">
        <v>194</v>
      </c>
      <c r="L11" s="107"/>
      <c r="M11" s="107"/>
      <c r="N11" s="118">
        <f>SUM(N12)</f>
        <v>560000</v>
      </c>
      <c r="O11" s="320">
        <f>SUM(O12)</f>
        <v>444700</v>
      </c>
      <c r="P11" s="323">
        <f>O11/N11*100</f>
        <v>79.410714285714292</v>
      </c>
    </row>
    <row r="12" spans="1:16">
      <c r="A12" s="123"/>
      <c r="B12" s="128"/>
      <c r="C12" s="109"/>
      <c r="D12" s="109"/>
      <c r="E12" s="109"/>
      <c r="F12" s="109"/>
      <c r="G12" s="109"/>
      <c r="H12" s="109"/>
      <c r="I12" s="111"/>
      <c r="J12" s="123"/>
      <c r="K12" s="110" t="s">
        <v>195</v>
      </c>
      <c r="L12" s="110"/>
      <c r="M12" s="110"/>
      <c r="N12" s="308">
        <f>SUM(N13)</f>
        <v>560000</v>
      </c>
      <c r="O12" s="309">
        <f>SUM(O13)</f>
        <v>444700</v>
      </c>
      <c r="P12" s="324">
        <f t="shared" ref="P12:P79" si="0">O12/N12*100</f>
        <v>79.410714285714292</v>
      </c>
    </row>
    <row r="13" spans="1:16">
      <c r="A13" s="78"/>
      <c r="B13" s="79"/>
      <c r="C13" s="65"/>
      <c r="D13" s="65"/>
      <c r="E13" s="65"/>
      <c r="F13" s="65"/>
      <c r="G13" s="65"/>
      <c r="H13" s="65"/>
      <c r="I13" s="80"/>
      <c r="J13" s="132" t="s">
        <v>8</v>
      </c>
      <c r="K13" s="58" t="s">
        <v>178</v>
      </c>
      <c r="L13" s="58"/>
      <c r="M13" s="58"/>
      <c r="N13" s="120">
        <f>N14+N26+N31+N41</f>
        <v>560000</v>
      </c>
      <c r="O13" s="288">
        <f>O14+O26+O31+O41</f>
        <v>444700</v>
      </c>
      <c r="P13" s="325">
        <f t="shared" si="0"/>
        <v>79.410714285714292</v>
      </c>
    </row>
    <row r="14" spans="1:16">
      <c r="A14" s="448" t="s">
        <v>204</v>
      </c>
      <c r="B14" s="450" t="s">
        <v>101</v>
      </c>
      <c r="C14" s="452"/>
      <c r="D14" s="452" t="s">
        <v>6</v>
      </c>
      <c r="E14" s="452" t="s">
        <v>15</v>
      </c>
      <c r="F14" s="452"/>
      <c r="G14" s="452" t="s">
        <v>286</v>
      </c>
      <c r="H14" s="452" t="s">
        <v>287</v>
      </c>
      <c r="I14" s="126"/>
      <c r="J14" s="448"/>
      <c r="K14" s="85" t="s">
        <v>99</v>
      </c>
      <c r="L14" s="85"/>
      <c r="M14" s="85"/>
      <c r="N14" s="464">
        <f>N16+N20</f>
        <v>370000</v>
      </c>
      <c r="O14" s="465">
        <f>O16+O20</f>
        <v>250000</v>
      </c>
      <c r="P14" s="456">
        <f>O14/N14*100</f>
        <v>67.567567567567565</v>
      </c>
    </row>
    <row r="15" spans="1:16">
      <c r="A15" s="449"/>
      <c r="B15" s="451"/>
      <c r="C15" s="453"/>
      <c r="D15" s="453"/>
      <c r="E15" s="453"/>
      <c r="F15" s="453"/>
      <c r="G15" s="453"/>
      <c r="H15" s="453"/>
      <c r="I15" s="136"/>
      <c r="J15" s="449"/>
      <c r="K15" s="86" t="s">
        <v>100</v>
      </c>
      <c r="L15" s="86"/>
      <c r="M15" s="86"/>
      <c r="N15" s="464"/>
      <c r="O15" s="465"/>
      <c r="P15" s="456"/>
    </row>
    <row r="16" spans="1:16">
      <c r="A16" s="75" t="s">
        <v>205</v>
      </c>
      <c r="B16" s="96" t="s">
        <v>101</v>
      </c>
      <c r="C16" s="89"/>
      <c r="D16" s="89" t="s">
        <v>6</v>
      </c>
      <c r="E16" s="89" t="s">
        <v>15</v>
      </c>
      <c r="F16" s="89"/>
      <c r="G16" s="89"/>
      <c r="H16" s="89"/>
      <c r="I16" s="77"/>
      <c r="J16" s="75" t="s">
        <v>98</v>
      </c>
      <c r="K16" s="76" t="s">
        <v>191</v>
      </c>
      <c r="L16" s="76"/>
      <c r="M16" s="76"/>
      <c r="N16" s="122">
        <f>SUM(N17)</f>
        <v>220000</v>
      </c>
      <c r="O16" s="289">
        <f>SUM(O17)</f>
        <v>150000</v>
      </c>
      <c r="P16" s="326">
        <f t="shared" si="0"/>
        <v>68.181818181818173</v>
      </c>
    </row>
    <row r="17" spans="1:16">
      <c r="A17" s="94" t="s">
        <v>205</v>
      </c>
      <c r="B17" s="97"/>
      <c r="C17" s="98"/>
      <c r="D17" s="98"/>
      <c r="E17" s="98"/>
      <c r="F17" s="98"/>
      <c r="G17" s="98"/>
      <c r="H17" s="98"/>
      <c r="I17" s="90"/>
      <c r="J17" s="130" t="s">
        <v>98</v>
      </c>
      <c r="K17" s="14">
        <v>3</v>
      </c>
      <c r="L17" s="14" t="s">
        <v>14</v>
      </c>
      <c r="M17" s="14"/>
      <c r="N17" s="134">
        <f>N18</f>
        <v>220000</v>
      </c>
      <c r="O17" s="290">
        <f>O18</f>
        <v>150000</v>
      </c>
      <c r="P17" s="327">
        <f t="shared" si="0"/>
        <v>68.181818181818173</v>
      </c>
    </row>
    <row r="18" spans="1:16">
      <c r="A18" s="94" t="s">
        <v>205</v>
      </c>
      <c r="B18" s="59"/>
      <c r="C18" s="48"/>
      <c r="D18" s="48"/>
      <c r="E18" s="48"/>
      <c r="F18" s="48"/>
      <c r="G18" s="48"/>
      <c r="H18" s="48"/>
      <c r="I18" s="99"/>
      <c r="J18" s="130" t="s">
        <v>98</v>
      </c>
      <c r="K18" s="14">
        <v>32</v>
      </c>
      <c r="L18" s="14" t="s">
        <v>57</v>
      </c>
      <c r="M18" s="14"/>
      <c r="N18" s="113">
        <f>N19</f>
        <v>220000</v>
      </c>
      <c r="O18" s="292">
        <f>O19</f>
        <v>150000</v>
      </c>
      <c r="P18" s="327">
        <f t="shared" si="0"/>
        <v>68.181818181818173</v>
      </c>
    </row>
    <row r="19" spans="1:16">
      <c r="A19" s="94" t="s">
        <v>205</v>
      </c>
      <c r="B19" s="59" t="s">
        <v>101</v>
      </c>
      <c r="C19" s="48"/>
      <c r="D19" s="48" t="s">
        <v>6</v>
      </c>
      <c r="E19" s="48" t="s">
        <v>15</v>
      </c>
      <c r="F19" s="48"/>
      <c r="G19" s="48"/>
      <c r="H19" s="48"/>
      <c r="I19" s="99"/>
      <c r="J19" s="130" t="s">
        <v>98</v>
      </c>
      <c r="K19" s="14">
        <v>329</v>
      </c>
      <c r="L19" s="14" t="s">
        <v>61</v>
      </c>
      <c r="M19" s="14"/>
      <c r="N19" s="134">
        <v>220000</v>
      </c>
      <c r="O19" s="290">
        <v>150000</v>
      </c>
      <c r="P19" s="327">
        <f t="shared" si="0"/>
        <v>68.181818181818173</v>
      </c>
    </row>
    <row r="20" spans="1:16">
      <c r="A20" s="75" t="s">
        <v>206</v>
      </c>
      <c r="B20" s="96" t="s">
        <v>101</v>
      </c>
      <c r="C20" s="89"/>
      <c r="D20" s="89" t="s">
        <v>6</v>
      </c>
      <c r="E20" s="89"/>
      <c r="F20" s="89"/>
      <c r="G20" s="89" t="s">
        <v>286</v>
      </c>
      <c r="H20" s="89" t="s">
        <v>287</v>
      </c>
      <c r="I20" s="77"/>
      <c r="J20" s="75" t="s">
        <v>98</v>
      </c>
      <c r="K20" s="76" t="s">
        <v>192</v>
      </c>
      <c r="L20" s="76"/>
      <c r="M20" s="76"/>
      <c r="N20" s="122">
        <f>SUM(N21)</f>
        <v>150000</v>
      </c>
      <c r="O20" s="289">
        <f>SUM(O21)</f>
        <v>100000</v>
      </c>
      <c r="P20" s="326">
        <f t="shared" si="0"/>
        <v>66.666666666666657</v>
      </c>
    </row>
    <row r="21" spans="1:16">
      <c r="A21" s="94" t="s">
        <v>206</v>
      </c>
      <c r="B21" s="59"/>
      <c r="C21" s="48"/>
      <c r="D21" s="48"/>
      <c r="E21" s="48"/>
      <c r="F21" s="48"/>
      <c r="G21" s="48"/>
      <c r="H21" s="48"/>
      <c r="I21" s="99"/>
      <c r="J21" s="130" t="s">
        <v>98</v>
      </c>
      <c r="K21" s="14">
        <v>3</v>
      </c>
      <c r="L21" s="14" t="s">
        <v>14</v>
      </c>
      <c r="M21" s="14"/>
      <c r="N21" s="134">
        <f>SUM(N22)</f>
        <v>150000</v>
      </c>
      <c r="O21" s="290">
        <f>SUM(O22)</f>
        <v>100000</v>
      </c>
      <c r="P21" s="327">
        <f t="shared" si="0"/>
        <v>66.666666666666657</v>
      </c>
    </row>
    <row r="22" spans="1:16">
      <c r="A22" s="94" t="s">
        <v>206</v>
      </c>
      <c r="B22" s="59"/>
      <c r="C22" s="48"/>
      <c r="D22" s="48"/>
      <c r="E22" s="48"/>
      <c r="F22" s="48"/>
      <c r="G22" s="48"/>
      <c r="H22" s="48"/>
      <c r="I22" s="99"/>
      <c r="J22" s="130" t="s">
        <v>98</v>
      </c>
      <c r="K22" s="14">
        <v>32</v>
      </c>
      <c r="L22" s="14" t="s">
        <v>57</v>
      </c>
      <c r="M22" s="14"/>
      <c r="N22" s="134">
        <f>SUM(N23:N25)</f>
        <v>150000</v>
      </c>
      <c r="O22" s="290">
        <f>SUM(O23:O25)</f>
        <v>100000</v>
      </c>
      <c r="P22" s="327">
        <f t="shared" si="0"/>
        <v>66.666666666666657</v>
      </c>
    </row>
    <row r="23" spans="1:16">
      <c r="A23" s="94" t="s">
        <v>206</v>
      </c>
      <c r="B23" s="59" t="s">
        <v>101</v>
      </c>
      <c r="C23" s="48"/>
      <c r="D23" s="48" t="s">
        <v>6</v>
      </c>
      <c r="E23" s="48"/>
      <c r="F23" s="48"/>
      <c r="G23" s="48"/>
      <c r="H23" s="48"/>
      <c r="I23" s="99"/>
      <c r="J23" s="130" t="s">
        <v>98</v>
      </c>
      <c r="K23" s="251" t="s">
        <v>102</v>
      </c>
      <c r="L23" s="14" t="s">
        <v>103</v>
      </c>
      <c r="M23" s="14"/>
      <c r="N23" s="134">
        <v>50000</v>
      </c>
      <c r="O23" s="290">
        <v>10000</v>
      </c>
      <c r="P23" s="327">
        <f t="shared" si="0"/>
        <v>20</v>
      </c>
    </row>
    <row r="24" spans="1:16">
      <c r="A24" s="94" t="s">
        <v>206</v>
      </c>
      <c r="B24" s="59" t="s">
        <v>101</v>
      </c>
      <c r="C24" s="48" t="s">
        <v>4</v>
      </c>
      <c r="D24" s="48" t="s">
        <v>6</v>
      </c>
      <c r="E24" s="48"/>
      <c r="F24" s="48"/>
      <c r="G24" s="48" t="s">
        <v>286</v>
      </c>
      <c r="H24" s="48" t="s">
        <v>287</v>
      </c>
      <c r="I24" s="99"/>
      <c r="J24" s="130" t="s">
        <v>98</v>
      </c>
      <c r="K24" s="251" t="s">
        <v>104</v>
      </c>
      <c r="L24" s="14" t="s">
        <v>60</v>
      </c>
      <c r="M24" s="14"/>
      <c r="N24" s="134">
        <v>50000</v>
      </c>
      <c r="O24" s="290">
        <v>40000</v>
      </c>
      <c r="P24" s="327">
        <f t="shared" si="0"/>
        <v>80</v>
      </c>
    </row>
    <row r="25" spans="1:16">
      <c r="A25" s="94" t="s">
        <v>206</v>
      </c>
      <c r="B25" s="59" t="s">
        <v>101</v>
      </c>
      <c r="C25" s="48"/>
      <c r="D25" s="48" t="s">
        <v>6</v>
      </c>
      <c r="E25" s="48"/>
      <c r="F25" s="48"/>
      <c r="G25" s="48"/>
      <c r="H25" s="48"/>
      <c r="I25" s="99"/>
      <c r="J25" s="130" t="s">
        <v>98</v>
      </c>
      <c r="K25" s="251" t="s">
        <v>108</v>
      </c>
      <c r="L25" s="14" t="s">
        <v>61</v>
      </c>
      <c r="M25" s="14"/>
      <c r="N25" s="134">
        <v>50000</v>
      </c>
      <c r="O25" s="290">
        <v>50000</v>
      </c>
      <c r="P25" s="327">
        <f t="shared" si="0"/>
        <v>100</v>
      </c>
    </row>
    <row r="26" spans="1:16">
      <c r="A26" s="95" t="s">
        <v>207</v>
      </c>
      <c r="B26" s="127" t="s">
        <v>101</v>
      </c>
      <c r="C26" s="82"/>
      <c r="D26" s="82"/>
      <c r="E26" s="82"/>
      <c r="F26" s="82"/>
      <c r="G26" s="82"/>
      <c r="H26" s="82"/>
      <c r="I26" s="84"/>
      <c r="J26" s="95"/>
      <c r="K26" s="83" t="s">
        <v>296</v>
      </c>
      <c r="L26" s="83"/>
      <c r="M26" s="83"/>
      <c r="N26" s="137">
        <f>N27</f>
        <v>15000</v>
      </c>
      <c r="O26" s="293">
        <f>O27</f>
        <v>15000</v>
      </c>
      <c r="P26" s="328">
        <f t="shared" si="0"/>
        <v>100</v>
      </c>
    </row>
    <row r="27" spans="1:16">
      <c r="A27" s="75" t="s">
        <v>208</v>
      </c>
      <c r="B27" s="96" t="s">
        <v>101</v>
      </c>
      <c r="C27" s="89"/>
      <c r="D27" s="89"/>
      <c r="E27" s="89"/>
      <c r="F27" s="89"/>
      <c r="G27" s="89"/>
      <c r="H27" s="89"/>
      <c r="I27" s="77"/>
      <c r="J27" s="75" t="s">
        <v>98</v>
      </c>
      <c r="K27" s="76" t="s">
        <v>193</v>
      </c>
      <c r="L27" s="76" t="s">
        <v>105</v>
      </c>
      <c r="M27" s="76"/>
      <c r="N27" s="138">
        <f>SUM(N28)</f>
        <v>15000</v>
      </c>
      <c r="O27" s="291">
        <f>SUM(O28)</f>
        <v>15000</v>
      </c>
      <c r="P27" s="326">
        <f t="shared" si="0"/>
        <v>100</v>
      </c>
    </row>
    <row r="28" spans="1:16">
      <c r="A28" s="94" t="s">
        <v>208</v>
      </c>
      <c r="B28" s="59"/>
      <c r="C28" s="48"/>
      <c r="D28" s="48"/>
      <c r="E28" s="48"/>
      <c r="F28" s="48"/>
      <c r="G28" s="48"/>
      <c r="H28" s="48"/>
      <c r="I28" s="99"/>
      <c r="J28" s="130" t="s">
        <v>98</v>
      </c>
      <c r="K28" s="14">
        <v>3</v>
      </c>
      <c r="L28" s="14" t="s">
        <v>14</v>
      </c>
      <c r="M28" s="14"/>
      <c r="N28" s="113">
        <f>N29</f>
        <v>15000</v>
      </c>
      <c r="O28" s="292">
        <f>O29</f>
        <v>15000</v>
      </c>
      <c r="P28" s="327">
        <f t="shared" si="0"/>
        <v>100</v>
      </c>
    </row>
    <row r="29" spans="1:16">
      <c r="A29" s="94" t="s">
        <v>208</v>
      </c>
      <c r="B29" s="59"/>
      <c r="C29" s="48"/>
      <c r="D29" s="48"/>
      <c r="E29" s="48"/>
      <c r="F29" s="48"/>
      <c r="G29" s="48"/>
      <c r="H29" s="48"/>
      <c r="I29" s="99"/>
      <c r="J29" s="130" t="s">
        <v>98</v>
      </c>
      <c r="K29" s="14">
        <v>38</v>
      </c>
      <c r="L29" s="14" t="s">
        <v>66</v>
      </c>
      <c r="M29" s="14"/>
      <c r="N29" s="113">
        <f>N30</f>
        <v>15000</v>
      </c>
      <c r="O29" s="292">
        <f>O30</f>
        <v>15000</v>
      </c>
      <c r="P29" s="327">
        <f t="shared" si="0"/>
        <v>100</v>
      </c>
    </row>
    <row r="30" spans="1:16">
      <c r="A30" s="94" t="s">
        <v>208</v>
      </c>
      <c r="B30" s="59" t="s">
        <v>101</v>
      </c>
      <c r="C30" s="48"/>
      <c r="D30" s="48"/>
      <c r="E30" s="48"/>
      <c r="F30" s="48"/>
      <c r="G30" s="48"/>
      <c r="H30" s="48"/>
      <c r="I30" s="99"/>
      <c r="J30" s="130" t="s">
        <v>98</v>
      </c>
      <c r="K30" s="14">
        <v>381</v>
      </c>
      <c r="L30" s="14" t="s">
        <v>67</v>
      </c>
      <c r="M30" s="14"/>
      <c r="N30" s="113">
        <v>15000</v>
      </c>
      <c r="O30" s="292">
        <v>15000</v>
      </c>
      <c r="P30" s="327">
        <f t="shared" si="0"/>
        <v>100</v>
      </c>
    </row>
    <row r="31" spans="1:16">
      <c r="A31" s="95" t="s">
        <v>209</v>
      </c>
      <c r="B31" s="127" t="s">
        <v>101</v>
      </c>
      <c r="C31" s="82"/>
      <c r="D31" s="82"/>
      <c r="E31" s="82"/>
      <c r="F31" s="82"/>
      <c r="G31" s="82"/>
      <c r="H31" s="82"/>
      <c r="I31" s="84"/>
      <c r="J31" s="95"/>
      <c r="K31" s="83" t="s">
        <v>297</v>
      </c>
      <c r="L31" s="83"/>
      <c r="M31" s="83"/>
      <c r="N31" s="137">
        <f>N32</f>
        <v>125000</v>
      </c>
      <c r="O31" s="293">
        <f>O32</f>
        <v>79700</v>
      </c>
      <c r="P31" s="328">
        <f t="shared" si="0"/>
        <v>63.759999999999991</v>
      </c>
    </row>
    <row r="32" spans="1:16">
      <c r="A32" s="75" t="s">
        <v>210</v>
      </c>
      <c r="B32" s="89" t="s">
        <v>101</v>
      </c>
      <c r="C32" s="89"/>
      <c r="D32" s="89"/>
      <c r="E32" s="89"/>
      <c r="F32" s="89"/>
      <c r="G32" s="89"/>
      <c r="H32" s="89"/>
      <c r="I32" s="76"/>
      <c r="J32" s="75" t="s">
        <v>98</v>
      </c>
      <c r="K32" s="76" t="s">
        <v>193</v>
      </c>
      <c r="L32" s="76" t="s">
        <v>106</v>
      </c>
      <c r="M32" s="76"/>
      <c r="N32" s="138">
        <f>SUM(N33)</f>
        <v>125000</v>
      </c>
      <c r="O32" s="291">
        <f>SUM(O33)</f>
        <v>79700</v>
      </c>
      <c r="P32" s="326">
        <f t="shared" si="0"/>
        <v>63.759999999999991</v>
      </c>
    </row>
    <row r="33" spans="1:16">
      <c r="A33" s="394" t="s">
        <v>210</v>
      </c>
      <c r="B33" s="97"/>
      <c r="C33" s="98"/>
      <c r="D33" s="98"/>
      <c r="E33" s="98"/>
      <c r="F33" s="98"/>
      <c r="G33" s="98"/>
      <c r="H33" s="98"/>
      <c r="I33" s="90"/>
      <c r="J33" s="101" t="s">
        <v>98</v>
      </c>
      <c r="K33" s="191" t="s">
        <v>6</v>
      </c>
      <c r="L33" s="447" t="s">
        <v>14</v>
      </c>
      <c r="M33" s="466"/>
      <c r="N33" s="112">
        <f>N34+N39</f>
        <v>125000</v>
      </c>
      <c r="O33" s="294">
        <f>O34+O39+O37</f>
        <v>79700</v>
      </c>
      <c r="P33" s="395">
        <f t="shared" si="0"/>
        <v>63.759999999999991</v>
      </c>
    </row>
    <row r="34" spans="1:16">
      <c r="A34" s="398" t="s">
        <v>210</v>
      </c>
      <c r="B34" s="362"/>
      <c r="C34" s="363"/>
      <c r="D34" s="363"/>
      <c r="E34" s="363"/>
      <c r="F34" s="363"/>
      <c r="G34" s="363"/>
      <c r="H34" s="363"/>
      <c r="I34" s="99"/>
      <c r="J34" s="14" t="s">
        <v>98</v>
      </c>
      <c r="K34" s="13" t="s">
        <v>107</v>
      </c>
      <c r="L34" s="432" t="s">
        <v>57</v>
      </c>
      <c r="M34" s="431"/>
      <c r="N34" s="113">
        <f>SUM(N35:N38)</f>
        <v>113000</v>
      </c>
      <c r="O34" s="292">
        <f>O35+O36</f>
        <v>46000</v>
      </c>
      <c r="P34" s="333">
        <f t="shared" si="0"/>
        <v>40.707964601769916</v>
      </c>
    </row>
    <row r="35" spans="1:16">
      <c r="A35" s="398" t="s">
        <v>210</v>
      </c>
      <c r="B35" s="362" t="s">
        <v>101</v>
      </c>
      <c r="C35" s="363"/>
      <c r="D35" s="363"/>
      <c r="E35" s="363"/>
      <c r="F35" s="363"/>
      <c r="G35" s="363"/>
      <c r="H35" s="363"/>
      <c r="I35" s="99"/>
      <c r="J35" s="14" t="s">
        <v>98</v>
      </c>
      <c r="K35" s="13" t="s">
        <v>104</v>
      </c>
      <c r="L35" s="372" t="s">
        <v>60</v>
      </c>
      <c r="M35" s="371"/>
      <c r="N35" s="113">
        <v>60000</v>
      </c>
      <c r="O35" s="292">
        <v>10000</v>
      </c>
      <c r="P35" s="333">
        <f t="shared" si="0"/>
        <v>16.666666666666664</v>
      </c>
    </row>
    <row r="36" spans="1:16">
      <c r="A36" s="398" t="s">
        <v>210</v>
      </c>
      <c r="B36" s="362" t="s">
        <v>101</v>
      </c>
      <c r="C36" s="363"/>
      <c r="D36" s="363"/>
      <c r="E36" s="363"/>
      <c r="F36" s="363"/>
      <c r="G36" s="363"/>
      <c r="H36" s="363"/>
      <c r="I36" s="99"/>
      <c r="J36" s="14" t="s">
        <v>98</v>
      </c>
      <c r="K36" s="13" t="s">
        <v>108</v>
      </c>
      <c r="L36" s="432" t="s">
        <v>61</v>
      </c>
      <c r="M36" s="431"/>
      <c r="N36" s="113">
        <v>50000</v>
      </c>
      <c r="O36" s="292">
        <v>36000</v>
      </c>
      <c r="P36" s="333">
        <f t="shared" si="0"/>
        <v>72</v>
      </c>
    </row>
    <row r="37" spans="1:16">
      <c r="A37" s="398" t="s">
        <v>210</v>
      </c>
      <c r="B37" s="362"/>
      <c r="C37" s="363"/>
      <c r="D37" s="363"/>
      <c r="E37" s="363"/>
      <c r="F37" s="363"/>
      <c r="G37" s="363"/>
      <c r="H37" s="363"/>
      <c r="I37" s="99"/>
      <c r="J37" s="14" t="s">
        <v>98</v>
      </c>
      <c r="K37" s="13" t="s">
        <v>475</v>
      </c>
      <c r="L37" s="372" t="s">
        <v>62</v>
      </c>
      <c r="M37" s="371"/>
      <c r="N37" s="113">
        <f>N38</f>
        <v>1500</v>
      </c>
      <c r="O37" s="292">
        <f>O38</f>
        <v>1700</v>
      </c>
      <c r="P37" s="333">
        <f t="shared" si="0"/>
        <v>113.33333333333333</v>
      </c>
    </row>
    <row r="38" spans="1:16">
      <c r="A38" s="398" t="s">
        <v>210</v>
      </c>
      <c r="B38" s="362"/>
      <c r="C38" s="363"/>
      <c r="D38" s="363"/>
      <c r="E38" s="363"/>
      <c r="F38" s="363"/>
      <c r="G38" s="363"/>
      <c r="H38" s="363"/>
      <c r="I38" s="99"/>
      <c r="J38" s="14" t="s">
        <v>98</v>
      </c>
      <c r="K38" s="13" t="s">
        <v>391</v>
      </c>
      <c r="L38" s="432" t="s">
        <v>63</v>
      </c>
      <c r="M38" s="431"/>
      <c r="N38" s="113">
        <v>1500</v>
      </c>
      <c r="O38" s="292">
        <v>1700</v>
      </c>
      <c r="P38" s="333">
        <f t="shared" si="0"/>
        <v>113.33333333333333</v>
      </c>
    </row>
    <row r="39" spans="1:16">
      <c r="A39" s="398" t="s">
        <v>210</v>
      </c>
      <c r="B39" s="362"/>
      <c r="C39" s="363"/>
      <c r="D39" s="363"/>
      <c r="E39" s="363"/>
      <c r="F39" s="363"/>
      <c r="G39" s="363"/>
      <c r="H39" s="363"/>
      <c r="I39" s="99"/>
      <c r="J39" s="14" t="s">
        <v>98</v>
      </c>
      <c r="K39" s="13" t="s">
        <v>113</v>
      </c>
      <c r="L39" s="432" t="s">
        <v>109</v>
      </c>
      <c r="M39" s="431"/>
      <c r="N39" s="113">
        <f>SUM(N40)</f>
        <v>12000</v>
      </c>
      <c r="O39" s="292">
        <f>SUM(O40)</f>
        <v>32000</v>
      </c>
      <c r="P39" s="333">
        <f t="shared" si="0"/>
        <v>266.66666666666663</v>
      </c>
    </row>
    <row r="40" spans="1:16">
      <c r="A40" s="274" t="s">
        <v>210</v>
      </c>
      <c r="B40" s="100" t="s">
        <v>101</v>
      </c>
      <c r="C40" s="364"/>
      <c r="D40" s="364"/>
      <c r="E40" s="364"/>
      <c r="F40" s="364"/>
      <c r="G40" s="364"/>
      <c r="H40" s="364"/>
      <c r="I40" s="87"/>
      <c r="J40" s="16" t="s">
        <v>98</v>
      </c>
      <c r="K40" s="156">
        <v>381</v>
      </c>
      <c r="L40" s="16" t="s">
        <v>67</v>
      </c>
      <c r="M40" s="87"/>
      <c r="N40" s="114">
        <v>12000</v>
      </c>
      <c r="O40" s="295">
        <v>32000</v>
      </c>
      <c r="P40" s="397">
        <f t="shared" si="0"/>
        <v>266.66666666666663</v>
      </c>
    </row>
    <row r="41" spans="1:16">
      <c r="A41" s="95" t="s">
        <v>211</v>
      </c>
      <c r="B41" s="127" t="s">
        <v>101</v>
      </c>
      <c r="C41" s="82"/>
      <c r="D41" s="82"/>
      <c r="E41" s="82"/>
      <c r="F41" s="82"/>
      <c r="G41" s="82"/>
      <c r="H41" s="82"/>
      <c r="I41" s="84"/>
      <c r="J41" s="95"/>
      <c r="K41" s="83" t="s">
        <v>298</v>
      </c>
      <c r="L41" s="83"/>
      <c r="M41" s="83"/>
      <c r="N41" s="137">
        <f t="shared" ref="N41:O43" si="1">N42</f>
        <v>50000</v>
      </c>
      <c r="O41" s="293">
        <f t="shared" si="1"/>
        <v>100000</v>
      </c>
      <c r="P41" s="328">
        <f t="shared" si="0"/>
        <v>200</v>
      </c>
    </row>
    <row r="42" spans="1:16">
      <c r="A42" s="75" t="s">
        <v>212</v>
      </c>
      <c r="B42" s="96" t="s">
        <v>101</v>
      </c>
      <c r="C42" s="89"/>
      <c r="D42" s="89"/>
      <c r="E42" s="89"/>
      <c r="F42" s="89"/>
      <c r="G42" s="89"/>
      <c r="H42" s="89"/>
      <c r="I42" s="77"/>
      <c r="J42" s="75" t="s">
        <v>98</v>
      </c>
      <c r="K42" s="76" t="s">
        <v>193</v>
      </c>
      <c r="L42" s="76" t="s">
        <v>110</v>
      </c>
      <c r="M42" s="76"/>
      <c r="N42" s="138">
        <f t="shared" si="1"/>
        <v>50000</v>
      </c>
      <c r="O42" s="291">
        <f t="shared" si="1"/>
        <v>100000</v>
      </c>
      <c r="P42" s="326">
        <f t="shared" si="0"/>
        <v>200</v>
      </c>
    </row>
    <row r="43" spans="1:16">
      <c r="A43" s="94" t="s">
        <v>212</v>
      </c>
      <c r="B43" s="59"/>
      <c r="C43" s="48"/>
      <c r="D43" s="48"/>
      <c r="E43" s="48"/>
      <c r="F43" s="48"/>
      <c r="G43" s="48"/>
      <c r="H43" s="48"/>
      <c r="I43" s="99"/>
      <c r="J43" s="130" t="s">
        <v>98</v>
      </c>
      <c r="K43" s="14" t="s">
        <v>6</v>
      </c>
      <c r="L43" s="432" t="s">
        <v>14</v>
      </c>
      <c r="M43" s="432"/>
      <c r="N43" s="113">
        <f t="shared" si="1"/>
        <v>50000</v>
      </c>
      <c r="O43" s="292">
        <f t="shared" si="1"/>
        <v>100000</v>
      </c>
      <c r="P43" s="327">
        <f t="shared" si="0"/>
        <v>200</v>
      </c>
    </row>
    <row r="44" spans="1:16">
      <c r="A44" s="94" t="s">
        <v>212</v>
      </c>
      <c r="B44" s="59"/>
      <c r="C44" s="48"/>
      <c r="D44" s="48"/>
      <c r="E44" s="48"/>
      <c r="F44" s="48"/>
      <c r="G44" s="48"/>
      <c r="H44" s="48"/>
      <c r="I44" s="99"/>
      <c r="J44" s="130" t="s">
        <v>98</v>
      </c>
      <c r="K44" s="14" t="s">
        <v>113</v>
      </c>
      <c r="L44" s="432" t="s">
        <v>109</v>
      </c>
      <c r="M44" s="432"/>
      <c r="N44" s="113">
        <f>SUM(N45)</f>
        <v>50000</v>
      </c>
      <c r="O44" s="292">
        <f>SUM(O45)</f>
        <v>100000</v>
      </c>
      <c r="P44" s="327">
        <f t="shared" si="0"/>
        <v>200</v>
      </c>
    </row>
    <row r="45" spans="1:16">
      <c r="A45" s="94" t="s">
        <v>212</v>
      </c>
      <c r="B45" s="59" t="s">
        <v>101</v>
      </c>
      <c r="C45" s="48"/>
      <c r="D45" s="48"/>
      <c r="E45" s="48"/>
      <c r="F45" s="48"/>
      <c r="G45" s="48"/>
      <c r="H45" s="48"/>
      <c r="I45" s="99"/>
      <c r="J45" s="130" t="s">
        <v>98</v>
      </c>
      <c r="K45" s="14">
        <v>381</v>
      </c>
      <c r="L45" s="14" t="s">
        <v>67</v>
      </c>
      <c r="M45" s="14"/>
      <c r="N45" s="113">
        <v>50000</v>
      </c>
      <c r="O45" s="292">
        <v>100000</v>
      </c>
      <c r="P45" s="327">
        <f t="shared" si="0"/>
        <v>200</v>
      </c>
    </row>
    <row r="46" spans="1:16" ht="18" customHeight="1">
      <c r="A46" s="104"/>
      <c r="B46" s="105"/>
      <c r="C46" s="106"/>
      <c r="D46" s="106"/>
      <c r="E46" s="106"/>
      <c r="F46" s="106"/>
      <c r="G46" s="106"/>
      <c r="H46" s="106"/>
      <c r="I46" s="108"/>
      <c r="J46" s="104"/>
      <c r="K46" s="107" t="s">
        <v>196</v>
      </c>
      <c r="L46" s="107"/>
      <c r="M46" s="107"/>
      <c r="N46" s="118">
        <f>N47+N125+N140+N196+N226+N258+N279</f>
        <v>10775500</v>
      </c>
      <c r="O46" s="320">
        <f>O47+O125+O140+O196+O226+O258+O279</f>
        <v>18168366</v>
      </c>
      <c r="P46" s="329">
        <f t="shared" si="0"/>
        <v>168.60810171221755</v>
      </c>
    </row>
    <row r="47" spans="1:16" ht="18" customHeight="1">
      <c r="A47" s="123"/>
      <c r="B47" s="128"/>
      <c r="C47" s="109"/>
      <c r="D47" s="109"/>
      <c r="E47" s="109"/>
      <c r="F47" s="109"/>
      <c r="G47" s="109"/>
      <c r="H47" s="109"/>
      <c r="I47" s="111"/>
      <c r="J47" s="123"/>
      <c r="K47" s="110" t="s">
        <v>197</v>
      </c>
      <c r="L47" s="110"/>
      <c r="M47" s="110"/>
      <c r="N47" s="312">
        <f t="shared" ref="N47:O47" si="2">SUM(N48)</f>
        <v>3112000</v>
      </c>
      <c r="O47" s="313">
        <f t="shared" si="2"/>
        <v>2648521</v>
      </c>
      <c r="P47" s="330">
        <f t="shared" si="0"/>
        <v>85.106715938303353</v>
      </c>
    </row>
    <row r="48" spans="1:16">
      <c r="A48" s="124"/>
      <c r="B48" s="129"/>
      <c r="C48" s="64"/>
      <c r="D48" s="64"/>
      <c r="E48" s="64"/>
      <c r="F48" s="64"/>
      <c r="G48" s="64"/>
      <c r="H48" s="64"/>
      <c r="I48" s="117"/>
      <c r="J48" s="81" t="s">
        <v>8</v>
      </c>
      <c r="K48" s="57" t="s">
        <v>179</v>
      </c>
      <c r="L48" s="57"/>
      <c r="M48" s="57"/>
      <c r="N48" s="338">
        <f>SUM(N49)</f>
        <v>3112000</v>
      </c>
      <c r="O48" s="336">
        <f>SUM(O49)</f>
        <v>2648521</v>
      </c>
      <c r="P48" s="339">
        <f t="shared" si="0"/>
        <v>85.106715938303353</v>
      </c>
    </row>
    <row r="49" spans="1:16">
      <c r="A49" s="95" t="s">
        <v>213</v>
      </c>
      <c r="B49" s="127" t="s">
        <v>101</v>
      </c>
      <c r="C49" s="82"/>
      <c r="D49" s="82" t="s">
        <v>6</v>
      </c>
      <c r="E49" s="82" t="s">
        <v>15</v>
      </c>
      <c r="F49" s="82" t="s">
        <v>285</v>
      </c>
      <c r="G49" s="82"/>
      <c r="H49" s="82" t="s">
        <v>287</v>
      </c>
      <c r="I49" s="84"/>
      <c r="J49" s="95"/>
      <c r="K49" s="83" t="s">
        <v>112</v>
      </c>
      <c r="L49" s="83"/>
      <c r="M49" s="83"/>
      <c r="N49" s="121">
        <f>N50+N70+N85+N97+N93+N77+N101+N89+N105+N109+N113+N121+N81+N117</f>
        <v>3112000</v>
      </c>
      <c r="O49" s="296">
        <f>O50+O70+O85+O97+O93+O77+O101+O89+O105+O109+O113+O121+O81+O117</f>
        <v>2648521</v>
      </c>
      <c r="P49" s="342">
        <f t="shared" si="0"/>
        <v>85.106715938303353</v>
      </c>
    </row>
    <row r="50" spans="1:16" ht="15" customHeight="1">
      <c r="A50" s="75" t="s">
        <v>254</v>
      </c>
      <c r="B50" s="96" t="s">
        <v>101</v>
      </c>
      <c r="C50" s="89"/>
      <c r="D50" s="89" t="s">
        <v>6</v>
      </c>
      <c r="E50" s="89" t="s">
        <v>15</v>
      </c>
      <c r="F50" s="89"/>
      <c r="G50" s="89"/>
      <c r="H50" s="89"/>
      <c r="I50" s="77"/>
      <c r="J50" s="75" t="s">
        <v>111</v>
      </c>
      <c r="K50" s="76" t="s">
        <v>241</v>
      </c>
      <c r="L50" s="76"/>
      <c r="M50" s="76"/>
      <c r="N50" s="340">
        <f>SUM(N51)</f>
        <v>2556000</v>
      </c>
      <c r="O50" s="337">
        <f>SUM(O51)</f>
        <v>1750000</v>
      </c>
      <c r="P50" s="341">
        <f t="shared" si="0"/>
        <v>68.466353677621285</v>
      </c>
    </row>
    <row r="51" spans="1:16">
      <c r="A51" s="93" t="s">
        <v>254</v>
      </c>
      <c r="B51" s="98"/>
      <c r="C51" s="98"/>
      <c r="D51" s="98"/>
      <c r="E51" s="98"/>
      <c r="F51" s="98"/>
      <c r="G51" s="98"/>
      <c r="H51" s="98"/>
      <c r="I51" s="101"/>
      <c r="J51" s="91" t="s">
        <v>111</v>
      </c>
      <c r="K51" s="101">
        <v>3</v>
      </c>
      <c r="L51" s="101" t="s">
        <v>14</v>
      </c>
      <c r="M51" s="101"/>
      <c r="N51" s="367">
        <f>N52+N58+N63+N67+N65</f>
        <v>2556000</v>
      </c>
      <c r="O51" s="368">
        <f>O52+O58+O63+O67+O65</f>
        <v>1750000</v>
      </c>
      <c r="P51" s="259">
        <f t="shared" si="0"/>
        <v>68.466353677621285</v>
      </c>
    </row>
    <row r="52" spans="1:16">
      <c r="A52" s="94" t="s">
        <v>254</v>
      </c>
      <c r="B52" s="363"/>
      <c r="C52" s="363"/>
      <c r="D52" s="363"/>
      <c r="E52" s="363"/>
      <c r="F52" s="363"/>
      <c r="G52" s="363"/>
      <c r="H52" s="363"/>
      <c r="I52" s="14"/>
      <c r="J52" s="130" t="s">
        <v>111</v>
      </c>
      <c r="K52" s="14">
        <v>31</v>
      </c>
      <c r="L52" s="14" t="s">
        <v>49</v>
      </c>
      <c r="M52" s="14"/>
      <c r="N52" s="134">
        <f>SUM(N53:N57)</f>
        <v>824000</v>
      </c>
      <c r="O52" s="290">
        <f>SUM(O53:O57)</f>
        <v>769000</v>
      </c>
      <c r="P52" s="327">
        <f t="shared" si="0"/>
        <v>93.325242718446603</v>
      </c>
    </row>
    <row r="53" spans="1:16">
      <c r="A53" s="94" t="s">
        <v>254</v>
      </c>
      <c r="B53" s="363" t="s">
        <v>101</v>
      </c>
      <c r="C53" s="363"/>
      <c r="D53" s="363"/>
      <c r="E53" s="363"/>
      <c r="F53" s="363"/>
      <c r="G53" s="363"/>
      <c r="H53" s="363"/>
      <c r="I53" s="14"/>
      <c r="J53" s="130" t="s">
        <v>111</v>
      </c>
      <c r="K53" s="14">
        <v>311</v>
      </c>
      <c r="L53" s="432" t="s">
        <v>50</v>
      </c>
      <c r="M53" s="432"/>
      <c r="N53" s="134">
        <v>540000</v>
      </c>
      <c r="O53" s="290">
        <v>540000</v>
      </c>
      <c r="P53" s="327">
        <f t="shared" si="0"/>
        <v>100</v>
      </c>
    </row>
    <row r="54" spans="1:16">
      <c r="A54" s="94" t="s">
        <v>254</v>
      </c>
      <c r="B54" s="363" t="s">
        <v>101</v>
      </c>
      <c r="C54" s="363"/>
      <c r="D54" s="363"/>
      <c r="E54" s="363"/>
      <c r="F54" s="363" t="s">
        <v>285</v>
      </c>
      <c r="G54" s="363"/>
      <c r="H54" s="363"/>
      <c r="I54" s="14"/>
      <c r="J54" s="130" t="s">
        <v>111</v>
      </c>
      <c r="K54" s="14" t="s">
        <v>51</v>
      </c>
      <c r="L54" s="14" t="s">
        <v>52</v>
      </c>
      <c r="M54" s="14"/>
      <c r="N54" s="134">
        <v>150000</v>
      </c>
      <c r="O54" s="290">
        <v>98000</v>
      </c>
      <c r="P54" s="327">
        <f t="shared" si="0"/>
        <v>65.333333333333329</v>
      </c>
    </row>
    <row r="55" spans="1:16">
      <c r="A55" s="94" t="s">
        <v>254</v>
      </c>
      <c r="B55" s="363" t="s">
        <v>101</v>
      </c>
      <c r="C55" s="363"/>
      <c r="D55" s="363"/>
      <c r="E55" s="363"/>
      <c r="F55" s="363"/>
      <c r="G55" s="363"/>
      <c r="H55" s="363"/>
      <c r="I55" s="14"/>
      <c r="J55" s="130" t="s">
        <v>111</v>
      </c>
      <c r="K55" s="14">
        <v>312</v>
      </c>
      <c r="L55" s="14" t="s">
        <v>53</v>
      </c>
      <c r="M55" s="14"/>
      <c r="N55" s="113">
        <v>18000</v>
      </c>
      <c r="O55" s="290">
        <v>25000</v>
      </c>
      <c r="P55" s="327">
        <f t="shared" si="0"/>
        <v>138.88888888888889</v>
      </c>
    </row>
    <row r="56" spans="1:16">
      <c r="A56" s="94" t="s">
        <v>254</v>
      </c>
      <c r="B56" s="363" t="s">
        <v>101</v>
      </c>
      <c r="C56" s="363"/>
      <c r="D56" s="363"/>
      <c r="E56" s="363"/>
      <c r="F56" s="363"/>
      <c r="G56" s="363"/>
      <c r="H56" s="363"/>
      <c r="I56" s="14"/>
      <c r="J56" s="130" t="s">
        <v>111</v>
      </c>
      <c r="K56" s="14">
        <v>313</v>
      </c>
      <c r="L56" s="14" t="s">
        <v>54</v>
      </c>
      <c r="M56" s="14"/>
      <c r="N56" s="113">
        <v>90000</v>
      </c>
      <c r="O56" s="290">
        <v>90000</v>
      </c>
      <c r="P56" s="327">
        <f t="shared" si="0"/>
        <v>100</v>
      </c>
    </row>
    <row r="57" spans="1:16">
      <c r="A57" s="94" t="s">
        <v>254</v>
      </c>
      <c r="B57" s="363" t="s">
        <v>101</v>
      </c>
      <c r="C57" s="363"/>
      <c r="D57" s="363"/>
      <c r="E57" s="363"/>
      <c r="F57" s="363" t="s">
        <v>285</v>
      </c>
      <c r="G57" s="363"/>
      <c r="H57" s="363"/>
      <c r="I57" s="14"/>
      <c r="J57" s="130" t="s">
        <v>111</v>
      </c>
      <c r="K57" s="14" t="s">
        <v>55</v>
      </c>
      <c r="L57" s="14" t="s">
        <v>56</v>
      </c>
      <c r="M57" s="14"/>
      <c r="N57" s="113">
        <v>26000</v>
      </c>
      <c r="O57" s="290">
        <v>16000</v>
      </c>
      <c r="P57" s="327">
        <f t="shared" si="0"/>
        <v>61.53846153846154</v>
      </c>
    </row>
    <row r="58" spans="1:16">
      <c r="A58" s="94" t="s">
        <v>254</v>
      </c>
      <c r="B58" s="363"/>
      <c r="C58" s="363"/>
      <c r="D58" s="363"/>
      <c r="E58" s="363"/>
      <c r="F58" s="363"/>
      <c r="G58" s="363"/>
      <c r="H58" s="363"/>
      <c r="I58" s="14"/>
      <c r="J58" s="130" t="s">
        <v>111</v>
      </c>
      <c r="K58" s="14">
        <v>32</v>
      </c>
      <c r="L58" s="14" t="s">
        <v>57</v>
      </c>
      <c r="M58" s="14"/>
      <c r="N58" s="134">
        <f>SUM(N59:N62)</f>
        <v>754000</v>
      </c>
      <c r="O58" s="290">
        <f>SUM(O59:O62)</f>
        <v>710000</v>
      </c>
      <c r="P58" s="327">
        <f t="shared" si="0"/>
        <v>94.16445623342176</v>
      </c>
    </row>
    <row r="59" spans="1:16">
      <c r="A59" s="94" t="s">
        <v>254</v>
      </c>
      <c r="B59" s="363" t="s">
        <v>101</v>
      </c>
      <c r="C59" s="363"/>
      <c r="D59" s="363" t="s">
        <v>4</v>
      </c>
      <c r="E59" s="363"/>
      <c r="F59" s="363"/>
      <c r="G59" s="363"/>
      <c r="H59" s="363"/>
      <c r="I59" s="14"/>
      <c r="J59" s="130" t="s">
        <v>111</v>
      </c>
      <c r="K59" s="14">
        <v>321</v>
      </c>
      <c r="L59" s="14" t="s">
        <v>58</v>
      </c>
      <c r="M59" s="14"/>
      <c r="N59" s="113">
        <v>34000</v>
      </c>
      <c r="O59" s="290">
        <v>20000</v>
      </c>
      <c r="P59" s="327">
        <f t="shared" si="0"/>
        <v>58.82352941176471</v>
      </c>
    </row>
    <row r="60" spans="1:16">
      <c r="A60" s="94" t="s">
        <v>254</v>
      </c>
      <c r="B60" s="363" t="s">
        <v>101</v>
      </c>
      <c r="C60" s="363"/>
      <c r="D60" s="363" t="s">
        <v>6</v>
      </c>
      <c r="E60" s="363" t="s">
        <v>4</v>
      </c>
      <c r="F60" s="363"/>
      <c r="G60" s="363"/>
      <c r="H60" s="363"/>
      <c r="I60" s="14"/>
      <c r="J60" s="130" t="s">
        <v>111</v>
      </c>
      <c r="K60" s="14">
        <v>322</v>
      </c>
      <c r="L60" s="14" t="s">
        <v>103</v>
      </c>
      <c r="M60" s="14"/>
      <c r="N60" s="113">
        <v>120000</v>
      </c>
      <c r="O60" s="290">
        <v>120000</v>
      </c>
      <c r="P60" s="327">
        <f t="shared" si="0"/>
        <v>100</v>
      </c>
    </row>
    <row r="61" spans="1:16">
      <c r="A61" s="94" t="s">
        <v>254</v>
      </c>
      <c r="B61" s="363" t="s">
        <v>101</v>
      </c>
      <c r="C61" s="363"/>
      <c r="D61" s="363" t="s">
        <v>6</v>
      </c>
      <c r="E61" s="363" t="s">
        <v>15</v>
      </c>
      <c r="F61" s="363"/>
      <c r="G61" s="363"/>
      <c r="H61" s="363"/>
      <c r="I61" s="14"/>
      <c r="J61" s="130" t="s">
        <v>111</v>
      </c>
      <c r="K61" s="14">
        <v>323</v>
      </c>
      <c r="L61" s="14" t="s">
        <v>60</v>
      </c>
      <c r="M61" s="14"/>
      <c r="N61" s="113">
        <v>420000</v>
      </c>
      <c r="O61" s="290">
        <v>420000</v>
      </c>
      <c r="P61" s="327">
        <f t="shared" si="0"/>
        <v>100</v>
      </c>
    </row>
    <row r="62" spans="1:16">
      <c r="A62" s="94" t="s">
        <v>254</v>
      </c>
      <c r="B62" s="363" t="s">
        <v>101</v>
      </c>
      <c r="C62" s="363"/>
      <c r="D62" s="363" t="s">
        <v>6</v>
      </c>
      <c r="E62" s="363" t="s">
        <v>15</v>
      </c>
      <c r="F62" s="363"/>
      <c r="G62" s="363"/>
      <c r="H62" s="363"/>
      <c r="I62" s="14"/>
      <c r="J62" s="130" t="s">
        <v>111</v>
      </c>
      <c r="K62" s="14">
        <v>329</v>
      </c>
      <c r="L62" s="14" t="s">
        <v>61</v>
      </c>
      <c r="M62" s="14"/>
      <c r="N62" s="113">
        <v>180000</v>
      </c>
      <c r="O62" s="290">
        <v>150000</v>
      </c>
      <c r="P62" s="327">
        <f t="shared" si="0"/>
        <v>83.333333333333343</v>
      </c>
    </row>
    <row r="63" spans="1:16">
      <c r="A63" s="94" t="s">
        <v>254</v>
      </c>
      <c r="B63" s="363"/>
      <c r="C63" s="363"/>
      <c r="D63" s="363"/>
      <c r="E63" s="363"/>
      <c r="F63" s="363"/>
      <c r="G63" s="363"/>
      <c r="H63" s="363"/>
      <c r="I63" s="14"/>
      <c r="J63" s="130" t="s">
        <v>111</v>
      </c>
      <c r="K63" s="14">
        <v>34</v>
      </c>
      <c r="L63" s="14" t="s">
        <v>62</v>
      </c>
      <c r="M63" s="14"/>
      <c r="N63" s="134">
        <f>N64</f>
        <v>8000</v>
      </c>
      <c r="O63" s="290">
        <f>O64</f>
        <v>14000</v>
      </c>
      <c r="P63" s="327">
        <f t="shared" si="0"/>
        <v>175</v>
      </c>
    </row>
    <row r="64" spans="1:16">
      <c r="A64" s="92" t="s">
        <v>254</v>
      </c>
      <c r="B64" s="364" t="s">
        <v>101</v>
      </c>
      <c r="C64" s="364"/>
      <c r="D64" s="364"/>
      <c r="E64" s="364"/>
      <c r="F64" s="364"/>
      <c r="G64" s="364"/>
      <c r="H64" s="364"/>
      <c r="I64" s="16"/>
      <c r="J64" s="88" t="s">
        <v>111</v>
      </c>
      <c r="K64" s="16">
        <v>343</v>
      </c>
      <c r="L64" s="16" t="s">
        <v>63</v>
      </c>
      <c r="M64" s="16"/>
      <c r="N64" s="114">
        <v>8000</v>
      </c>
      <c r="O64" s="396">
        <v>14000</v>
      </c>
      <c r="P64" s="281">
        <f t="shared" si="0"/>
        <v>175</v>
      </c>
    </row>
    <row r="65" spans="1:19">
      <c r="A65" s="93" t="s">
        <v>254</v>
      </c>
      <c r="B65" s="98"/>
      <c r="C65" s="98"/>
      <c r="D65" s="98"/>
      <c r="E65" s="98"/>
      <c r="F65" s="98"/>
      <c r="G65" s="98"/>
      <c r="H65" s="98"/>
      <c r="I65" s="101"/>
      <c r="J65" s="91" t="s">
        <v>111</v>
      </c>
      <c r="K65" s="101" t="s">
        <v>167</v>
      </c>
      <c r="L65" s="447" t="s">
        <v>169</v>
      </c>
      <c r="M65" s="447"/>
      <c r="N65" s="112">
        <f>N66</f>
        <v>150000</v>
      </c>
      <c r="O65" s="294">
        <f>O66</f>
        <v>207000</v>
      </c>
      <c r="P65" s="395">
        <f t="shared" si="0"/>
        <v>138</v>
      </c>
    </row>
    <row r="66" spans="1:19" ht="28.9" customHeight="1">
      <c r="A66" s="366" t="s">
        <v>254</v>
      </c>
      <c r="B66" s="372" t="s">
        <v>101</v>
      </c>
      <c r="C66" s="372"/>
      <c r="D66" s="372"/>
      <c r="E66" s="372"/>
      <c r="F66" s="372"/>
      <c r="G66" s="372"/>
      <c r="H66" s="372"/>
      <c r="I66" s="372"/>
      <c r="J66" s="131" t="s">
        <v>111</v>
      </c>
      <c r="K66" s="372" t="s">
        <v>168</v>
      </c>
      <c r="L66" s="459" t="s">
        <v>455</v>
      </c>
      <c r="M66" s="459"/>
      <c r="N66" s="135">
        <v>150000</v>
      </c>
      <c r="O66" s="300">
        <v>207000</v>
      </c>
      <c r="P66" s="333">
        <f t="shared" si="0"/>
        <v>138</v>
      </c>
    </row>
    <row r="67" spans="1:19">
      <c r="A67" s="94" t="s">
        <v>254</v>
      </c>
      <c r="B67" s="363"/>
      <c r="C67" s="363"/>
      <c r="D67" s="363"/>
      <c r="E67" s="363"/>
      <c r="F67" s="363"/>
      <c r="G67" s="363"/>
      <c r="H67" s="363"/>
      <c r="I67" s="14"/>
      <c r="J67" s="130" t="s">
        <v>111</v>
      </c>
      <c r="K67" s="14" t="s">
        <v>113</v>
      </c>
      <c r="L67" s="432" t="s">
        <v>109</v>
      </c>
      <c r="M67" s="432"/>
      <c r="N67" s="113">
        <f>SUM(N68:N69)</f>
        <v>820000</v>
      </c>
      <c r="O67" s="292">
        <f>SUM(O68:O69)</f>
        <v>50000</v>
      </c>
      <c r="P67" s="333">
        <f t="shared" si="0"/>
        <v>6.0975609756097562</v>
      </c>
    </row>
    <row r="68" spans="1:19">
      <c r="A68" s="94" t="s">
        <v>254</v>
      </c>
      <c r="B68" s="363" t="s">
        <v>101</v>
      </c>
      <c r="C68" s="363"/>
      <c r="D68" s="363"/>
      <c r="E68" s="363"/>
      <c r="F68" s="363"/>
      <c r="G68" s="363"/>
      <c r="H68" s="363"/>
      <c r="I68" s="14"/>
      <c r="J68" s="130" t="s">
        <v>111</v>
      </c>
      <c r="K68" s="14" t="s">
        <v>124</v>
      </c>
      <c r="L68" s="372" t="s">
        <v>67</v>
      </c>
      <c r="M68" s="372"/>
      <c r="N68" s="113">
        <v>20000</v>
      </c>
      <c r="O68" s="290">
        <v>40000</v>
      </c>
      <c r="P68" s="333">
        <f t="shared" si="0"/>
        <v>200</v>
      </c>
    </row>
    <row r="69" spans="1:19">
      <c r="A69" s="92" t="s">
        <v>254</v>
      </c>
      <c r="B69" s="364" t="s">
        <v>101</v>
      </c>
      <c r="C69" s="364"/>
      <c r="D69" s="364"/>
      <c r="E69" s="364"/>
      <c r="F69" s="364"/>
      <c r="G69" s="364"/>
      <c r="H69" s="364"/>
      <c r="I69" s="16"/>
      <c r="J69" s="88" t="s">
        <v>111</v>
      </c>
      <c r="K69" s="16" t="s">
        <v>68</v>
      </c>
      <c r="L69" s="458" t="s">
        <v>69</v>
      </c>
      <c r="M69" s="458"/>
      <c r="N69" s="114">
        <v>800000</v>
      </c>
      <c r="O69" s="295">
        <v>10000</v>
      </c>
      <c r="P69" s="397">
        <f t="shared" si="0"/>
        <v>1.25</v>
      </c>
    </row>
    <row r="70" spans="1:19" ht="15" customHeight="1">
      <c r="A70" s="75" t="s">
        <v>255</v>
      </c>
      <c r="B70" s="96" t="s">
        <v>101</v>
      </c>
      <c r="C70" s="89"/>
      <c r="D70" s="89" t="s">
        <v>6</v>
      </c>
      <c r="E70" s="89" t="s">
        <v>15</v>
      </c>
      <c r="F70" s="89"/>
      <c r="G70" s="89"/>
      <c r="H70" s="89" t="s">
        <v>287</v>
      </c>
      <c r="I70" s="77"/>
      <c r="J70" s="75" t="s">
        <v>111</v>
      </c>
      <c r="K70" s="76" t="s">
        <v>242</v>
      </c>
      <c r="L70" s="76"/>
      <c r="M70" s="76"/>
      <c r="N70" s="138">
        <f>N71+N74</f>
        <v>200000</v>
      </c>
      <c r="O70" s="291">
        <f>O71+O74</f>
        <v>248421</v>
      </c>
      <c r="P70" s="326">
        <f t="shared" si="0"/>
        <v>124.2105</v>
      </c>
    </row>
    <row r="71" spans="1:19">
      <c r="A71" s="94" t="s">
        <v>255</v>
      </c>
      <c r="B71" s="59"/>
      <c r="C71" s="48"/>
      <c r="D71" s="48"/>
      <c r="E71" s="48"/>
      <c r="F71" s="48"/>
      <c r="G71" s="48"/>
      <c r="H71" s="48"/>
      <c r="I71" s="99"/>
      <c r="J71" s="130" t="s">
        <v>111</v>
      </c>
      <c r="K71" s="251" t="s">
        <v>6</v>
      </c>
      <c r="L71" s="14" t="s">
        <v>14</v>
      </c>
      <c r="M71" s="14"/>
      <c r="N71" s="112">
        <f>N72</f>
        <v>200000</v>
      </c>
      <c r="O71" s="294">
        <f>O72</f>
        <v>210000</v>
      </c>
      <c r="P71" s="333">
        <f t="shared" si="0"/>
        <v>105</v>
      </c>
    </row>
    <row r="72" spans="1:19">
      <c r="A72" s="94" t="s">
        <v>255</v>
      </c>
      <c r="B72" s="59"/>
      <c r="C72" s="48"/>
      <c r="D72" s="48"/>
      <c r="E72" s="48"/>
      <c r="F72" s="48"/>
      <c r="G72" s="48"/>
      <c r="H72" s="48"/>
      <c r="I72" s="99"/>
      <c r="J72" s="130" t="s">
        <v>111</v>
      </c>
      <c r="K72" s="251" t="s">
        <v>107</v>
      </c>
      <c r="L72" s="14" t="s">
        <v>57</v>
      </c>
      <c r="M72" s="14"/>
      <c r="N72" s="113">
        <f>N73</f>
        <v>200000</v>
      </c>
      <c r="O72" s="292">
        <f>O73</f>
        <v>210000</v>
      </c>
      <c r="P72" s="333">
        <f t="shared" si="0"/>
        <v>105</v>
      </c>
    </row>
    <row r="73" spans="1:19">
      <c r="A73" s="94" t="s">
        <v>255</v>
      </c>
      <c r="B73" s="59" t="s">
        <v>101</v>
      </c>
      <c r="C73" s="48"/>
      <c r="D73" s="48" t="s">
        <v>6</v>
      </c>
      <c r="E73" s="48" t="s">
        <v>15</v>
      </c>
      <c r="F73" s="48"/>
      <c r="G73" s="48"/>
      <c r="H73" s="48" t="s">
        <v>287</v>
      </c>
      <c r="I73" s="99"/>
      <c r="J73" s="130" t="s">
        <v>111</v>
      </c>
      <c r="K73" s="251" t="s">
        <v>104</v>
      </c>
      <c r="L73" s="14" t="s">
        <v>60</v>
      </c>
      <c r="M73" s="14"/>
      <c r="N73" s="113">
        <v>200000</v>
      </c>
      <c r="O73" s="292">
        <v>210000</v>
      </c>
      <c r="P73" s="333">
        <f t="shared" si="0"/>
        <v>105</v>
      </c>
    </row>
    <row r="74" spans="1:19">
      <c r="A74" s="94" t="s">
        <v>255</v>
      </c>
      <c r="B74" s="59"/>
      <c r="C74" s="48"/>
      <c r="D74" s="48"/>
      <c r="E74" s="48"/>
      <c r="F74" s="48"/>
      <c r="G74" s="48"/>
      <c r="H74" s="48"/>
      <c r="I74" s="99"/>
      <c r="J74" s="130" t="s">
        <v>111</v>
      </c>
      <c r="K74" s="251" t="s">
        <v>15</v>
      </c>
      <c r="L74" s="14" t="s">
        <v>16</v>
      </c>
      <c r="M74" s="14"/>
      <c r="N74" s="113">
        <f>N75</f>
        <v>0</v>
      </c>
      <c r="O74" s="292">
        <f>O75</f>
        <v>38421</v>
      </c>
      <c r="P74" s="333">
        <v>0</v>
      </c>
    </row>
    <row r="75" spans="1:19">
      <c r="A75" s="94" t="s">
        <v>255</v>
      </c>
      <c r="B75" s="59"/>
      <c r="C75" s="48"/>
      <c r="D75" s="48"/>
      <c r="E75" s="48"/>
      <c r="F75" s="48"/>
      <c r="G75" s="48"/>
      <c r="H75" s="48"/>
      <c r="I75" s="99"/>
      <c r="J75" s="130" t="s">
        <v>111</v>
      </c>
      <c r="K75" s="251" t="s">
        <v>442</v>
      </c>
      <c r="L75" s="14" t="s">
        <v>444</v>
      </c>
      <c r="M75" s="14"/>
      <c r="N75" s="113">
        <f>N76</f>
        <v>0</v>
      </c>
      <c r="O75" s="292">
        <f>O76</f>
        <v>38421</v>
      </c>
      <c r="P75" s="333">
        <v>0</v>
      </c>
    </row>
    <row r="76" spans="1:19">
      <c r="A76" s="94" t="s">
        <v>255</v>
      </c>
      <c r="B76" s="59" t="s">
        <v>101</v>
      </c>
      <c r="C76" s="48"/>
      <c r="D76" s="48" t="s">
        <v>6</v>
      </c>
      <c r="E76" s="48" t="s">
        <v>15</v>
      </c>
      <c r="F76" s="48"/>
      <c r="G76" s="48"/>
      <c r="H76" s="48" t="s">
        <v>287</v>
      </c>
      <c r="I76" s="99"/>
      <c r="J76" s="130" t="s">
        <v>111</v>
      </c>
      <c r="K76" s="251" t="s">
        <v>443</v>
      </c>
      <c r="L76" s="14" t="s">
        <v>445</v>
      </c>
      <c r="M76" s="14"/>
      <c r="N76" s="114">
        <v>0</v>
      </c>
      <c r="O76" s="295">
        <v>38421</v>
      </c>
      <c r="P76" s="333">
        <v>0</v>
      </c>
    </row>
    <row r="77" spans="1:19" ht="15" customHeight="1">
      <c r="A77" s="75" t="s">
        <v>256</v>
      </c>
      <c r="B77" s="96" t="s">
        <v>101</v>
      </c>
      <c r="C77" s="89"/>
      <c r="D77" s="89"/>
      <c r="E77" s="89"/>
      <c r="F77" s="89"/>
      <c r="G77" s="89"/>
      <c r="H77" s="89" t="s">
        <v>287</v>
      </c>
      <c r="I77" s="77"/>
      <c r="J77" s="75" t="s">
        <v>111</v>
      </c>
      <c r="K77" s="197" t="s">
        <v>395</v>
      </c>
      <c r="L77" s="76"/>
      <c r="M77" s="76"/>
      <c r="N77" s="138">
        <f t="shared" ref="N77:O79" si="3">N78</f>
        <v>100000</v>
      </c>
      <c r="O77" s="291">
        <f t="shared" si="3"/>
        <v>31000</v>
      </c>
      <c r="P77" s="326">
        <f t="shared" si="0"/>
        <v>31</v>
      </c>
    </row>
    <row r="78" spans="1:19">
      <c r="A78" s="94" t="s">
        <v>256</v>
      </c>
      <c r="B78" s="59"/>
      <c r="C78" s="48"/>
      <c r="D78" s="48"/>
      <c r="E78" s="48"/>
      <c r="F78" s="48"/>
      <c r="G78" s="48"/>
      <c r="H78" s="48"/>
      <c r="I78" s="99"/>
      <c r="J78" s="130" t="s">
        <v>111</v>
      </c>
      <c r="K78" s="14" t="s">
        <v>6</v>
      </c>
      <c r="L78" s="14" t="s">
        <v>16</v>
      </c>
      <c r="M78" s="14"/>
      <c r="N78" s="113">
        <f t="shared" si="3"/>
        <v>100000</v>
      </c>
      <c r="O78" s="292">
        <f t="shared" si="3"/>
        <v>31000</v>
      </c>
      <c r="P78" s="327">
        <f t="shared" si="0"/>
        <v>31</v>
      </c>
    </row>
    <row r="79" spans="1:19">
      <c r="A79" s="94" t="s">
        <v>256</v>
      </c>
      <c r="B79" s="59"/>
      <c r="C79" s="48"/>
      <c r="D79" s="48"/>
      <c r="E79" s="48"/>
      <c r="F79" s="48"/>
      <c r="G79" s="48"/>
      <c r="H79" s="48"/>
      <c r="I79" s="99"/>
      <c r="J79" s="130" t="s">
        <v>111</v>
      </c>
      <c r="K79" s="14" t="s">
        <v>107</v>
      </c>
      <c r="L79" s="14" t="s">
        <v>57</v>
      </c>
      <c r="M79" s="14"/>
      <c r="N79" s="113">
        <f t="shared" si="3"/>
        <v>100000</v>
      </c>
      <c r="O79" s="292">
        <f t="shared" si="3"/>
        <v>31000</v>
      </c>
      <c r="P79" s="327">
        <f t="shared" si="0"/>
        <v>31</v>
      </c>
    </row>
    <row r="80" spans="1:19">
      <c r="A80" s="94" t="s">
        <v>256</v>
      </c>
      <c r="B80" s="59" t="s">
        <v>101</v>
      </c>
      <c r="C80" s="48"/>
      <c r="D80" s="48"/>
      <c r="E80" s="48"/>
      <c r="F80" s="48"/>
      <c r="G80" s="48"/>
      <c r="H80" s="48" t="s">
        <v>287</v>
      </c>
      <c r="I80" s="99"/>
      <c r="J80" s="130" t="s">
        <v>111</v>
      </c>
      <c r="K80" s="14" t="s">
        <v>104</v>
      </c>
      <c r="L80" s="14" t="s">
        <v>60</v>
      </c>
      <c r="M80" s="14"/>
      <c r="N80" s="113">
        <v>100000</v>
      </c>
      <c r="O80" s="292">
        <v>31000</v>
      </c>
      <c r="P80" s="327">
        <f t="shared" ref="P80:P176" si="4">O80/N80*100</f>
        <v>31</v>
      </c>
      <c r="S80" s="247"/>
    </row>
    <row r="81" spans="1:19" ht="15" customHeight="1">
      <c r="A81" s="75" t="s">
        <v>401</v>
      </c>
      <c r="B81" s="89"/>
      <c r="C81" s="89"/>
      <c r="D81" s="89"/>
      <c r="E81" s="89"/>
      <c r="F81" s="89"/>
      <c r="G81" s="89"/>
      <c r="H81" s="89"/>
      <c r="I81" s="77"/>
      <c r="J81" s="75" t="s">
        <v>111</v>
      </c>
      <c r="K81" s="354" t="s">
        <v>458</v>
      </c>
      <c r="L81" s="76"/>
      <c r="M81" s="77"/>
      <c r="N81" s="139">
        <f t="shared" ref="N81:O83" si="5">N82</f>
        <v>0</v>
      </c>
      <c r="O81" s="139">
        <f t="shared" si="5"/>
        <v>325000</v>
      </c>
      <c r="P81" s="326">
        <v>0</v>
      </c>
      <c r="S81" s="247"/>
    </row>
    <row r="82" spans="1:19">
      <c r="A82" s="94" t="s">
        <v>401</v>
      </c>
      <c r="B82" s="48"/>
      <c r="C82" s="48"/>
      <c r="D82" s="48"/>
      <c r="E82" s="48"/>
      <c r="F82" s="48"/>
      <c r="G82" s="48"/>
      <c r="H82" s="48"/>
      <c r="I82" s="99"/>
      <c r="J82" s="130" t="s">
        <v>111</v>
      </c>
      <c r="K82" s="13" t="s">
        <v>15</v>
      </c>
      <c r="L82" s="14" t="s">
        <v>16</v>
      </c>
      <c r="M82" s="99"/>
      <c r="N82" s="103">
        <f t="shared" si="5"/>
        <v>0</v>
      </c>
      <c r="O82" s="103">
        <f t="shared" si="5"/>
        <v>325000</v>
      </c>
      <c r="P82" s="327">
        <v>0</v>
      </c>
      <c r="S82" s="247"/>
    </row>
    <row r="83" spans="1:19">
      <c r="A83" s="94" t="s">
        <v>401</v>
      </c>
      <c r="B83" s="48"/>
      <c r="C83" s="48"/>
      <c r="D83" s="48"/>
      <c r="E83" s="48"/>
      <c r="F83" s="48"/>
      <c r="G83" s="48"/>
      <c r="H83" s="48"/>
      <c r="I83" s="99"/>
      <c r="J83" s="130" t="s">
        <v>111</v>
      </c>
      <c r="K83" s="13" t="s">
        <v>442</v>
      </c>
      <c r="L83" s="14" t="s">
        <v>444</v>
      </c>
      <c r="M83" s="99"/>
      <c r="N83" s="103">
        <f t="shared" si="5"/>
        <v>0</v>
      </c>
      <c r="O83" s="103">
        <f t="shared" si="5"/>
        <v>325000</v>
      </c>
      <c r="P83" s="327">
        <v>0</v>
      </c>
      <c r="S83" s="247"/>
    </row>
    <row r="84" spans="1:19">
      <c r="A84" s="92" t="s">
        <v>401</v>
      </c>
      <c r="B84" s="48"/>
      <c r="C84" s="48"/>
      <c r="D84" s="48"/>
      <c r="E84" s="48"/>
      <c r="F84" s="48"/>
      <c r="G84" s="48"/>
      <c r="H84" s="48"/>
      <c r="I84" s="99"/>
      <c r="J84" s="130" t="s">
        <v>111</v>
      </c>
      <c r="K84" s="156" t="s">
        <v>443</v>
      </c>
      <c r="L84" s="16" t="s">
        <v>445</v>
      </c>
      <c r="M84" s="87"/>
      <c r="N84" s="103">
        <v>0</v>
      </c>
      <c r="O84" s="292">
        <v>325000</v>
      </c>
      <c r="P84" s="327">
        <v>0</v>
      </c>
      <c r="S84" s="247"/>
    </row>
    <row r="85" spans="1:19" ht="15" customHeight="1">
      <c r="A85" s="237" t="s">
        <v>449</v>
      </c>
      <c r="B85" s="96" t="s">
        <v>101</v>
      </c>
      <c r="C85" s="89"/>
      <c r="D85" s="89"/>
      <c r="E85" s="89"/>
      <c r="F85" s="89"/>
      <c r="G85" s="89"/>
      <c r="H85" s="89" t="s">
        <v>287</v>
      </c>
      <c r="I85" s="77"/>
      <c r="J85" s="75" t="s">
        <v>111</v>
      </c>
      <c r="K85" s="76" t="s">
        <v>459</v>
      </c>
      <c r="L85" s="76"/>
      <c r="M85" s="76"/>
      <c r="N85" s="138">
        <f t="shared" ref="N85:O87" si="6">N86</f>
        <v>10000</v>
      </c>
      <c r="O85" s="291">
        <f t="shared" si="6"/>
        <v>10000</v>
      </c>
      <c r="P85" s="326">
        <f t="shared" si="4"/>
        <v>100</v>
      </c>
      <c r="S85" s="247"/>
    </row>
    <row r="86" spans="1:19">
      <c r="A86" s="94" t="s">
        <v>449</v>
      </c>
      <c r="B86" s="59"/>
      <c r="C86" s="48"/>
      <c r="D86" s="48"/>
      <c r="E86" s="48"/>
      <c r="F86" s="48"/>
      <c r="G86" s="48"/>
      <c r="H86" s="48"/>
      <c r="I86" s="99"/>
      <c r="J86" s="130" t="s">
        <v>111</v>
      </c>
      <c r="K86" s="251" t="s">
        <v>15</v>
      </c>
      <c r="L86" s="14" t="s">
        <v>16</v>
      </c>
      <c r="M86" s="14"/>
      <c r="N86" s="113">
        <f t="shared" si="6"/>
        <v>10000</v>
      </c>
      <c r="O86" s="292">
        <f t="shared" si="6"/>
        <v>10000</v>
      </c>
      <c r="P86" s="327">
        <f t="shared" si="4"/>
        <v>100</v>
      </c>
      <c r="S86" s="247"/>
    </row>
    <row r="87" spans="1:19">
      <c r="A87" s="94" t="s">
        <v>449</v>
      </c>
      <c r="B87" s="59"/>
      <c r="C87" s="48"/>
      <c r="D87" s="48"/>
      <c r="E87" s="48"/>
      <c r="F87" s="48"/>
      <c r="G87" s="48"/>
      <c r="H87" s="48"/>
      <c r="I87" s="99"/>
      <c r="J87" s="130" t="s">
        <v>111</v>
      </c>
      <c r="K87" s="251" t="s">
        <v>114</v>
      </c>
      <c r="L87" s="14" t="s">
        <v>71</v>
      </c>
      <c r="M87" s="14"/>
      <c r="N87" s="113">
        <f t="shared" si="6"/>
        <v>10000</v>
      </c>
      <c r="O87" s="292">
        <f t="shared" si="6"/>
        <v>10000</v>
      </c>
      <c r="P87" s="327">
        <f t="shared" si="4"/>
        <v>100</v>
      </c>
      <c r="S87" s="247"/>
    </row>
    <row r="88" spans="1:19">
      <c r="A88" s="94" t="s">
        <v>449</v>
      </c>
      <c r="B88" s="59" t="s">
        <v>101</v>
      </c>
      <c r="C88" s="48"/>
      <c r="D88" s="48"/>
      <c r="E88" s="48"/>
      <c r="F88" s="48"/>
      <c r="G88" s="48"/>
      <c r="H88" s="48" t="s">
        <v>287</v>
      </c>
      <c r="I88" s="99"/>
      <c r="J88" s="130" t="s">
        <v>111</v>
      </c>
      <c r="K88" s="251" t="s">
        <v>73</v>
      </c>
      <c r="L88" s="14" t="s">
        <v>74</v>
      </c>
      <c r="M88" s="14"/>
      <c r="N88" s="113">
        <v>10000</v>
      </c>
      <c r="O88" s="292">
        <v>10000</v>
      </c>
      <c r="P88" s="327">
        <f t="shared" si="4"/>
        <v>100</v>
      </c>
      <c r="S88" s="247"/>
    </row>
    <row r="89" spans="1:19" ht="15" customHeight="1">
      <c r="A89" s="75" t="s">
        <v>257</v>
      </c>
      <c r="B89" s="96" t="s">
        <v>101</v>
      </c>
      <c r="C89" s="89"/>
      <c r="D89" s="89"/>
      <c r="E89" s="89"/>
      <c r="F89" s="89"/>
      <c r="G89" s="89"/>
      <c r="H89" s="89" t="s">
        <v>287</v>
      </c>
      <c r="I89" s="77"/>
      <c r="J89" s="75" t="s">
        <v>111</v>
      </c>
      <c r="K89" s="197" t="s">
        <v>422</v>
      </c>
      <c r="L89" s="76"/>
      <c r="M89" s="76"/>
      <c r="N89" s="138">
        <f t="shared" ref="N89:O91" si="7">N90</f>
        <v>6000</v>
      </c>
      <c r="O89" s="291">
        <f t="shared" si="7"/>
        <v>8750</v>
      </c>
      <c r="P89" s="326">
        <f t="shared" si="4"/>
        <v>145.83333333333331</v>
      </c>
      <c r="S89" s="247"/>
    </row>
    <row r="90" spans="1:19">
      <c r="A90" s="94" t="s">
        <v>257</v>
      </c>
      <c r="B90" s="59"/>
      <c r="C90" s="48"/>
      <c r="D90" s="48"/>
      <c r="E90" s="48"/>
      <c r="F90" s="48"/>
      <c r="G90" s="48"/>
      <c r="H90" s="48"/>
      <c r="I90" s="99"/>
      <c r="J90" s="130" t="s">
        <v>111</v>
      </c>
      <c r="K90" s="251" t="s">
        <v>15</v>
      </c>
      <c r="L90" s="14" t="s">
        <v>16</v>
      </c>
      <c r="M90" s="14"/>
      <c r="N90" s="113">
        <f t="shared" si="7"/>
        <v>6000</v>
      </c>
      <c r="O90" s="292">
        <f t="shared" si="7"/>
        <v>8750</v>
      </c>
      <c r="P90" s="327">
        <f t="shared" si="4"/>
        <v>145.83333333333331</v>
      </c>
      <c r="S90" s="247"/>
    </row>
    <row r="91" spans="1:19">
      <c r="A91" s="94" t="s">
        <v>257</v>
      </c>
      <c r="B91" s="59"/>
      <c r="C91" s="48"/>
      <c r="D91" s="48"/>
      <c r="E91" s="48"/>
      <c r="F91" s="48"/>
      <c r="G91" s="48"/>
      <c r="H91" s="48"/>
      <c r="I91" s="99"/>
      <c r="J91" s="130" t="s">
        <v>111</v>
      </c>
      <c r="K91" s="251" t="s">
        <v>114</v>
      </c>
      <c r="L91" s="14" t="s">
        <v>71</v>
      </c>
      <c r="M91" s="14"/>
      <c r="N91" s="113">
        <f t="shared" si="7"/>
        <v>6000</v>
      </c>
      <c r="O91" s="292">
        <f t="shared" si="7"/>
        <v>8750</v>
      </c>
      <c r="P91" s="327">
        <f t="shared" si="4"/>
        <v>145.83333333333331</v>
      </c>
      <c r="S91" s="247"/>
    </row>
    <row r="92" spans="1:19">
      <c r="A92" s="94" t="s">
        <v>257</v>
      </c>
      <c r="B92" s="59" t="s">
        <v>101</v>
      </c>
      <c r="C92" s="48"/>
      <c r="D92" s="48"/>
      <c r="E92" s="48"/>
      <c r="F92" s="48"/>
      <c r="G92" s="48"/>
      <c r="H92" s="48" t="s">
        <v>287</v>
      </c>
      <c r="I92" s="99"/>
      <c r="J92" s="130" t="s">
        <v>111</v>
      </c>
      <c r="K92" s="251" t="s">
        <v>75</v>
      </c>
      <c r="L92" s="14" t="s">
        <v>76</v>
      </c>
      <c r="M92" s="14"/>
      <c r="N92" s="113">
        <v>6000</v>
      </c>
      <c r="O92" s="292">
        <v>8750</v>
      </c>
      <c r="P92" s="327">
        <f t="shared" si="4"/>
        <v>145.83333333333331</v>
      </c>
      <c r="S92" s="247"/>
    </row>
    <row r="93" spans="1:19" ht="15" customHeight="1">
      <c r="A93" s="75" t="s">
        <v>258</v>
      </c>
      <c r="B93" s="96" t="s">
        <v>101</v>
      </c>
      <c r="C93" s="89"/>
      <c r="D93" s="89"/>
      <c r="E93" s="89"/>
      <c r="F93" s="89"/>
      <c r="G93" s="89"/>
      <c r="H93" s="89" t="s">
        <v>287</v>
      </c>
      <c r="I93" s="77"/>
      <c r="J93" s="75" t="s">
        <v>111</v>
      </c>
      <c r="K93" s="197" t="s">
        <v>423</v>
      </c>
      <c r="L93" s="76"/>
      <c r="M93" s="76"/>
      <c r="N93" s="138">
        <f t="shared" ref="N93:O95" si="8">N94</f>
        <v>100000</v>
      </c>
      <c r="O93" s="291">
        <f t="shared" si="8"/>
        <v>100000</v>
      </c>
      <c r="P93" s="326">
        <f t="shared" si="4"/>
        <v>100</v>
      </c>
      <c r="S93" s="247"/>
    </row>
    <row r="94" spans="1:19">
      <c r="A94" s="93" t="s">
        <v>258</v>
      </c>
      <c r="B94" s="97"/>
      <c r="C94" s="98"/>
      <c r="D94" s="98"/>
      <c r="E94" s="98"/>
      <c r="F94" s="98"/>
      <c r="G94" s="98"/>
      <c r="H94" s="98"/>
      <c r="I94" s="90"/>
      <c r="J94" s="91" t="s">
        <v>111</v>
      </c>
      <c r="K94" s="101">
        <v>4</v>
      </c>
      <c r="L94" s="101" t="s">
        <v>16</v>
      </c>
      <c r="M94" s="101"/>
      <c r="N94" s="112">
        <f t="shared" si="8"/>
        <v>100000</v>
      </c>
      <c r="O94" s="294">
        <f t="shared" si="8"/>
        <v>100000</v>
      </c>
      <c r="P94" s="259">
        <f t="shared" si="4"/>
        <v>100</v>
      </c>
      <c r="S94" s="247"/>
    </row>
    <row r="95" spans="1:19">
      <c r="A95" s="94" t="s">
        <v>258</v>
      </c>
      <c r="B95" s="362"/>
      <c r="C95" s="363"/>
      <c r="D95" s="363"/>
      <c r="E95" s="363"/>
      <c r="F95" s="363"/>
      <c r="G95" s="363"/>
      <c r="H95" s="363"/>
      <c r="I95" s="99"/>
      <c r="J95" s="130" t="s">
        <v>111</v>
      </c>
      <c r="K95" s="14" t="s">
        <v>114</v>
      </c>
      <c r="L95" s="14" t="s">
        <v>71</v>
      </c>
      <c r="M95" s="14"/>
      <c r="N95" s="113">
        <f t="shared" si="8"/>
        <v>100000</v>
      </c>
      <c r="O95" s="292">
        <f t="shared" si="8"/>
        <v>100000</v>
      </c>
      <c r="P95" s="327">
        <f t="shared" si="4"/>
        <v>100</v>
      </c>
      <c r="S95" s="248"/>
    </row>
    <row r="96" spans="1:19">
      <c r="A96" s="92" t="s">
        <v>258</v>
      </c>
      <c r="B96" s="100" t="s">
        <v>101</v>
      </c>
      <c r="C96" s="364"/>
      <c r="D96" s="364"/>
      <c r="E96" s="364"/>
      <c r="F96" s="364"/>
      <c r="G96" s="364"/>
      <c r="H96" s="364" t="s">
        <v>287</v>
      </c>
      <c r="I96" s="87"/>
      <c r="J96" s="88" t="s">
        <v>111</v>
      </c>
      <c r="K96" s="16" t="s">
        <v>75</v>
      </c>
      <c r="L96" s="16" t="s">
        <v>76</v>
      </c>
      <c r="M96" s="16"/>
      <c r="N96" s="114">
        <v>100000</v>
      </c>
      <c r="O96" s="295">
        <v>100000</v>
      </c>
      <c r="P96" s="281">
        <f t="shared" si="4"/>
        <v>100</v>
      </c>
      <c r="S96" s="247"/>
    </row>
    <row r="97" spans="1:19" ht="15" customHeight="1">
      <c r="A97" s="75" t="s">
        <v>311</v>
      </c>
      <c r="B97" s="96" t="s">
        <v>101</v>
      </c>
      <c r="C97" s="89"/>
      <c r="D97" s="89"/>
      <c r="E97" s="89"/>
      <c r="F97" s="89"/>
      <c r="G97" s="89"/>
      <c r="H97" s="89" t="s">
        <v>287</v>
      </c>
      <c r="I97" s="77"/>
      <c r="J97" s="75" t="s">
        <v>111</v>
      </c>
      <c r="K97" s="76" t="s">
        <v>452</v>
      </c>
      <c r="L97" s="76"/>
      <c r="M97" s="76"/>
      <c r="N97" s="138">
        <f t="shared" ref="N97:O99" si="9">N98</f>
        <v>70000</v>
      </c>
      <c r="O97" s="291">
        <f t="shared" si="9"/>
        <v>0</v>
      </c>
      <c r="P97" s="326">
        <f t="shared" si="4"/>
        <v>0</v>
      </c>
      <c r="S97" s="247"/>
    </row>
    <row r="98" spans="1:19">
      <c r="A98" s="93" t="s">
        <v>311</v>
      </c>
      <c r="B98" s="97"/>
      <c r="C98" s="98"/>
      <c r="D98" s="98"/>
      <c r="E98" s="98"/>
      <c r="F98" s="98"/>
      <c r="G98" s="98"/>
      <c r="H98" s="98"/>
      <c r="I98" s="90"/>
      <c r="J98" s="91" t="s">
        <v>111</v>
      </c>
      <c r="K98" s="250" t="s">
        <v>15</v>
      </c>
      <c r="L98" s="101" t="s">
        <v>16</v>
      </c>
      <c r="M98" s="101"/>
      <c r="N98" s="112">
        <f t="shared" si="9"/>
        <v>70000</v>
      </c>
      <c r="O98" s="294">
        <f t="shared" si="9"/>
        <v>0</v>
      </c>
      <c r="P98" s="259">
        <f t="shared" si="4"/>
        <v>0</v>
      </c>
      <c r="S98" s="247"/>
    </row>
    <row r="99" spans="1:19">
      <c r="A99" s="94" t="s">
        <v>311</v>
      </c>
      <c r="B99" s="362"/>
      <c r="C99" s="363"/>
      <c r="D99" s="363"/>
      <c r="E99" s="363"/>
      <c r="F99" s="363"/>
      <c r="G99" s="363"/>
      <c r="H99" s="363"/>
      <c r="I99" s="99"/>
      <c r="J99" s="130" t="s">
        <v>111</v>
      </c>
      <c r="K99" s="372" t="s">
        <v>114</v>
      </c>
      <c r="L99" s="14" t="s">
        <v>71</v>
      </c>
      <c r="M99" s="14"/>
      <c r="N99" s="113">
        <f t="shared" si="9"/>
        <v>70000</v>
      </c>
      <c r="O99" s="292">
        <f t="shared" si="9"/>
        <v>0</v>
      </c>
      <c r="P99" s="327">
        <f t="shared" si="4"/>
        <v>0</v>
      </c>
      <c r="S99" s="247"/>
    </row>
    <row r="100" spans="1:19">
      <c r="A100" s="92" t="s">
        <v>311</v>
      </c>
      <c r="B100" s="100" t="s">
        <v>101</v>
      </c>
      <c r="C100" s="364"/>
      <c r="D100" s="364"/>
      <c r="E100" s="364"/>
      <c r="F100" s="364"/>
      <c r="G100" s="364"/>
      <c r="H100" s="364" t="s">
        <v>287</v>
      </c>
      <c r="I100" s="87"/>
      <c r="J100" s="88" t="s">
        <v>111</v>
      </c>
      <c r="K100" s="373" t="s">
        <v>75</v>
      </c>
      <c r="L100" s="16" t="s">
        <v>76</v>
      </c>
      <c r="M100" s="16"/>
      <c r="N100" s="114">
        <v>70000</v>
      </c>
      <c r="O100" s="295">
        <v>0</v>
      </c>
      <c r="P100" s="281">
        <f t="shared" si="4"/>
        <v>0</v>
      </c>
      <c r="S100" s="247"/>
    </row>
    <row r="101" spans="1:19">
      <c r="A101" s="75" t="s">
        <v>424</v>
      </c>
      <c r="B101" s="96" t="s">
        <v>101</v>
      </c>
      <c r="C101" s="89"/>
      <c r="D101" s="89"/>
      <c r="E101" s="89"/>
      <c r="F101" s="89"/>
      <c r="G101" s="89"/>
      <c r="H101" s="89" t="s">
        <v>287</v>
      </c>
      <c r="I101" s="77"/>
      <c r="J101" s="75" t="s">
        <v>111</v>
      </c>
      <c r="K101" s="197" t="s">
        <v>451</v>
      </c>
      <c r="L101" s="76"/>
      <c r="M101" s="76"/>
      <c r="N101" s="138">
        <f t="shared" ref="N101:O103" si="10">N102</f>
        <v>70000</v>
      </c>
      <c r="O101" s="291">
        <f t="shared" si="10"/>
        <v>104350</v>
      </c>
      <c r="P101" s="326">
        <f t="shared" si="4"/>
        <v>149.07142857142856</v>
      </c>
      <c r="S101" s="247"/>
    </row>
    <row r="102" spans="1:19">
      <c r="A102" s="94" t="s">
        <v>424</v>
      </c>
      <c r="B102" s="59"/>
      <c r="C102" s="48"/>
      <c r="D102" s="48"/>
      <c r="E102" s="48"/>
      <c r="F102" s="48"/>
      <c r="G102" s="48"/>
      <c r="H102" s="48"/>
      <c r="I102" s="99"/>
      <c r="J102" s="130" t="s">
        <v>111</v>
      </c>
      <c r="K102" s="251" t="s">
        <v>15</v>
      </c>
      <c r="L102" s="14" t="s">
        <v>16</v>
      </c>
      <c r="M102" s="14"/>
      <c r="N102" s="113">
        <f t="shared" si="10"/>
        <v>70000</v>
      </c>
      <c r="O102" s="292">
        <f t="shared" si="10"/>
        <v>104350</v>
      </c>
      <c r="P102" s="327">
        <f t="shared" si="4"/>
        <v>149.07142857142856</v>
      </c>
      <c r="S102" s="247"/>
    </row>
    <row r="103" spans="1:19">
      <c r="A103" s="94" t="s">
        <v>424</v>
      </c>
      <c r="B103" s="59"/>
      <c r="C103" s="48"/>
      <c r="D103" s="48"/>
      <c r="E103" s="48"/>
      <c r="F103" s="48"/>
      <c r="G103" s="48"/>
      <c r="H103" s="48"/>
      <c r="I103" s="99"/>
      <c r="J103" s="130" t="s">
        <v>111</v>
      </c>
      <c r="K103" s="251" t="s">
        <v>114</v>
      </c>
      <c r="L103" s="14" t="s">
        <v>71</v>
      </c>
      <c r="M103" s="14"/>
      <c r="N103" s="113">
        <f t="shared" si="10"/>
        <v>70000</v>
      </c>
      <c r="O103" s="292">
        <f t="shared" si="10"/>
        <v>104350</v>
      </c>
      <c r="P103" s="327">
        <f t="shared" si="4"/>
        <v>149.07142857142856</v>
      </c>
      <c r="S103" s="247"/>
    </row>
    <row r="104" spans="1:19">
      <c r="A104" s="94" t="s">
        <v>424</v>
      </c>
      <c r="B104" s="59" t="s">
        <v>101</v>
      </c>
      <c r="C104" s="48"/>
      <c r="D104" s="48"/>
      <c r="E104" s="48"/>
      <c r="F104" s="48"/>
      <c r="G104" s="48"/>
      <c r="H104" s="48" t="s">
        <v>287</v>
      </c>
      <c r="I104" s="99"/>
      <c r="J104" s="130" t="s">
        <v>111</v>
      </c>
      <c r="K104" s="251" t="s">
        <v>75</v>
      </c>
      <c r="L104" s="14" t="s">
        <v>76</v>
      </c>
      <c r="M104" s="14"/>
      <c r="N104" s="113">
        <v>70000</v>
      </c>
      <c r="O104" s="292">
        <v>104350</v>
      </c>
      <c r="P104" s="327">
        <f t="shared" si="4"/>
        <v>149.07142857142856</v>
      </c>
    </row>
    <row r="105" spans="1:19">
      <c r="A105" s="75" t="s">
        <v>446</v>
      </c>
      <c r="B105" s="96" t="s">
        <v>101</v>
      </c>
      <c r="C105" s="89"/>
      <c r="D105" s="89"/>
      <c r="E105" s="89"/>
      <c r="F105" s="89"/>
      <c r="G105" s="89"/>
      <c r="H105" s="89" t="s">
        <v>287</v>
      </c>
      <c r="I105" s="77"/>
      <c r="J105" s="75" t="s">
        <v>111</v>
      </c>
      <c r="K105" s="197" t="s">
        <v>450</v>
      </c>
      <c r="L105" s="76"/>
      <c r="M105" s="76"/>
      <c r="N105" s="139">
        <f t="shared" ref="N105:O107" si="11">N106</f>
        <v>0</v>
      </c>
      <c r="O105" s="139">
        <f t="shared" si="11"/>
        <v>5000</v>
      </c>
      <c r="P105" s="326">
        <v>0</v>
      </c>
    </row>
    <row r="106" spans="1:19">
      <c r="A106" s="94" t="s">
        <v>446</v>
      </c>
      <c r="B106" s="59"/>
      <c r="C106" s="48"/>
      <c r="D106" s="48"/>
      <c r="E106" s="48"/>
      <c r="F106" s="48"/>
      <c r="G106" s="48"/>
      <c r="H106" s="48"/>
      <c r="I106" s="99"/>
      <c r="J106" s="94" t="s">
        <v>111</v>
      </c>
      <c r="K106" s="251" t="s">
        <v>15</v>
      </c>
      <c r="L106" s="14" t="s">
        <v>16</v>
      </c>
      <c r="M106" s="14"/>
      <c r="N106" s="112">
        <f t="shared" si="11"/>
        <v>0</v>
      </c>
      <c r="O106" s="294">
        <f t="shared" si="11"/>
        <v>5000</v>
      </c>
      <c r="P106" s="327">
        <v>0</v>
      </c>
    </row>
    <row r="107" spans="1:19">
      <c r="A107" s="94" t="s">
        <v>446</v>
      </c>
      <c r="B107" s="59"/>
      <c r="C107" s="48"/>
      <c r="D107" s="48"/>
      <c r="E107" s="48"/>
      <c r="F107" s="48"/>
      <c r="G107" s="48"/>
      <c r="H107" s="48"/>
      <c r="I107" s="99"/>
      <c r="J107" s="94" t="s">
        <v>111</v>
      </c>
      <c r="K107" s="251" t="s">
        <v>114</v>
      </c>
      <c r="L107" s="14" t="s">
        <v>71</v>
      </c>
      <c r="M107" s="14"/>
      <c r="N107" s="113">
        <f t="shared" si="11"/>
        <v>0</v>
      </c>
      <c r="O107" s="292">
        <f t="shared" si="11"/>
        <v>5000</v>
      </c>
      <c r="P107" s="327">
        <v>0</v>
      </c>
    </row>
    <row r="108" spans="1:19">
      <c r="A108" s="94" t="s">
        <v>446</v>
      </c>
      <c r="B108" s="59" t="s">
        <v>101</v>
      </c>
      <c r="C108" s="48"/>
      <c r="D108" s="48"/>
      <c r="E108" s="48"/>
      <c r="F108" s="48"/>
      <c r="G108" s="48"/>
      <c r="H108" s="48" t="s">
        <v>287</v>
      </c>
      <c r="I108" s="99"/>
      <c r="J108" s="94" t="s">
        <v>111</v>
      </c>
      <c r="K108" s="251" t="s">
        <v>75</v>
      </c>
      <c r="L108" s="14" t="s">
        <v>76</v>
      </c>
      <c r="M108" s="14"/>
      <c r="N108" s="113">
        <v>0</v>
      </c>
      <c r="O108" s="292">
        <v>5000</v>
      </c>
      <c r="P108" s="327">
        <v>0</v>
      </c>
    </row>
    <row r="109" spans="1:19">
      <c r="A109" s="75" t="s">
        <v>447</v>
      </c>
      <c r="B109" s="96" t="s">
        <v>101</v>
      </c>
      <c r="C109" s="89"/>
      <c r="D109" s="89"/>
      <c r="E109" s="89"/>
      <c r="F109" s="89"/>
      <c r="G109" s="89"/>
      <c r="H109" s="89" t="s">
        <v>287</v>
      </c>
      <c r="I109" s="77"/>
      <c r="J109" s="75" t="s">
        <v>111</v>
      </c>
      <c r="K109" s="197" t="s">
        <v>453</v>
      </c>
      <c r="L109" s="76"/>
      <c r="M109" s="76"/>
      <c r="N109" s="138">
        <f t="shared" ref="N109:O111" si="12">N110</f>
        <v>0</v>
      </c>
      <c r="O109" s="291">
        <f t="shared" si="12"/>
        <v>1000</v>
      </c>
      <c r="P109" s="326">
        <v>0</v>
      </c>
    </row>
    <row r="110" spans="1:19">
      <c r="A110" s="94" t="s">
        <v>447</v>
      </c>
      <c r="B110" s="59"/>
      <c r="C110" s="48"/>
      <c r="D110" s="48"/>
      <c r="E110" s="48"/>
      <c r="F110" s="48"/>
      <c r="G110" s="48"/>
      <c r="H110" s="48"/>
      <c r="I110" s="99"/>
      <c r="J110" s="94" t="s">
        <v>111</v>
      </c>
      <c r="K110" s="251" t="s">
        <v>15</v>
      </c>
      <c r="L110" s="14" t="s">
        <v>16</v>
      </c>
      <c r="M110" s="14"/>
      <c r="N110" s="113">
        <f t="shared" si="12"/>
        <v>0</v>
      </c>
      <c r="O110" s="292">
        <f t="shared" si="12"/>
        <v>1000</v>
      </c>
      <c r="P110" s="327">
        <v>0</v>
      </c>
    </row>
    <row r="111" spans="1:19">
      <c r="A111" s="94" t="s">
        <v>447</v>
      </c>
      <c r="B111" s="59"/>
      <c r="C111" s="48"/>
      <c r="D111" s="48"/>
      <c r="E111" s="48"/>
      <c r="F111" s="48"/>
      <c r="G111" s="48"/>
      <c r="H111" s="48"/>
      <c r="I111" s="99"/>
      <c r="J111" s="94" t="s">
        <v>111</v>
      </c>
      <c r="K111" s="251" t="s">
        <v>114</v>
      </c>
      <c r="L111" s="14" t="s">
        <v>71</v>
      </c>
      <c r="M111" s="14"/>
      <c r="N111" s="113">
        <f t="shared" si="12"/>
        <v>0</v>
      </c>
      <c r="O111" s="292">
        <f t="shared" si="12"/>
        <v>1000</v>
      </c>
      <c r="P111" s="327">
        <v>0</v>
      </c>
    </row>
    <row r="112" spans="1:19">
      <c r="A112" s="94" t="s">
        <v>447</v>
      </c>
      <c r="B112" s="59" t="s">
        <v>101</v>
      </c>
      <c r="C112" s="48"/>
      <c r="D112" s="48"/>
      <c r="E112" s="48"/>
      <c r="F112" s="48"/>
      <c r="G112" s="48"/>
      <c r="H112" s="48" t="s">
        <v>287</v>
      </c>
      <c r="I112" s="99"/>
      <c r="J112" s="94" t="s">
        <v>111</v>
      </c>
      <c r="K112" s="251" t="s">
        <v>75</v>
      </c>
      <c r="L112" s="14" t="s">
        <v>76</v>
      </c>
      <c r="M112" s="14"/>
      <c r="N112" s="113">
        <v>0</v>
      </c>
      <c r="O112" s="292">
        <v>1000</v>
      </c>
      <c r="P112" s="327">
        <v>0</v>
      </c>
    </row>
    <row r="113" spans="1:16">
      <c r="A113" s="75" t="s">
        <v>448</v>
      </c>
      <c r="B113" s="96" t="s">
        <v>101</v>
      </c>
      <c r="C113" s="89"/>
      <c r="D113" s="89"/>
      <c r="E113" s="89"/>
      <c r="F113" s="89"/>
      <c r="G113" s="89"/>
      <c r="H113" s="89" t="s">
        <v>287</v>
      </c>
      <c r="I113" s="77"/>
      <c r="J113" s="75" t="s">
        <v>111</v>
      </c>
      <c r="K113" s="197" t="s">
        <v>454</v>
      </c>
      <c r="L113" s="76"/>
      <c r="M113" s="76"/>
      <c r="N113" s="138">
        <f t="shared" ref="N113:O115" si="13">N114</f>
        <v>0</v>
      </c>
      <c r="O113" s="291">
        <f t="shared" si="13"/>
        <v>18750</v>
      </c>
      <c r="P113" s="326">
        <v>0</v>
      </c>
    </row>
    <row r="114" spans="1:16">
      <c r="A114" s="94" t="s">
        <v>448</v>
      </c>
      <c r="B114" s="59"/>
      <c r="C114" s="48"/>
      <c r="D114" s="48"/>
      <c r="E114" s="48"/>
      <c r="F114" s="48"/>
      <c r="G114" s="48"/>
      <c r="H114" s="48"/>
      <c r="I114" s="99"/>
      <c r="J114" s="94" t="s">
        <v>111</v>
      </c>
      <c r="K114" s="251" t="s">
        <v>15</v>
      </c>
      <c r="L114" s="14" t="s">
        <v>16</v>
      </c>
      <c r="M114" s="14"/>
      <c r="N114" s="113">
        <f t="shared" si="13"/>
        <v>0</v>
      </c>
      <c r="O114" s="292">
        <f t="shared" si="13"/>
        <v>18750</v>
      </c>
      <c r="P114" s="327">
        <v>0</v>
      </c>
    </row>
    <row r="115" spans="1:16">
      <c r="A115" s="94" t="s">
        <v>448</v>
      </c>
      <c r="B115" s="59"/>
      <c r="C115" s="48"/>
      <c r="D115" s="48"/>
      <c r="E115" s="48"/>
      <c r="F115" s="48"/>
      <c r="G115" s="48"/>
      <c r="H115" s="48"/>
      <c r="I115" s="99"/>
      <c r="J115" s="94" t="s">
        <v>111</v>
      </c>
      <c r="K115" s="251" t="s">
        <v>114</v>
      </c>
      <c r="L115" s="14" t="s">
        <v>71</v>
      </c>
      <c r="M115" s="14"/>
      <c r="N115" s="113">
        <f t="shared" si="13"/>
        <v>0</v>
      </c>
      <c r="O115" s="292">
        <f t="shared" si="13"/>
        <v>18750</v>
      </c>
      <c r="P115" s="327">
        <v>0</v>
      </c>
    </row>
    <row r="116" spans="1:16">
      <c r="A116" s="94" t="s">
        <v>448</v>
      </c>
      <c r="B116" s="59" t="s">
        <v>101</v>
      </c>
      <c r="C116" s="48"/>
      <c r="D116" s="48"/>
      <c r="E116" s="48"/>
      <c r="F116" s="48"/>
      <c r="G116" s="48"/>
      <c r="H116" s="48" t="s">
        <v>287</v>
      </c>
      <c r="I116" s="99"/>
      <c r="J116" s="94" t="s">
        <v>111</v>
      </c>
      <c r="K116" s="251" t="s">
        <v>75</v>
      </c>
      <c r="L116" s="14" t="s">
        <v>76</v>
      </c>
      <c r="M116" s="14"/>
      <c r="N116" s="113">
        <v>0</v>
      </c>
      <c r="O116" s="292">
        <v>18750</v>
      </c>
      <c r="P116" s="327">
        <v>0</v>
      </c>
    </row>
    <row r="117" spans="1:16" ht="28.9" customHeight="1">
      <c r="A117" s="75" t="s">
        <v>463</v>
      </c>
      <c r="B117" s="96" t="s">
        <v>101</v>
      </c>
      <c r="C117" s="89"/>
      <c r="D117" s="89"/>
      <c r="E117" s="89"/>
      <c r="F117" s="89"/>
      <c r="G117" s="89"/>
      <c r="H117" s="89" t="s">
        <v>287</v>
      </c>
      <c r="I117" s="77"/>
      <c r="J117" s="75" t="s">
        <v>111</v>
      </c>
      <c r="K117" s="353" t="s">
        <v>465</v>
      </c>
      <c r="L117" s="460" t="s">
        <v>464</v>
      </c>
      <c r="M117" s="461"/>
      <c r="N117" s="138">
        <f t="shared" ref="N117:O119" si="14">N118</f>
        <v>0</v>
      </c>
      <c r="O117" s="291">
        <f t="shared" si="14"/>
        <v>17500</v>
      </c>
      <c r="P117" s="326">
        <v>0</v>
      </c>
    </row>
    <row r="118" spans="1:16">
      <c r="A118" s="94" t="s">
        <v>463</v>
      </c>
      <c r="B118" s="59"/>
      <c r="C118" s="48"/>
      <c r="D118" s="48"/>
      <c r="E118" s="48"/>
      <c r="F118" s="48"/>
      <c r="G118" s="48"/>
      <c r="H118" s="48"/>
      <c r="I118" s="99"/>
      <c r="J118" s="94" t="s">
        <v>111</v>
      </c>
      <c r="K118" s="343" t="s">
        <v>15</v>
      </c>
      <c r="L118" s="14" t="s">
        <v>16</v>
      </c>
      <c r="M118" s="14"/>
      <c r="N118" s="113">
        <f t="shared" si="14"/>
        <v>0</v>
      </c>
      <c r="O118" s="292">
        <f t="shared" si="14"/>
        <v>17500</v>
      </c>
      <c r="P118" s="327">
        <v>0</v>
      </c>
    </row>
    <row r="119" spans="1:16">
      <c r="A119" s="94" t="s">
        <v>463</v>
      </c>
      <c r="B119" s="59"/>
      <c r="C119" s="48"/>
      <c r="D119" s="48"/>
      <c r="E119" s="48"/>
      <c r="F119" s="48"/>
      <c r="G119" s="48"/>
      <c r="H119" s="48"/>
      <c r="I119" s="99"/>
      <c r="J119" s="94" t="s">
        <v>111</v>
      </c>
      <c r="K119" s="343" t="s">
        <v>114</v>
      </c>
      <c r="L119" s="14" t="s">
        <v>71</v>
      </c>
      <c r="M119" s="14"/>
      <c r="N119" s="113">
        <f t="shared" si="14"/>
        <v>0</v>
      </c>
      <c r="O119" s="292">
        <f t="shared" si="14"/>
        <v>17500</v>
      </c>
      <c r="P119" s="327">
        <v>0</v>
      </c>
    </row>
    <row r="120" spans="1:16">
      <c r="A120" s="94" t="s">
        <v>463</v>
      </c>
      <c r="B120" s="59" t="s">
        <v>101</v>
      </c>
      <c r="C120" s="48"/>
      <c r="D120" s="48"/>
      <c r="E120" s="48"/>
      <c r="F120" s="48"/>
      <c r="G120" s="48"/>
      <c r="H120" s="48" t="s">
        <v>287</v>
      </c>
      <c r="I120" s="99"/>
      <c r="J120" s="94" t="s">
        <v>111</v>
      </c>
      <c r="K120" s="343" t="s">
        <v>75</v>
      </c>
      <c r="L120" s="14" t="s">
        <v>76</v>
      </c>
      <c r="M120" s="14"/>
      <c r="N120" s="113">
        <v>0</v>
      </c>
      <c r="O120" s="292">
        <v>17500</v>
      </c>
      <c r="P120" s="327">
        <v>0</v>
      </c>
    </row>
    <row r="121" spans="1:16">
      <c r="A121" s="75" t="s">
        <v>461</v>
      </c>
      <c r="B121" s="96" t="s">
        <v>101</v>
      </c>
      <c r="C121" s="89"/>
      <c r="D121" s="89"/>
      <c r="E121" s="89"/>
      <c r="F121" s="89"/>
      <c r="G121" s="89"/>
      <c r="H121" s="89" t="s">
        <v>287</v>
      </c>
      <c r="I121" s="77"/>
      <c r="J121" s="75" t="s">
        <v>111</v>
      </c>
      <c r="K121" s="197" t="s">
        <v>460</v>
      </c>
      <c r="L121" s="76"/>
      <c r="M121" s="76"/>
      <c r="N121" s="138">
        <f t="shared" ref="N121:O123" si="15">N122</f>
        <v>0</v>
      </c>
      <c r="O121" s="291">
        <f t="shared" si="15"/>
        <v>28750</v>
      </c>
      <c r="P121" s="326">
        <v>0</v>
      </c>
    </row>
    <row r="122" spans="1:16">
      <c r="A122" s="94" t="s">
        <v>461</v>
      </c>
      <c r="B122" s="59"/>
      <c r="C122" s="48"/>
      <c r="D122" s="48"/>
      <c r="E122" s="48"/>
      <c r="F122" s="48"/>
      <c r="G122" s="48"/>
      <c r="H122" s="48"/>
      <c r="I122" s="99"/>
      <c r="J122" s="94" t="s">
        <v>111</v>
      </c>
      <c r="K122" s="251" t="s">
        <v>6</v>
      </c>
      <c r="L122" s="14" t="s">
        <v>14</v>
      </c>
      <c r="M122" s="14"/>
      <c r="N122" s="113">
        <f t="shared" si="15"/>
        <v>0</v>
      </c>
      <c r="O122" s="103">
        <f t="shared" si="15"/>
        <v>28750</v>
      </c>
      <c r="P122" s="327">
        <v>0</v>
      </c>
    </row>
    <row r="123" spans="1:16">
      <c r="A123" s="94" t="s">
        <v>461</v>
      </c>
      <c r="B123" s="59"/>
      <c r="C123" s="48"/>
      <c r="D123" s="48"/>
      <c r="E123" s="48"/>
      <c r="F123" s="48"/>
      <c r="G123" s="48"/>
      <c r="H123" s="48"/>
      <c r="I123" s="99"/>
      <c r="J123" s="94" t="s">
        <v>111</v>
      </c>
      <c r="K123" s="251" t="s">
        <v>107</v>
      </c>
      <c r="L123" s="14" t="s">
        <v>57</v>
      </c>
      <c r="M123" s="14"/>
      <c r="N123" s="113">
        <f t="shared" si="15"/>
        <v>0</v>
      </c>
      <c r="O123" s="103">
        <f t="shared" si="15"/>
        <v>28750</v>
      </c>
      <c r="P123" s="327">
        <v>0</v>
      </c>
    </row>
    <row r="124" spans="1:16">
      <c r="A124" s="94" t="s">
        <v>461</v>
      </c>
      <c r="B124" s="59" t="s">
        <v>101</v>
      </c>
      <c r="C124" s="48"/>
      <c r="D124" s="48"/>
      <c r="E124" s="48"/>
      <c r="F124" s="48"/>
      <c r="G124" s="48"/>
      <c r="H124" s="48" t="s">
        <v>287</v>
      </c>
      <c r="I124" s="99"/>
      <c r="J124" s="94" t="s">
        <v>111</v>
      </c>
      <c r="K124" s="251" t="s">
        <v>104</v>
      </c>
      <c r="L124" s="16" t="s">
        <v>60</v>
      </c>
      <c r="M124" s="16"/>
      <c r="N124" s="114">
        <v>0</v>
      </c>
      <c r="O124" s="115">
        <v>28750</v>
      </c>
      <c r="P124" s="327">
        <v>0</v>
      </c>
    </row>
    <row r="125" spans="1:16">
      <c r="A125" s="123"/>
      <c r="B125" s="128"/>
      <c r="C125" s="109"/>
      <c r="D125" s="109"/>
      <c r="E125" s="109"/>
      <c r="F125" s="109"/>
      <c r="G125" s="109"/>
      <c r="H125" s="109"/>
      <c r="I125" s="111"/>
      <c r="J125" s="123"/>
      <c r="K125" s="110" t="s">
        <v>198</v>
      </c>
      <c r="L125" s="110"/>
      <c r="M125" s="110"/>
      <c r="N125" s="140">
        <f>SUM(N126)</f>
        <v>708000</v>
      </c>
      <c r="O125" s="297">
        <f>SUM(O126)</f>
        <v>348000</v>
      </c>
      <c r="P125" s="334">
        <f t="shared" si="4"/>
        <v>49.152542372881356</v>
      </c>
    </row>
    <row r="126" spans="1:16">
      <c r="A126" s="78"/>
      <c r="B126" s="79"/>
      <c r="C126" s="65"/>
      <c r="D126" s="65"/>
      <c r="E126" s="65"/>
      <c r="F126" s="65"/>
      <c r="G126" s="65"/>
      <c r="H126" s="65"/>
      <c r="I126" s="80"/>
      <c r="J126" s="132" t="s">
        <v>12</v>
      </c>
      <c r="K126" s="58" t="s">
        <v>180</v>
      </c>
      <c r="L126" s="58"/>
      <c r="M126" s="58"/>
      <c r="N126" s="246">
        <f>N127</f>
        <v>708000</v>
      </c>
      <c r="O126" s="298">
        <f>O127</f>
        <v>348000</v>
      </c>
      <c r="P126" s="331">
        <f t="shared" si="4"/>
        <v>49.152542372881356</v>
      </c>
    </row>
    <row r="127" spans="1:16">
      <c r="A127" s="95" t="s">
        <v>214</v>
      </c>
      <c r="B127" s="127" t="s">
        <v>101</v>
      </c>
      <c r="C127" s="82" t="s">
        <v>4</v>
      </c>
      <c r="D127" s="82"/>
      <c r="E127" s="82" t="s">
        <v>15</v>
      </c>
      <c r="F127" s="82" t="s">
        <v>285</v>
      </c>
      <c r="G127" s="82"/>
      <c r="H127" s="82"/>
      <c r="I127" s="84"/>
      <c r="J127" s="95"/>
      <c r="K127" s="83" t="s">
        <v>215</v>
      </c>
      <c r="L127" s="83"/>
      <c r="M127" s="83"/>
      <c r="N127" s="141">
        <f>N128+N132+N136</f>
        <v>708000</v>
      </c>
      <c r="O127" s="299">
        <f>O128+O132+O136</f>
        <v>348000</v>
      </c>
      <c r="P127" s="328">
        <f t="shared" si="4"/>
        <v>49.152542372881356</v>
      </c>
    </row>
    <row r="128" spans="1:16">
      <c r="A128" s="75" t="s">
        <v>259</v>
      </c>
      <c r="B128" s="96" t="s">
        <v>101</v>
      </c>
      <c r="C128" s="89"/>
      <c r="D128" s="89"/>
      <c r="E128" s="89"/>
      <c r="F128" s="89" t="s">
        <v>285</v>
      </c>
      <c r="G128" s="89"/>
      <c r="H128" s="89"/>
      <c r="I128" s="77"/>
      <c r="J128" s="75" t="s">
        <v>115</v>
      </c>
      <c r="K128" s="76" t="s">
        <v>216</v>
      </c>
      <c r="L128" s="76"/>
      <c r="M128" s="76"/>
      <c r="N128" s="142">
        <f t="shared" ref="N128:O130" si="16">N129</f>
        <v>300000</v>
      </c>
      <c r="O128" s="301">
        <f t="shared" si="16"/>
        <v>340000</v>
      </c>
      <c r="P128" s="326">
        <f t="shared" si="4"/>
        <v>113.33333333333333</v>
      </c>
    </row>
    <row r="129" spans="1:19">
      <c r="A129" s="394" t="s">
        <v>259</v>
      </c>
      <c r="B129" s="97"/>
      <c r="C129" s="98"/>
      <c r="D129" s="98"/>
      <c r="E129" s="98"/>
      <c r="F129" s="98"/>
      <c r="G129" s="98"/>
      <c r="H129" s="98"/>
      <c r="I129" s="90"/>
      <c r="J129" s="101" t="s">
        <v>115</v>
      </c>
      <c r="K129" s="191">
        <v>3</v>
      </c>
      <c r="L129" s="101" t="s">
        <v>14</v>
      </c>
      <c r="M129" s="90"/>
      <c r="N129" s="418">
        <f t="shared" si="16"/>
        <v>300000</v>
      </c>
      <c r="O129" s="418">
        <f t="shared" si="16"/>
        <v>340000</v>
      </c>
      <c r="P129" s="259">
        <f t="shared" si="4"/>
        <v>113.33333333333333</v>
      </c>
    </row>
    <row r="130" spans="1:19">
      <c r="A130" s="398" t="s">
        <v>259</v>
      </c>
      <c r="B130" s="362"/>
      <c r="C130" s="363"/>
      <c r="D130" s="363"/>
      <c r="E130" s="363"/>
      <c r="F130" s="363"/>
      <c r="G130" s="363"/>
      <c r="H130" s="363"/>
      <c r="I130" s="99"/>
      <c r="J130" s="14" t="s">
        <v>115</v>
      </c>
      <c r="K130" s="13">
        <v>38</v>
      </c>
      <c r="L130" s="14" t="s">
        <v>109</v>
      </c>
      <c r="M130" s="99"/>
      <c r="N130" s="417">
        <f t="shared" si="16"/>
        <v>300000</v>
      </c>
      <c r="O130" s="417">
        <f t="shared" si="16"/>
        <v>340000</v>
      </c>
      <c r="P130" s="327">
        <f t="shared" si="4"/>
        <v>113.33333333333333</v>
      </c>
    </row>
    <row r="131" spans="1:19">
      <c r="A131" s="274" t="s">
        <v>259</v>
      </c>
      <c r="B131" s="100" t="s">
        <v>101</v>
      </c>
      <c r="C131" s="364"/>
      <c r="D131" s="364"/>
      <c r="E131" s="364"/>
      <c r="F131" s="364" t="s">
        <v>285</v>
      </c>
      <c r="G131" s="364"/>
      <c r="H131" s="364"/>
      <c r="I131" s="87"/>
      <c r="J131" s="16" t="s">
        <v>115</v>
      </c>
      <c r="K131" s="156">
        <v>381</v>
      </c>
      <c r="L131" s="16" t="s">
        <v>67</v>
      </c>
      <c r="M131" s="87"/>
      <c r="N131" s="419">
        <v>300000</v>
      </c>
      <c r="O131" s="419">
        <v>340000</v>
      </c>
      <c r="P131" s="281">
        <f t="shared" si="4"/>
        <v>113.33333333333333</v>
      </c>
    </row>
    <row r="132" spans="1:19">
      <c r="A132" s="75" t="s">
        <v>260</v>
      </c>
      <c r="B132" s="96" t="s">
        <v>101</v>
      </c>
      <c r="C132" s="89"/>
      <c r="D132" s="89"/>
      <c r="E132" s="89"/>
      <c r="F132" s="89"/>
      <c r="G132" s="89"/>
      <c r="H132" s="89"/>
      <c r="I132" s="77"/>
      <c r="J132" s="75" t="s">
        <v>115</v>
      </c>
      <c r="K132" s="76" t="s">
        <v>217</v>
      </c>
      <c r="L132" s="76"/>
      <c r="M132" s="76"/>
      <c r="N132" s="142">
        <f t="shared" ref="N132:O134" si="17">N133</f>
        <v>8000</v>
      </c>
      <c r="O132" s="301">
        <f t="shared" si="17"/>
        <v>8000</v>
      </c>
      <c r="P132" s="326">
        <f t="shared" si="4"/>
        <v>100</v>
      </c>
    </row>
    <row r="133" spans="1:19">
      <c r="A133" s="94" t="s">
        <v>260</v>
      </c>
      <c r="B133" s="59"/>
      <c r="C133" s="48"/>
      <c r="D133" s="48"/>
      <c r="E133" s="48"/>
      <c r="F133" s="48"/>
      <c r="G133" s="48"/>
      <c r="H133" s="48"/>
      <c r="I133" s="99"/>
      <c r="J133" s="130" t="s">
        <v>115</v>
      </c>
      <c r="K133" s="14">
        <v>3</v>
      </c>
      <c r="L133" s="14" t="s">
        <v>14</v>
      </c>
      <c r="M133" s="14"/>
      <c r="N133" s="135">
        <f t="shared" si="17"/>
        <v>8000</v>
      </c>
      <c r="O133" s="300">
        <f t="shared" si="17"/>
        <v>8000</v>
      </c>
      <c r="P133" s="327">
        <f t="shared" si="4"/>
        <v>100</v>
      </c>
    </row>
    <row r="134" spans="1:19">
      <c r="A134" s="94" t="s">
        <v>260</v>
      </c>
      <c r="B134" s="59"/>
      <c r="C134" s="48"/>
      <c r="D134" s="48"/>
      <c r="E134" s="48"/>
      <c r="F134" s="48"/>
      <c r="G134" s="48"/>
      <c r="H134" s="48"/>
      <c r="I134" s="99"/>
      <c r="J134" s="130" t="s">
        <v>115</v>
      </c>
      <c r="K134" s="14">
        <v>38</v>
      </c>
      <c r="L134" s="14" t="s">
        <v>109</v>
      </c>
      <c r="M134" s="14"/>
      <c r="N134" s="135">
        <f t="shared" si="17"/>
        <v>8000</v>
      </c>
      <c r="O134" s="300">
        <f t="shared" si="17"/>
        <v>8000</v>
      </c>
      <c r="P134" s="327">
        <f t="shared" si="4"/>
        <v>100</v>
      </c>
    </row>
    <row r="135" spans="1:19">
      <c r="A135" s="92" t="s">
        <v>260</v>
      </c>
      <c r="B135" s="100" t="s">
        <v>101</v>
      </c>
      <c r="C135" s="60"/>
      <c r="D135" s="60"/>
      <c r="E135" s="60"/>
      <c r="F135" s="60"/>
      <c r="G135" s="60"/>
      <c r="H135" s="60"/>
      <c r="I135" s="87"/>
      <c r="J135" s="88" t="s">
        <v>115</v>
      </c>
      <c r="K135" s="16">
        <v>381</v>
      </c>
      <c r="L135" s="16" t="s">
        <v>67</v>
      </c>
      <c r="M135" s="16"/>
      <c r="N135" s="135">
        <v>8000</v>
      </c>
      <c r="O135" s="300">
        <v>8000</v>
      </c>
      <c r="P135" s="327">
        <f t="shared" si="4"/>
        <v>100</v>
      </c>
    </row>
    <row r="136" spans="1:19">
      <c r="A136" s="75" t="s">
        <v>402</v>
      </c>
      <c r="B136" s="238" t="s">
        <v>101</v>
      </c>
      <c r="C136" s="239"/>
      <c r="D136" s="239"/>
      <c r="E136" s="239" t="s">
        <v>15</v>
      </c>
      <c r="F136" s="239"/>
      <c r="G136" s="239"/>
      <c r="H136" s="239"/>
      <c r="I136" s="240"/>
      <c r="J136" s="237" t="s">
        <v>115</v>
      </c>
      <c r="K136" s="241" t="s">
        <v>400</v>
      </c>
      <c r="L136" s="241"/>
      <c r="M136" s="241"/>
      <c r="N136" s="142">
        <f t="shared" ref="N136:O138" si="18">N137</f>
        <v>400000</v>
      </c>
      <c r="O136" s="301">
        <f t="shared" si="18"/>
        <v>0</v>
      </c>
      <c r="P136" s="326">
        <f t="shared" si="4"/>
        <v>0</v>
      </c>
    </row>
    <row r="137" spans="1:19">
      <c r="A137" s="93" t="s">
        <v>402</v>
      </c>
      <c r="B137" s="98"/>
      <c r="C137" s="98"/>
      <c r="D137" s="98"/>
      <c r="E137" s="98"/>
      <c r="F137" s="98"/>
      <c r="G137" s="98"/>
      <c r="H137" s="98"/>
      <c r="I137" s="90"/>
      <c r="J137" s="91" t="s">
        <v>115</v>
      </c>
      <c r="K137" s="101" t="s">
        <v>15</v>
      </c>
      <c r="L137" s="101" t="s">
        <v>16</v>
      </c>
      <c r="M137" s="101"/>
      <c r="N137" s="135">
        <f t="shared" si="18"/>
        <v>400000</v>
      </c>
      <c r="O137" s="300">
        <f t="shared" si="18"/>
        <v>0</v>
      </c>
      <c r="P137" s="327">
        <f t="shared" si="4"/>
        <v>0</v>
      </c>
    </row>
    <row r="138" spans="1:19">
      <c r="A138" s="94" t="s">
        <v>402</v>
      </c>
      <c r="B138" s="48"/>
      <c r="C138" s="48"/>
      <c r="D138" s="48"/>
      <c r="E138" s="48"/>
      <c r="F138" s="48"/>
      <c r="G138" s="48"/>
      <c r="H138" s="48"/>
      <c r="I138" s="14"/>
      <c r="J138" s="13" t="s">
        <v>115</v>
      </c>
      <c r="K138" s="13" t="s">
        <v>114</v>
      </c>
      <c r="L138" s="14" t="s">
        <v>71</v>
      </c>
      <c r="M138" s="14"/>
      <c r="N138" s="135">
        <f t="shared" si="18"/>
        <v>400000</v>
      </c>
      <c r="O138" s="300">
        <f t="shared" si="18"/>
        <v>0</v>
      </c>
      <c r="P138" s="327">
        <f t="shared" si="4"/>
        <v>0</v>
      </c>
    </row>
    <row r="139" spans="1:19">
      <c r="A139" s="92" t="s">
        <v>402</v>
      </c>
      <c r="B139" s="60" t="s">
        <v>101</v>
      </c>
      <c r="C139" s="60"/>
      <c r="D139" s="60"/>
      <c r="E139" s="60" t="s">
        <v>15</v>
      </c>
      <c r="F139" s="60"/>
      <c r="G139" s="60"/>
      <c r="H139" s="60"/>
      <c r="I139" s="87"/>
      <c r="J139" s="88" t="s">
        <v>115</v>
      </c>
      <c r="K139" s="16" t="s">
        <v>119</v>
      </c>
      <c r="L139" s="16" t="s">
        <v>72</v>
      </c>
      <c r="M139" s="16"/>
      <c r="N139" s="135">
        <v>400000</v>
      </c>
      <c r="O139" s="300">
        <v>0</v>
      </c>
      <c r="P139" s="327">
        <f t="shared" si="4"/>
        <v>0</v>
      </c>
    </row>
    <row r="140" spans="1:19">
      <c r="A140" s="123"/>
      <c r="B140" s="128"/>
      <c r="C140" s="109"/>
      <c r="D140" s="109"/>
      <c r="E140" s="109"/>
      <c r="F140" s="109"/>
      <c r="G140" s="109"/>
      <c r="H140" s="109"/>
      <c r="I140" s="111"/>
      <c r="J140" s="123"/>
      <c r="K140" s="110" t="s">
        <v>199</v>
      </c>
      <c r="L140" s="110"/>
      <c r="M140" s="110"/>
      <c r="N140" s="119">
        <f>N141+N152+N182</f>
        <v>5025500</v>
      </c>
      <c r="O140" s="287">
        <f>O141+O152+O182</f>
        <v>12287924</v>
      </c>
      <c r="P140" s="334">
        <f t="shared" si="4"/>
        <v>244.5114714953736</v>
      </c>
    </row>
    <row r="141" spans="1:19">
      <c r="A141" s="78"/>
      <c r="B141" s="79"/>
      <c r="C141" s="65"/>
      <c r="D141" s="65"/>
      <c r="E141" s="65"/>
      <c r="F141" s="65"/>
      <c r="G141" s="65"/>
      <c r="H141" s="65"/>
      <c r="I141" s="80"/>
      <c r="J141" s="132" t="s">
        <v>10</v>
      </c>
      <c r="K141" s="58" t="s">
        <v>181</v>
      </c>
      <c r="L141" s="58"/>
      <c r="M141" s="58"/>
      <c r="N141" s="316">
        <f>N142</f>
        <v>2120000</v>
      </c>
      <c r="O141" s="317">
        <f>O142</f>
        <v>2710000</v>
      </c>
      <c r="P141" s="335">
        <f t="shared" si="4"/>
        <v>127.8301886792453</v>
      </c>
    </row>
    <row r="142" spans="1:19">
      <c r="A142" s="95" t="s">
        <v>243</v>
      </c>
      <c r="B142" s="127" t="s">
        <v>101</v>
      </c>
      <c r="C142" s="82" t="s">
        <v>4</v>
      </c>
      <c r="D142" s="82" t="s">
        <v>6</v>
      </c>
      <c r="E142" s="82" t="s">
        <v>15</v>
      </c>
      <c r="F142" s="82"/>
      <c r="G142" s="82"/>
      <c r="H142" s="82" t="s">
        <v>287</v>
      </c>
      <c r="I142" s="84"/>
      <c r="J142" s="95"/>
      <c r="K142" s="83" t="s">
        <v>221</v>
      </c>
      <c r="L142" s="83"/>
      <c r="M142" s="83"/>
      <c r="N142" s="121">
        <f>N143+N147</f>
        <v>2120000</v>
      </c>
      <c r="O142" s="296">
        <f>O143+O147</f>
        <v>2710000</v>
      </c>
      <c r="P142" s="328">
        <f t="shared" si="4"/>
        <v>127.8301886792453</v>
      </c>
      <c r="S142" s="247"/>
    </row>
    <row r="143" spans="1:19">
      <c r="A143" s="75" t="s">
        <v>261</v>
      </c>
      <c r="B143" s="96" t="s">
        <v>101</v>
      </c>
      <c r="C143" s="89" t="s">
        <v>4</v>
      </c>
      <c r="D143" s="89" t="s">
        <v>6</v>
      </c>
      <c r="E143" s="89" t="s">
        <v>15</v>
      </c>
      <c r="F143" s="89"/>
      <c r="G143" s="89"/>
      <c r="H143" s="89" t="s">
        <v>287</v>
      </c>
      <c r="I143" s="77"/>
      <c r="J143" s="75" t="s">
        <v>172</v>
      </c>
      <c r="K143" s="76" t="s">
        <v>218</v>
      </c>
      <c r="L143" s="76"/>
      <c r="M143" s="76"/>
      <c r="N143" s="138">
        <f t="shared" ref="N143:O145" si="19">N144</f>
        <v>1800000</v>
      </c>
      <c r="O143" s="291">
        <f t="shared" si="19"/>
        <v>2400000</v>
      </c>
      <c r="P143" s="326">
        <f t="shared" si="4"/>
        <v>133.33333333333331</v>
      </c>
      <c r="S143" s="247"/>
    </row>
    <row r="144" spans="1:19">
      <c r="A144" s="93" t="s">
        <v>261</v>
      </c>
      <c r="B144" s="98"/>
      <c r="C144" s="98"/>
      <c r="D144" s="98"/>
      <c r="E144" s="98"/>
      <c r="F144" s="98"/>
      <c r="G144" s="98"/>
      <c r="H144" s="98"/>
      <c r="I144" s="101"/>
      <c r="J144" s="91" t="s">
        <v>172</v>
      </c>
      <c r="K144" s="101">
        <v>3</v>
      </c>
      <c r="L144" s="101" t="s">
        <v>14</v>
      </c>
      <c r="M144" s="101"/>
      <c r="N144" s="113">
        <f t="shared" si="19"/>
        <v>1800000</v>
      </c>
      <c r="O144" s="292">
        <f t="shared" si="19"/>
        <v>2400000</v>
      </c>
      <c r="P144" s="327">
        <f t="shared" si="4"/>
        <v>133.33333333333331</v>
      </c>
      <c r="S144" s="247"/>
    </row>
    <row r="145" spans="1:19">
      <c r="A145" s="94" t="s">
        <v>261</v>
      </c>
      <c r="B145" s="48"/>
      <c r="C145" s="48"/>
      <c r="D145" s="48"/>
      <c r="E145" s="48"/>
      <c r="F145" s="48"/>
      <c r="G145" s="48"/>
      <c r="H145" s="48"/>
      <c r="I145" s="14"/>
      <c r="J145" s="130" t="s">
        <v>172</v>
      </c>
      <c r="K145" s="14">
        <v>32</v>
      </c>
      <c r="L145" s="14" t="s">
        <v>57</v>
      </c>
      <c r="M145" s="14"/>
      <c r="N145" s="113">
        <f t="shared" si="19"/>
        <v>1800000</v>
      </c>
      <c r="O145" s="292">
        <f t="shared" si="19"/>
        <v>2400000</v>
      </c>
      <c r="P145" s="327">
        <f t="shared" si="4"/>
        <v>133.33333333333331</v>
      </c>
      <c r="S145" s="247"/>
    </row>
    <row r="146" spans="1:19">
      <c r="A146" s="92" t="s">
        <v>261</v>
      </c>
      <c r="B146" s="60" t="s">
        <v>101</v>
      </c>
      <c r="C146" s="60"/>
      <c r="D146" s="60" t="s">
        <v>6</v>
      </c>
      <c r="E146" s="60" t="s">
        <v>15</v>
      </c>
      <c r="F146" s="60"/>
      <c r="G146" s="60"/>
      <c r="H146" s="60" t="s">
        <v>287</v>
      </c>
      <c r="I146" s="16"/>
      <c r="J146" s="88" t="s">
        <v>172</v>
      </c>
      <c r="K146" s="16">
        <v>323</v>
      </c>
      <c r="L146" s="16" t="s">
        <v>60</v>
      </c>
      <c r="M146" s="16"/>
      <c r="N146" s="113">
        <v>1800000</v>
      </c>
      <c r="O146" s="292">
        <v>2400000</v>
      </c>
      <c r="P146" s="327">
        <f t="shared" si="4"/>
        <v>133.33333333333331</v>
      </c>
      <c r="S146" s="247"/>
    </row>
    <row r="147" spans="1:19">
      <c r="A147" s="75" t="s">
        <v>262</v>
      </c>
      <c r="B147" s="96" t="s">
        <v>101</v>
      </c>
      <c r="C147" s="89"/>
      <c r="D147" s="89" t="s">
        <v>6</v>
      </c>
      <c r="E147" s="89" t="s">
        <v>15</v>
      </c>
      <c r="F147" s="89"/>
      <c r="G147" s="89"/>
      <c r="H147" s="89" t="s">
        <v>287</v>
      </c>
      <c r="I147" s="77"/>
      <c r="J147" s="75" t="s">
        <v>116</v>
      </c>
      <c r="K147" s="76" t="s">
        <v>219</v>
      </c>
      <c r="L147" s="76"/>
      <c r="M147" s="76"/>
      <c r="N147" s="138">
        <f>N148</f>
        <v>320000</v>
      </c>
      <c r="O147" s="291">
        <f>O148</f>
        <v>310000</v>
      </c>
      <c r="P147" s="326">
        <f t="shared" si="4"/>
        <v>96.875</v>
      </c>
      <c r="S147" s="247"/>
    </row>
    <row r="148" spans="1:19">
      <c r="A148" s="94" t="s">
        <v>262</v>
      </c>
      <c r="B148" s="59"/>
      <c r="C148" s="48"/>
      <c r="D148" s="48"/>
      <c r="E148" s="48"/>
      <c r="F148" s="48"/>
      <c r="G148" s="48"/>
      <c r="H148" s="48"/>
      <c r="I148" s="99"/>
      <c r="J148" s="130" t="s">
        <v>116</v>
      </c>
      <c r="K148" s="14">
        <v>3</v>
      </c>
      <c r="L148" s="14" t="s">
        <v>14</v>
      </c>
      <c r="M148" s="14"/>
      <c r="N148" s="113">
        <f>N149</f>
        <v>320000</v>
      </c>
      <c r="O148" s="292">
        <f>O149</f>
        <v>310000</v>
      </c>
      <c r="P148" s="327">
        <f t="shared" si="4"/>
        <v>96.875</v>
      </c>
      <c r="S148" s="247"/>
    </row>
    <row r="149" spans="1:19">
      <c r="A149" s="94" t="s">
        <v>262</v>
      </c>
      <c r="B149" s="59"/>
      <c r="C149" s="48"/>
      <c r="D149" s="48"/>
      <c r="E149" s="48"/>
      <c r="F149" s="48"/>
      <c r="G149" s="48"/>
      <c r="H149" s="48"/>
      <c r="I149" s="99"/>
      <c r="J149" s="130" t="s">
        <v>116</v>
      </c>
      <c r="K149" s="14">
        <v>32</v>
      </c>
      <c r="L149" s="14" t="s">
        <v>57</v>
      </c>
      <c r="M149" s="14"/>
      <c r="N149" s="113">
        <f>SUM(N150:N151)</f>
        <v>320000</v>
      </c>
      <c r="O149" s="292">
        <f>SUM(O150:O151)</f>
        <v>310000</v>
      </c>
      <c r="P149" s="327">
        <f t="shared" si="4"/>
        <v>96.875</v>
      </c>
      <c r="S149" s="247"/>
    </row>
    <row r="150" spans="1:19">
      <c r="A150" s="94" t="s">
        <v>262</v>
      </c>
      <c r="B150" s="59" t="s">
        <v>101</v>
      </c>
      <c r="C150" s="48"/>
      <c r="D150" s="48" t="s">
        <v>6</v>
      </c>
      <c r="E150" s="48" t="s">
        <v>15</v>
      </c>
      <c r="F150" s="48"/>
      <c r="G150" s="48"/>
      <c r="H150" s="48"/>
      <c r="I150" s="99"/>
      <c r="J150" s="130" t="s">
        <v>116</v>
      </c>
      <c r="K150" s="14">
        <v>322</v>
      </c>
      <c r="L150" s="14" t="s">
        <v>103</v>
      </c>
      <c r="M150" s="14"/>
      <c r="N150" s="113">
        <v>220000</v>
      </c>
      <c r="O150" s="292">
        <v>260000</v>
      </c>
      <c r="P150" s="327">
        <f t="shared" si="4"/>
        <v>118.18181818181819</v>
      </c>
      <c r="S150" s="247"/>
    </row>
    <row r="151" spans="1:19">
      <c r="A151" s="94" t="s">
        <v>262</v>
      </c>
      <c r="B151" s="59" t="s">
        <v>101</v>
      </c>
      <c r="C151" s="48"/>
      <c r="D151" s="48" t="s">
        <v>6</v>
      </c>
      <c r="E151" s="48" t="s">
        <v>15</v>
      </c>
      <c r="F151" s="48"/>
      <c r="G151" s="48"/>
      <c r="H151" s="48" t="s">
        <v>287</v>
      </c>
      <c r="I151" s="99"/>
      <c r="J151" s="130" t="s">
        <v>116</v>
      </c>
      <c r="K151" s="14">
        <v>323</v>
      </c>
      <c r="L151" s="14" t="s">
        <v>60</v>
      </c>
      <c r="M151" s="14"/>
      <c r="N151" s="113">
        <v>100000</v>
      </c>
      <c r="O151" s="292">
        <v>50000</v>
      </c>
      <c r="P151" s="327">
        <f t="shared" si="4"/>
        <v>50</v>
      </c>
      <c r="S151" s="247"/>
    </row>
    <row r="152" spans="1:19">
      <c r="A152" s="143"/>
      <c r="B152" s="79"/>
      <c r="C152" s="65"/>
      <c r="D152" s="65"/>
      <c r="E152" s="65"/>
      <c r="F152" s="65"/>
      <c r="G152" s="65"/>
      <c r="H152" s="65"/>
      <c r="I152" s="80"/>
      <c r="J152" s="132" t="s">
        <v>9</v>
      </c>
      <c r="K152" s="58" t="s">
        <v>182</v>
      </c>
      <c r="L152" s="58"/>
      <c r="M152" s="58"/>
      <c r="N152" s="357">
        <f>N153</f>
        <v>2369500</v>
      </c>
      <c r="O152" s="356">
        <f>O153</f>
        <v>9351924</v>
      </c>
      <c r="P152" s="331">
        <f t="shared" si="4"/>
        <v>394.67921502426668</v>
      </c>
      <c r="S152" s="247"/>
    </row>
    <row r="153" spans="1:19">
      <c r="A153" s="95" t="s">
        <v>244</v>
      </c>
      <c r="B153" s="127" t="s">
        <v>101</v>
      </c>
      <c r="C153" s="82" t="s">
        <v>4</v>
      </c>
      <c r="D153" s="82"/>
      <c r="E153" s="82"/>
      <c r="F153" s="82"/>
      <c r="G153" s="82" t="s">
        <v>4</v>
      </c>
      <c r="H153" s="82" t="s">
        <v>287</v>
      </c>
      <c r="I153" s="84"/>
      <c r="J153" s="95"/>
      <c r="K153" s="83" t="s">
        <v>222</v>
      </c>
      <c r="L153" s="83"/>
      <c r="M153" s="83"/>
      <c r="N153" s="121">
        <f>N154+N174+N166+N170</f>
        <v>2369500</v>
      </c>
      <c r="O153" s="296">
        <f>O154+O174+O166+O170</f>
        <v>9351924</v>
      </c>
      <c r="P153" s="355">
        <f t="shared" si="4"/>
        <v>394.67921502426668</v>
      </c>
      <c r="S153" s="247"/>
    </row>
    <row r="154" spans="1:19">
      <c r="A154" s="75" t="s">
        <v>263</v>
      </c>
      <c r="B154" s="96" t="s">
        <v>101</v>
      </c>
      <c r="C154" s="89"/>
      <c r="D154" s="89"/>
      <c r="E154" s="89"/>
      <c r="F154" s="89"/>
      <c r="G154" s="89" t="s">
        <v>4</v>
      </c>
      <c r="H154" s="89" t="s">
        <v>287</v>
      </c>
      <c r="I154" s="77"/>
      <c r="J154" s="75" t="s">
        <v>173</v>
      </c>
      <c r="K154" s="76" t="s">
        <v>220</v>
      </c>
      <c r="L154" s="76"/>
      <c r="M154" s="76"/>
      <c r="N154" s="344">
        <f t="shared" ref="N154:O155" si="20">N155</f>
        <v>1230000</v>
      </c>
      <c r="O154" s="345">
        <f t="shared" si="20"/>
        <v>2214375</v>
      </c>
      <c r="P154" s="326">
        <f t="shared" si="4"/>
        <v>180.03048780487805</v>
      </c>
      <c r="S154" s="247"/>
    </row>
    <row r="155" spans="1:19">
      <c r="A155" s="93" t="s">
        <v>263</v>
      </c>
      <c r="B155" s="98"/>
      <c r="C155" s="98"/>
      <c r="D155" s="98"/>
      <c r="E155" s="98"/>
      <c r="F155" s="98"/>
      <c r="G155" s="98"/>
      <c r="H155" s="98"/>
      <c r="I155" s="101"/>
      <c r="J155" s="91" t="s">
        <v>173</v>
      </c>
      <c r="K155" s="101">
        <v>4</v>
      </c>
      <c r="L155" s="101" t="s">
        <v>16</v>
      </c>
      <c r="M155" s="101"/>
      <c r="N155" s="112">
        <f t="shared" si="20"/>
        <v>1230000</v>
      </c>
      <c r="O155" s="294">
        <f t="shared" si="20"/>
        <v>2214375</v>
      </c>
      <c r="P155" s="259">
        <f t="shared" si="4"/>
        <v>180.03048780487805</v>
      </c>
      <c r="S155" s="247"/>
    </row>
    <row r="156" spans="1:19">
      <c r="A156" s="94" t="s">
        <v>263</v>
      </c>
      <c r="B156" s="363"/>
      <c r="C156" s="363"/>
      <c r="D156" s="363"/>
      <c r="E156" s="363"/>
      <c r="F156" s="363"/>
      <c r="G156" s="363"/>
      <c r="H156" s="363"/>
      <c r="I156" s="14"/>
      <c r="J156" s="130" t="s">
        <v>173</v>
      </c>
      <c r="K156" s="14">
        <v>42</v>
      </c>
      <c r="L156" s="14" t="s">
        <v>71</v>
      </c>
      <c r="M156" s="14"/>
      <c r="N156" s="113">
        <f>N157+N165+N164</f>
        <v>1230000</v>
      </c>
      <c r="O156" s="292">
        <f>O157+O165+O164</f>
        <v>2214375</v>
      </c>
      <c r="P156" s="327">
        <f t="shared" si="4"/>
        <v>180.03048780487805</v>
      </c>
      <c r="S156" s="247"/>
    </row>
    <row r="157" spans="1:19">
      <c r="A157" s="94" t="s">
        <v>263</v>
      </c>
      <c r="B157" s="363" t="s">
        <v>101</v>
      </c>
      <c r="C157" s="363"/>
      <c r="D157" s="363"/>
      <c r="E157" s="363"/>
      <c r="F157" s="363"/>
      <c r="G157" s="363"/>
      <c r="H157" s="363" t="s">
        <v>287</v>
      </c>
      <c r="I157" s="14"/>
      <c r="J157" s="130" t="s">
        <v>173</v>
      </c>
      <c r="K157" s="14">
        <v>421</v>
      </c>
      <c r="L157" s="14" t="s">
        <v>393</v>
      </c>
      <c r="M157" s="14"/>
      <c r="N157" s="113">
        <f>SUM(N158:N163)</f>
        <v>1230000</v>
      </c>
      <c r="O157" s="292">
        <f>SUM(O158:O163)</f>
        <v>2120000</v>
      </c>
      <c r="P157" s="327">
        <f t="shared" si="4"/>
        <v>172.35772357723579</v>
      </c>
      <c r="S157" s="247"/>
    </row>
    <row r="158" spans="1:19">
      <c r="A158" s="232" t="s">
        <v>263</v>
      </c>
      <c r="B158" s="233" t="s">
        <v>101</v>
      </c>
      <c r="C158" s="233"/>
      <c r="D158" s="233"/>
      <c r="E158" s="233"/>
      <c r="F158" s="233"/>
      <c r="G158" s="233"/>
      <c r="H158" s="233" t="s">
        <v>287</v>
      </c>
      <c r="I158" s="235"/>
      <c r="J158" s="234" t="s">
        <v>173</v>
      </c>
      <c r="K158" s="235" t="s">
        <v>392</v>
      </c>
      <c r="L158" s="463" t="s">
        <v>403</v>
      </c>
      <c r="M158" s="463"/>
      <c r="N158" s="236">
        <v>500000</v>
      </c>
      <c r="O158" s="358">
        <v>420000</v>
      </c>
      <c r="P158" s="359">
        <f t="shared" si="4"/>
        <v>84</v>
      </c>
      <c r="S158" s="247"/>
    </row>
    <row r="159" spans="1:19">
      <c r="A159" s="232" t="s">
        <v>263</v>
      </c>
      <c r="B159" s="233" t="s">
        <v>101</v>
      </c>
      <c r="C159" s="233"/>
      <c r="D159" s="233"/>
      <c r="E159" s="233"/>
      <c r="F159" s="233"/>
      <c r="G159" s="233"/>
      <c r="H159" s="233" t="s">
        <v>287</v>
      </c>
      <c r="I159" s="235"/>
      <c r="J159" s="234" t="s">
        <v>173</v>
      </c>
      <c r="K159" s="235" t="s">
        <v>392</v>
      </c>
      <c r="L159" s="463" t="s">
        <v>476</v>
      </c>
      <c r="M159" s="463"/>
      <c r="N159" s="236">
        <v>330000</v>
      </c>
      <c r="O159" s="358">
        <v>440000</v>
      </c>
      <c r="P159" s="359">
        <f t="shared" si="4"/>
        <v>133.33333333333331</v>
      </c>
      <c r="S159" s="249">
        <f>SUM(S142:S158)</f>
        <v>0</v>
      </c>
    </row>
    <row r="160" spans="1:19">
      <c r="A160" s="232" t="s">
        <v>263</v>
      </c>
      <c r="B160" s="233" t="s">
        <v>101</v>
      </c>
      <c r="C160" s="233"/>
      <c r="D160" s="233"/>
      <c r="E160" s="233"/>
      <c r="F160" s="233"/>
      <c r="G160" s="233"/>
      <c r="H160" s="233" t="s">
        <v>287</v>
      </c>
      <c r="I160" s="235"/>
      <c r="J160" s="234" t="s">
        <v>173</v>
      </c>
      <c r="K160" s="235" t="s">
        <v>392</v>
      </c>
      <c r="L160" s="463" t="s">
        <v>477</v>
      </c>
      <c r="M160" s="463"/>
      <c r="N160" s="236">
        <v>400000</v>
      </c>
      <c r="O160" s="358">
        <v>200000</v>
      </c>
      <c r="P160" s="359">
        <f t="shared" si="4"/>
        <v>50</v>
      </c>
    </row>
    <row r="161" spans="1:16">
      <c r="A161" s="383" t="s">
        <v>263</v>
      </c>
      <c r="B161" s="384" t="s">
        <v>101</v>
      </c>
      <c r="C161" s="384"/>
      <c r="D161" s="384"/>
      <c r="E161" s="384"/>
      <c r="F161" s="384"/>
      <c r="G161" s="384"/>
      <c r="H161" s="384" t="s">
        <v>287</v>
      </c>
      <c r="I161" s="385"/>
      <c r="J161" s="386" t="s">
        <v>173</v>
      </c>
      <c r="K161" s="385" t="s">
        <v>392</v>
      </c>
      <c r="L161" s="462" t="s">
        <v>478</v>
      </c>
      <c r="M161" s="462"/>
      <c r="N161" s="387">
        <v>0</v>
      </c>
      <c r="O161" s="388">
        <v>565000</v>
      </c>
      <c r="P161" s="389">
        <v>0</v>
      </c>
    </row>
    <row r="162" spans="1:16">
      <c r="A162" s="401" t="s">
        <v>263</v>
      </c>
      <c r="B162" s="406" t="s">
        <v>101</v>
      </c>
      <c r="C162" s="390"/>
      <c r="D162" s="390"/>
      <c r="E162" s="390"/>
      <c r="F162" s="390"/>
      <c r="G162" s="390"/>
      <c r="H162" s="390" t="s">
        <v>287</v>
      </c>
      <c r="I162" s="407"/>
      <c r="J162" s="391" t="s">
        <v>173</v>
      </c>
      <c r="K162" s="409" t="s">
        <v>392</v>
      </c>
      <c r="L162" s="392" t="s">
        <v>479</v>
      </c>
      <c r="M162" s="410"/>
      <c r="N162" s="402">
        <v>0</v>
      </c>
      <c r="O162" s="403">
        <v>450000</v>
      </c>
      <c r="P162" s="393">
        <v>0</v>
      </c>
    </row>
    <row r="163" spans="1:16">
      <c r="A163" s="404" t="s">
        <v>263</v>
      </c>
      <c r="B163" s="408" t="s">
        <v>101</v>
      </c>
      <c r="C163" s="233"/>
      <c r="D163" s="233"/>
      <c r="E163" s="233"/>
      <c r="F163" s="233"/>
      <c r="G163" s="233"/>
      <c r="H163" s="233" t="s">
        <v>287</v>
      </c>
      <c r="I163" s="405"/>
      <c r="J163" s="235" t="s">
        <v>173</v>
      </c>
      <c r="K163" s="411" t="s">
        <v>392</v>
      </c>
      <c r="L163" s="374" t="s">
        <v>480</v>
      </c>
      <c r="M163" s="412"/>
      <c r="N163" s="399">
        <v>0</v>
      </c>
      <c r="O163" s="400">
        <v>45000</v>
      </c>
      <c r="P163" s="359">
        <v>0</v>
      </c>
    </row>
    <row r="164" spans="1:16">
      <c r="A164" s="398" t="s">
        <v>263</v>
      </c>
      <c r="B164" s="362" t="s">
        <v>101</v>
      </c>
      <c r="C164" s="363"/>
      <c r="D164" s="363"/>
      <c r="E164" s="363"/>
      <c r="F164" s="363"/>
      <c r="G164" s="363"/>
      <c r="H164" s="363" t="s">
        <v>287</v>
      </c>
      <c r="I164" s="99"/>
      <c r="J164" s="14" t="s">
        <v>173</v>
      </c>
      <c r="K164" s="13" t="s">
        <v>73</v>
      </c>
      <c r="L164" s="372" t="s">
        <v>470</v>
      </c>
      <c r="M164" s="371"/>
      <c r="N164" s="103">
        <v>0</v>
      </c>
      <c r="O164" s="415">
        <v>10000</v>
      </c>
      <c r="P164" s="327">
        <v>0</v>
      </c>
    </row>
    <row r="165" spans="1:16">
      <c r="A165" s="274" t="s">
        <v>263</v>
      </c>
      <c r="B165" s="100" t="s">
        <v>101</v>
      </c>
      <c r="C165" s="364"/>
      <c r="D165" s="364"/>
      <c r="E165" s="364"/>
      <c r="F165" s="364"/>
      <c r="G165" s="364"/>
      <c r="H165" s="364" t="s">
        <v>287</v>
      </c>
      <c r="I165" s="87"/>
      <c r="J165" s="16" t="s">
        <v>173</v>
      </c>
      <c r="K165" s="156" t="s">
        <v>75</v>
      </c>
      <c r="L165" s="16" t="s">
        <v>76</v>
      </c>
      <c r="M165" s="413"/>
      <c r="N165" s="115">
        <v>0</v>
      </c>
      <c r="O165" s="416">
        <v>84375</v>
      </c>
      <c r="P165" s="281">
        <v>0</v>
      </c>
    </row>
    <row r="166" spans="1:16">
      <c r="A166" s="75" t="s">
        <v>264</v>
      </c>
      <c r="B166" s="96" t="s">
        <v>101</v>
      </c>
      <c r="C166" s="89"/>
      <c r="D166" s="89"/>
      <c r="E166" s="89"/>
      <c r="F166" s="89"/>
      <c r="G166" s="89"/>
      <c r="H166" s="89" t="s">
        <v>287</v>
      </c>
      <c r="I166" s="77"/>
      <c r="J166" s="321" t="s">
        <v>397</v>
      </c>
      <c r="K166" s="354" t="s">
        <v>456</v>
      </c>
      <c r="L166" s="197"/>
      <c r="M166" s="414"/>
      <c r="N166" s="139">
        <f t="shared" ref="N166:O168" si="21">N167</f>
        <v>450000</v>
      </c>
      <c r="O166" s="291">
        <f t="shared" si="21"/>
        <v>460000</v>
      </c>
      <c r="P166" s="326">
        <f t="shared" si="4"/>
        <v>102.22222222222221</v>
      </c>
    </row>
    <row r="167" spans="1:16">
      <c r="A167" s="93" t="s">
        <v>264</v>
      </c>
      <c r="B167" s="98"/>
      <c r="C167" s="98"/>
      <c r="D167" s="98"/>
      <c r="E167" s="98"/>
      <c r="F167" s="98"/>
      <c r="G167" s="98"/>
      <c r="H167" s="98"/>
      <c r="I167" s="101"/>
      <c r="J167" s="223" t="s">
        <v>397</v>
      </c>
      <c r="K167" s="101" t="s">
        <v>15</v>
      </c>
      <c r="L167" s="250" t="s">
        <v>16</v>
      </c>
      <c r="M167" s="250"/>
      <c r="N167" s="113">
        <f t="shared" si="21"/>
        <v>450000</v>
      </c>
      <c r="O167" s="292">
        <f t="shared" si="21"/>
        <v>460000</v>
      </c>
      <c r="P167" s="327">
        <f t="shared" si="4"/>
        <v>102.22222222222221</v>
      </c>
    </row>
    <row r="168" spans="1:16">
      <c r="A168" s="94" t="s">
        <v>264</v>
      </c>
      <c r="B168" s="48"/>
      <c r="C168" s="48"/>
      <c r="D168" s="48"/>
      <c r="E168" s="48"/>
      <c r="F168" s="48"/>
      <c r="G168" s="48"/>
      <c r="H168" s="48"/>
      <c r="I168" s="14"/>
      <c r="J168" s="131" t="s">
        <v>397</v>
      </c>
      <c r="K168" s="14" t="s">
        <v>114</v>
      </c>
      <c r="L168" s="251" t="s">
        <v>71</v>
      </c>
      <c r="M168" s="251"/>
      <c r="N168" s="113">
        <f t="shared" si="21"/>
        <v>450000</v>
      </c>
      <c r="O168" s="292">
        <f t="shared" si="21"/>
        <v>460000</v>
      </c>
      <c r="P168" s="327">
        <f t="shared" si="4"/>
        <v>102.22222222222221</v>
      </c>
    </row>
    <row r="169" spans="1:16">
      <c r="A169" s="94" t="s">
        <v>264</v>
      </c>
      <c r="B169" s="48" t="s">
        <v>101</v>
      </c>
      <c r="C169" s="48"/>
      <c r="D169" s="48"/>
      <c r="E169" s="48"/>
      <c r="F169" s="48"/>
      <c r="G169" s="48"/>
      <c r="H169" s="48" t="s">
        <v>287</v>
      </c>
      <c r="I169" s="14"/>
      <c r="J169" s="131" t="s">
        <v>397</v>
      </c>
      <c r="K169" s="14" t="s">
        <v>119</v>
      </c>
      <c r="L169" s="283" t="s">
        <v>72</v>
      </c>
      <c r="M169" s="283"/>
      <c r="N169" s="113">
        <v>450000</v>
      </c>
      <c r="O169" s="292">
        <v>460000</v>
      </c>
      <c r="P169" s="327">
        <f t="shared" si="4"/>
        <v>102.22222222222221</v>
      </c>
    </row>
    <row r="170" spans="1:16">
      <c r="A170" s="75" t="s">
        <v>462</v>
      </c>
      <c r="B170" s="89" t="s">
        <v>101</v>
      </c>
      <c r="C170" s="89"/>
      <c r="D170" s="89"/>
      <c r="E170" s="89"/>
      <c r="F170" s="89"/>
      <c r="G170" s="89"/>
      <c r="H170" s="89" t="s">
        <v>287</v>
      </c>
      <c r="I170" s="76"/>
      <c r="J170" s="242" t="s">
        <v>397</v>
      </c>
      <c r="K170" s="76" t="s">
        <v>457</v>
      </c>
      <c r="L170" s="197"/>
      <c r="M170" s="197"/>
      <c r="N170" s="138">
        <f t="shared" ref="N170:O172" si="22">N171</f>
        <v>0</v>
      </c>
      <c r="O170" s="291">
        <f>O171</f>
        <v>95000</v>
      </c>
      <c r="P170" s="326">
        <v>0</v>
      </c>
    </row>
    <row r="171" spans="1:16">
      <c r="A171" s="94" t="s">
        <v>398</v>
      </c>
      <c r="B171" s="48"/>
      <c r="C171" s="48"/>
      <c r="D171" s="48"/>
      <c r="E171" s="48"/>
      <c r="F171" s="48"/>
      <c r="G171" s="48"/>
      <c r="H171" s="48"/>
      <c r="I171" s="14"/>
      <c r="J171" s="223" t="s">
        <v>397</v>
      </c>
      <c r="K171" s="14" t="s">
        <v>15</v>
      </c>
      <c r="L171" s="250" t="s">
        <v>16</v>
      </c>
      <c r="M171" s="250"/>
      <c r="N171" s="113">
        <f t="shared" si="22"/>
        <v>0</v>
      </c>
      <c r="O171" s="292">
        <f t="shared" si="22"/>
        <v>95000</v>
      </c>
      <c r="P171" s="327">
        <v>0</v>
      </c>
    </row>
    <row r="172" spans="1:16">
      <c r="A172" s="94" t="s">
        <v>398</v>
      </c>
      <c r="B172" s="48"/>
      <c r="C172" s="48"/>
      <c r="D172" s="48"/>
      <c r="E172" s="48"/>
      <c r="F172" s="48"/>
      <c r="G172" s="48"/>
      <c r="H172" s="48"/>
      <c r="I172" s="14"/>
      <c r="J172" s="131" t="s">
        <v>397</v>
      </c>
      <c r="K172" s="14" t="s">
        <v>114</v>
      </c>
      <c r="L172" s="343" t="s">
        <v>71</v>
      </c>
      <c r="M172" s="343"/>
      <c r="N172" s="113">
        <f t="shared" si="22"/>
        <v>0</v>
      </c>
      <c r="O172" s="292">
        <f t="shared" si="22"/>
        <v>95000</v>
      </c>
      <c r="P172" s="327">
        <v>0</v>
      </c>
    </row>
    <row r="173" spans="1:16">
      <c r="A173" s="94" t="s">
        <v>398</v>
      </c>
      <c r="B173" s="48" t="s">
        <v>101</v>
      </c>
      <c r="C173" s="48"/>
      <c r="D173" s="48"/>
      <c r="E173" s="48"/>
      <c r="F173" s="48"/>
      <c r="G173" s="48"/>
      <c r="H173" s="48" t="s">
        <v>287</v>
      </c>
      <c r="I173" s="14"/>
      <c r="J173" s="131" t="s">
        <v>397</v>
      </c>
      <c r="K173" s="14" t="s">
        <v>119</v>
      </c>
      <c r="L173" s="343" t="s">
        <v>72</v>
      </c>
      <c r="M173" s="343"/>
      <c r="N173" s="113">
        <v>0</v>
      </c>
      <c r="O173" s="292">
        <v>95000</v>
      </c>
      <c r="P173" s="327">
        <v>0</v>
      </c>
    </row>
    <row r="174" spans="1:16">
      <c r="A174" s="75" t="s">
        <v>398</v>
      </c>
      <c r="B174" s="96" t="s">
        <v>101</v>
      </c>
      <c r="C174" s="89"/>
      <c r="D174" s="89"/>
      <c r="E174" s="89"/>
      <c r="F174" s="89"/>
      <c r="G174" s="89"/>
      <c r="H174" s="89" t="s">
        <v>287</v>
      </c>
      <c r="I174" s="77"/>
      <c r="J174" s="75" t="s">
        <v>173</v>
      </c>
      <c r="K174" s="76" t="s">
        <v>396</v>
      </c>
      <c r="L174" s="76"/>
      <c r="M174" s="76"/>
      <c r="N174" s="138">
        <f>N175+N178</f>
        <v>689500</v>
      </c>
      <c r="O174" s="291">
        <f>O175+O178</f>
        <v>6582549</v>
      </c>
      <c r="P174" s="326">
        <f t="shared" si="4"/>
        <v>954.68440899202312</v>
      </c>
    </row>
    <row r="175" spans="1:16">
      <c r="A175" s="94" t="s">
        <v>398</v>
      </c>
      <c r="B175" s="59"/>
      <c r="C175" s="48"/>
      <c r="D175" s="48"/>
      <c r="E175" s="48"/>
      <c r="F175" s="48"/>
      <c r="G175" s="48"/>
      <c r="H175" s="48"/>
      <c r="I175" s="99"/>
      <c r="J175" s="130" t="s">
        <v>173</v>
      </c>
      <c r="K175" s="14">
        <v>4</v>
      </c>
      <c r="L175" s="14" t="s">
        <v>16</v>
      </c>
      <c r="M175" s="14"/>
      <c r="N175" s="112">
        <f t="shared" ref="N175:O176" si="23">N176</f>
        <v>689500</v>
      </c>
      <c r="O175" s="294">
        <f t="shared" si="23"/>
        <v>6037549</v>
      </c>
      <c r="P175" s="327">
        <f t="shared" si="4"/>
        <v>875.64162436548224</v>
      </c>
    </row>
    <row r="176" spans="1:16">
      <c r="A176" s="94" t="s">
        <v>398</v>
      </c>
      <c r="B176" s="59"/>
      <c r="C176" s="48"/>
      <c r="D176" s="48"/>
      <c r="E176" s="48"/>
      <c r="F176" s="48"/>
      <c r="G176" s="48"/>
      <c r="H176" s="48"/>
      <c r="I176" s="99"/>
      <c r="J176" s="130" t="s">
        <v>173</v>
      </c>
      <c r="K176" s="14" t="s">
        <v>114</v>
      </c>
      <c r="L176" s="14" t="s">
        <v>71</v>
      </c>
      <c r="M176" s="14"/>
      <c r="N176" s="113">
        <f t="shared" si="23"/>
        <v>689500</v>
      </c>
      <c r="O176" s="292">
        <f t="shared" si="23"/>
        <v>6037549</v>
      </c>
      <c r="P176" s="327">
        <f t="shared" si="4"/>
        <v>875.64162436548224</v>
      </c>
    </row>
    <row r="177" spans="1:16">
      <c r="A177" s="94" t="s">
        <v>398</v>
      </c>
      <c r="B177" s="59" t="s">
        <v>101</v>
      </c>
      <c r="C177" s="48"/>
      <c r="D177" s="48"/>
      <c r="E177" s="48"/>
      <c r="F177" s="48"/>
      <c r="G177" s="48"/>
      <c r="H177" s="48" t="s">
        <v>287</v>
      </c>
      <c r="I177" s="99"/>
      <c r="J177" s="130" t="s">
        <v>173</v>
      </c>
      <c r="K177" s="14" t="s">
        <v>119</v>
      </c>
      <c r="L177" s="14" t="s">
        <v>72</v>
      </c>
      <c r="M177" s="14"/>
      <c r="N177" s="113">
        <v>689500</v>
      </c>
      <c r="O177" s="292">
        <v>6037549</v>
      </c>
      <c r="P177" s="327">
        <f t="shared" ref="P177:P248" si="24">O177/N177*100</f>
        <v>875.64162436548224</v>
      </c>
    </row>
    <row r="178" spans="1:16">
      <c r="A178" s="94" t="s">
        <v>398</v>
      </c>
      <c r="B178" s="59"/>
      <c r="C178" s="48"/>
      <c r="D178" s="48"/>
      <c r="E178" s="48"/>
      <c r="F178" s="48"/>
      <c r="G178" s="48"/>
      <c r="H178" s="48"/>
      <c r="I178" s="99"/>
      <c r="J178" s="130" t="s">
        <v>173</v>
      </c>
      <c r="K178" s="361" t="s">
        <v>6</v>
      </c>
      <c r="L178" s="14" t="s">
        <v>14</v>
      </c>
      <c r="M178" s="14"/>
      <c r="N178" s="113">
        <f>N179</f>
        <v>0</v>
      </c>
      <c r="O178" s="292">
        <f>O179</f>
        <v>545000</v>
      </c>
      <c r="P178" s="327">
        <v>0</v>
      </c>
    </row>
    <row r="179" spans="1:16">
      <c r="A179" s="94" t="s">
        <v>398</v>
      </c>
      <c r="B179" s="59"/>
      <c r="C179" s="48"/>
      <c r="D179" s="48"/>
      <c r="E179" s="48"/>
      <c r="F179" s="48"/>
      <c r="G179" s="48"/>
      <c r="H179" s="48"/>
      <c r="I179" s="99"/>
      <c r="J179" s="130" t="s">
        <v>173</v>
      </c>
      <c r="K179" s="361" t="s">
        <v>107</v>
      </c>
      <c r="L179" s="14" t="s">
        <v>57</v>
      </c>
      <c r="M179" s="14"/>
      <c r="N179" s="113">
        <f>N180+N181</f>
        <v>0</v>
      </c>
      <c r="O179" s="292">
        <f>O180+O181</f>
        <v>545000</v>
      </c>
      <c r="P179" s="327">
        <v>0</v>
      </c>
    </row>
    <row r="180" spans="1:16">
      <c r="A180" s="94" t="s">
        <v>398</v>
      </c>
      <c r="B180" s="362" t="s">
        <v>101</v>
      </c>
      <c r="C180" s="48"/>
      <c r="D180" s="48"/>
      <c r="E180" s="48"/>
      <c r="F180" s="48"/>
      <c r="G180" s="48"/>
      <c r="H180" s="363" t="s">
        <v>287</v>
      </c>
      <c r="I180" s="99"/>
      <c r="J180" s="130" t="s">
        <v>173</v>
      </c>
      <c r="K180" s="361" t="s">
        <v>104</v>
      </c>
      <c r="L180" s="14" t="s">
        <v>60</v>
      </c>
      <c r="M180" s="14"/>
      <c r="N180" s="113">
        <v>0</v>
      </c>
      <c r="O180" s="292">
        <v>320000</v>
      </c>
      <c r="P180" s="327">
        <v>0</v>
      </c>
    </row>
    <row r="181" spans="1:16">
      <c r="A181" s="94" t="s">
        <v>398</v>
      </c>
      <c r="B181" s="362" t="s">
        <v>101</v>
      </c>
      <c r="C181" s="48"/>
      <c r="D181" s="48"/>
      <c r="E181" s="48"/>
      <c r="F181" s="48"/>
      <c r="G181" s="48"/>
      <c r="H181" s="363" t="s">
        <v>287</v>
      </c>
      <c r="I181" s="99"/>
      <c r="J181" s="130" t="s">
        <v>173</v>
      </c>
      <c r="K181" s="243" t="s">
        <v>108</v>
      </c>
      <c r="L181" s="14" t="s">
        <v>61</v>
      </c>
      <c r="M181" s="365"/>
      <c r="N181" s="114">
        <v>0</v>
      </c>
      <c r="O181" s="295">
        <v>225000</v>
      </c>
      <c r="P181" s="327">
        <v>0</v>
      </c>
    </row>
    <row r="182" spans="1:16">
      <c r="A182" s="78"/>
      <c r="B182" s="79"/>
      <c r="C182" s="65"/>
      <c r="D182" s="65"/>
      <c r="E182" s="65"/>
      <c r="F182" s="65"/>
      <c r="G182" s="65"/>
      <c r="H182" s="65"/>
      <c r="I182" s="80"/>
      <c r="J182" s="132" t="s">
        <v>165</v>
      </c>
      <c r="K182" s="58" t="s">
        <v>183</v>
      </c>
      <c r="L182" s="58"/>
      <c r="M182" s="58"/>
      <c r="N182" s="144">
        <f>N183</f>
        <v>536000</v>
      </c>
      <c r="O182" s="303">
        <f>O183</f>
        <v>226000</v>
      </c>
      <c r="P182" s="331">
        <f t="shared" si="24"/>
        <v>42.164179104477611</v>
      </c>
    </row>
    <row r="183" spans="1:16">
      <c r="A183" s="95" t="s">
        <v>245</v>
      </c>
      <c r="B183" s="127" t="s">
        <v>101</v>
      </c>
      <c r="C183" s="82" t="s">
        <v>4</v>
      </c>
      <c r="D183" s="82"/>
      <c r="E183" s="82"/>
      <c r="F183" s="82" t="s">
        <v>285</v>
      </c>
      <c r="G183" s="82" t="s">
        <v>4</v>
      </c>
      <c r="H183" s="82" t="s">
        <v>287</v>
      </c>
      <c r="I183" s="84"/>
      <c r="J183" s="95"/>
      <c r="K183" s="83" t="s">
        <v>223</v>
      </c>
      <c r="L183" s="83"/>
      <c r="M183" s="83"/>
      <c r="N183" s="314">
        <f>N184+N188+N192</f>
        <v>536000</v>
      </c>
      <c r="O183" s="315">
        <f>O184+O188+O192</f>
        <v>226000</v>
      </c>
      <c r="P183" s="332">
        <f t="shared" si="24"/>
        <v>42.164179104477611</v>
      </c>
    </row>
    <row r="184" spans="1:16">
      <c r="A184" s="75" t="s">
        <v>265</v>
      </c>
      <c r="B184" s="96" t="s">
        <v>101</v>
      </c>
      <c r="C184" s="89"/>
      <c r="D184" s="89"/>
      <c r="E184" s="89"/>
      <c r="F184" s="89" t="s">
        <v>285</v>
      </c>
      <c r="G184" s="89"/>
      <c r="H184" s="89" t="s">
        <v>287</v>
      </c>
      <c r="I184" s="77"/>
      <c r="J184" s="75" t="s">
        <v>174</v>
      </c>
      <c r="K184" s="76" t="s">
        <v>317</v>
      </c>
      <c r="L184" s="76"/>
      <c r="M184" s="76"/>
      <c r="N184" s="138">
        <f t="shared" ref="N184:O186" si="25">N185</f>
        <v>300000</v>
      </c>
      <c r="O184" s="291">
        <f t="shared" si="25"/>
        <v>120000</v>
      </c>
      <c r="P184" s="326">
        <f t="shared" si="24"/>
        <v>40</v>
      </c>
    </row>
    <row r="185" spans="1:16">
      <c r="A185" s="93" t="s">
        <v>265</v>
      </c>
      <c r="B185" s="98"/>
      <c r="C185" s="98"/>
      <c r="D185" s="98"/>
      <c r="E185" s="98"/>
      <c r="F185" s="98"/>
      <c r="G185" s="98"/>
      <c r="H185" s="98"/>
      <c r="I185" s="101"/>
      <c r="J185" s="91" t="s">
        <v>174</v>
      </c>
      <c r="K185" s="101">
        <v>3</v>
      </c>
      <c r="L185" s="101" t="s">
        <v>14</v>
      </c>
      <c r="M185" s="101"/>
      <c r="N185" s="113">
        <f t="shared" si="25"/>
        <v>300000</v>
      </c>
      <c r="O185" s="292">
        <f t="shared" si="25"/>
        <v>120000</v>
      </c>
      <c r="P185" s="327">
        <f t="shared" si="24"/>
        <v>40</v>
      </c>
    </row>
    <row r="186" spans="1:16">
      <c r="A186" s="94" t="s">
        <v>265</v>
      </c>
      <c r="B186" s="48"/>
      <c r="C186" s="48"/>
      <c r="D186" s="48"/>
      <c r="E186" s="48"/>
      <c r="F186" s="48"/>
      <c r="G186" s="48"/>
      <c r="H186" s="48"/>
      <c r="I186" s="14"/>
      <c r="J186" s="130" t="s">
        <v>174</v>
      </c>
      <c r="K186" s="14">
        <v>38</v>
      </c>
      <c r="L186" s="14" t="s">
        <v>118</v>
      </c>
      <c r="M186" s="14"/>
      <c r="N186" s="113">
        <f t="shared" si="25"/>
        <v>300000</v>
      </c>
      <c r="O186" s="292">
        <f t="shared" si="25"/>
        <v>120000</v>
      </c>
      <c r="P186" s="327">
        <f t="shared" si="24"/>
        <v>40</v>
      </c>
    </row>
    <row r="187" spans="1:16">
      <c r="A187" s="92" t="s">
        <v>265</v>
      </c>
      <c r="B187" s="60" t="s">
        <v>101</v>
      </c>
      <c r="C187" s="60"/>
      <c r="D187" s="60"/>
      <c r="E187" s="60"/>
      <c r="F187" s="60" t="s">
        <v>285</v>
      </c>
      <c r="G187" s="60" t="s">
        <v>4</v>
      </c>
      <c r="H187" s="60" t="s">
        <v>287</v>
      </c>
      <c r="I187" s="16"/>
      <c r="J187" s="88" t="s">
        <v>174</v>
      </c>
      <c r="K187" s="16">
        <v>386</v>
      </c>
      <c r="L187" s="16" t="s">
        <v>70</v>
      </c>
      <c r="M187" s="16"/>
      <c r="N187" s="113">
        <v>300000</v>
      </c>
      <c r="O187" s="292">
        <v>120000</v>
      </c>
      <c r="P187" s="327">
        <f t="shared" si="24"/>
        <v>40</v>
      </c>
    </row>
    <row r="188" spans="1:16">
      <c r="A188" s="75" t="s">
        <v>266</v>
      </c>
      <c r="B188" s="96" t="s">
        <v>101</v>
      </c>
      <c r="C188" s="89"/>
      <c r="D188" s="89"/>
      <c r="E188" s="89"/>
      <c r="F188" s="89"/>
      <c r="G188" s="89"/>
      <c r="H188" s="89" t="s">
        <v>287</v>
      </c>
      <c r="I188" s="77"/>
      <c r="J188" s="75" t="s">
        <v>175</v>
      </c>
      <c r="K188" s="76" t="s">
        <v>224</v>
      </c>
      <c r="L188" s="76"/>
      <c r="M188" s="76"/>
      <c r="N188" s="138">
        <f t="shared" ref="N188:O190" si="26">N189</f>
        <v>100000</v>
      </c>
      <c r="O188" s="291">
        <f t="shared" si="26"/>
        <v>16000</v>
      </c>
      <c r="P188" s="326">
        <f t="shared" si="24"/>
        <v>16</v>
      </c>
    </row>
    <row r="189" spans="1:16">
      <c r="A189" s="93" t="s">
        <v>266</v>
      </c>
      <c r="B189" s="48"/>
      <c r="C189" s="48"/>
      <c r="D189" s="48"/>
      <c r="E189" s="48"/>
      <c r="F189" s="48"/>
      <c r="G189" s="48"/>
      <c r="H189" s="48"/>
      <c r="I189" s="14"/>
      <c r="J189" s="91" t="s">
        <v>175</v>
      </c>
      <c r="K189" s="14" t="s">
        <v>15</v>
      </c>
      <c r="L189" s="14" t="s">
        <v>14</v>
      </c>
      <c r="M189" s="14"/>
      <c r="N189" s="113">
        <f t="shared" si="26"/>
        <v>100000</v>
      </c>
      <c r="O189" s="292">
        <f t="shared" si="26"/>
        <v>16000</v>
      </c>
      <c r="P189" s="327">
        <f t="shared" si="24"/>
        <v>16</v>
      </c>
    </row>
    <row r="190" spans="1:16">
      <c r="A190" s="94" t="s">
        <v>266</v>
      </c>
      <c r="B190" s="48"/>
      <c r="C190" s="48"/>
      <c r="D190" s="48"/>
      <c r="E190" s="48"/>
      <c r="F190" s="48"/>
      <c r="G190" s="48"/>
      <c r="H190" s="48"/>
      <c r="I190" s="14"/>
      <c r="J190" s="130" t="s">
        <v>175</v>
      </c>
      <c r="K190" s="14" t="s">
        <v>114</v>
      </c>
      <c r="L190" s="14" t="s">
        <v>71</v>
      </c>
      <c r="M190" s="14"/>
      <c r="N190" s="113">
        <f t="shared" si="26"/>
        <v>100000</v>
      </c>
      <c r="O190" s="292">
        <f t="shared" si="26"/>
        <v>16000</v>
      </c>
      <c r="P190" s="327">
        <f t="shared" si="24"/>
        <v>16</v>
      </c>
    </row>
    <row r="191" spans="1:16">
      <c r="A191" s="92" t="s">
        <v>266</v>
      </c>
      <c r="B191" s="60" t="s">
        <v>287</v>
      </c>
      <c r="C191" s="60"/>
      <c r="D191" s="60"/>
      <c r="E191" s="60"/>
      <c r="F191" s="60"/>
      <c r="G191" s="60" t="s">
        <v>4</v>
      </c>
      <c r="H191" s="60" t="s">
        <v>287</v>
      </c>
      <c r="I191" s="16"/>
      <c r="J191" s="88" t="s">
        <v>175</v>
      </c>
      <c r="K191" s="16" t="s">
        <v>73</v>
      </c>
      <c r="L191" s="16" t="s">
        <v>74</v>
      </c>
      <c r="M191" s="16"/>
      <c r="N191" s="113">
        <v>100000</v>
      </c>
      <c r="O191" s="292">
        <v>16000</v>
      </c>
      <c r="P191" s="327">
        <f t="shared" si="24"/>
        <v>16</v>
      </c>
    </row>
    <row r="192" spans="1:16">
      <c r="A192" s="75" t="s">
        <v>267</v>
      </c>
      <c r="B192" s="96" t="s">
        <v>101</v>
      </c>
      <c r="C192" s="89"/>
      <c r="D192" s="89"/>
      <c r="E192" s="89"/>
      <c r="F192" s="89"/>
      <c r="G192" s="89"/>
      <c r="H192" s="89" t="s">
        <v>287</v>
      </c>
      <c r="I192" s="77"/>
      <c r="J192" s="75" t="s">
        <v>176</v>
      </c>
      <c r="K192" s="76" t="s">
        <v>306</v>
      </c>
      <c r="L192" s="76"/>
      <c r="M192" s="76"/>
      <c r="N192" s="138">
        <f t="shared" ref="N192:O194" si="27">N193</f>
        <v>136000</v>
      </c>
      <c r="O192" s="291">
        <f t="shared" si="27"/>
        <v>90000</v>
      </c>
      <c r="P192" s="326">
        <f t="shared" si="24"/>
        <v>66.17647058823529</v>
      </c>
    </row>
    <row r="193" spans="1:16">
      <c r="A193" s="93" t="s">
        <v>267</v>
      </c>
      <c r="B193" s="98"/>
      <c r="C193" s="98"/>
      <c r="D193" s="98"/>
      <c r="E193" s="98"/>
      <c r="F193" s="98"/>
      <c r="G193" s="98"/>
      <c r="H193" s="98"/>
      <c r="I193" s="101"/>
      <c r="J193" s="91" t="s">
        <v>176</v>
      </c>
      <c r="K193" s="101" t="s">
        <v>15</v>
      </c>
      <c r="L193" s="101" t="s">
        <v>14</v>
      </c>
      <c r="M193" s="101"/>
      <c r="N193" s="112">
        <f t="shared" si="27"/>
        <v>136000</v>
      </c>
      <c r="O193" s="294">
        <f t="shared" si="27"/>
        <v>90000</v>
      </c>
      <c r="P193" s="259">
        <f t="shared" si="24"/>
        <v>66.17647058823529</v>
      </c>
    </row>
    <row r="194" spans="1:16">
      <c r="A194" s="92" t="s">
        <v>267</v>
      </c>
      <c r="B194" s="364"/>
      <c r="C194" s="364"/>
      <c r="D194" s="364"/>
      <c r="E194" s="364"/>
      <c r="F194" s="364"/>
      <c r="G194" s="364"/>
      <c r="H194" s="364"/>
      <c r="I194" s="16"/>
      <c r="J194" s="88" t="s">
        <v>176</v>
      </c>
      <c r="K194" s="16" t="s">
        <v>114</v>
      </c>
      <c r="L194" s="16" t="s">
        <v>71</v>
      </c>
      <c r="M194" s="16"/>
      <c r="N194" s="114">
        <f t="shared" si="27"/>
        <v>136000</v>
      </c>
      <c r="O194" s="295">
        <f t="shared" si="27"/>
        <v>90000</v>
      </c>
      <c r="P194" s="281">
        <f t="shared" si="24"/>
        <v>66.17647058823529</v>
      </c>
    </row>
    <row r="195" spans="1:16">
      <c r="A195" s="376" t="s">
        <v>267</v>
      </c>
      <c r="B195" s="377" t="s">
        <v>287</v>
      </c>
      <c r="C195" s="377"/>
      <c r="D195" s="377"/>
      <c r="E195" s="377"/>
      <c r="F195" s="377"/>
      <c r="G195" s="377" t="s">
        <v>4</v>
      </c>
      <c r="H195" s="377" t="s">
        <v>287</v>
      </c>
      <c r="I195" s="378"/>
      <c r="J195" s="379" t="s">
        <v>176</v>
      </c>
      <c r="K195" s="378" t="s">
        <v>73</v>
      </c>
      <c r="L195" s="378" t="s">
        <v>74</v>
      </c>
      <c r="M195" s="378"/>
      <c r="N195" s="380">
        <v>136000</v>
      </c>
      <c r="O195" s="381">
        <v>90000</v>
      </c>
      <c r="P195" s="382">
        <f t="shared" si="24"/>
        <v>66.17647058823529</v>
      </c>
    </row>
    <row r="196" spans="1:16">
      <c r="A196" s="123"/>
      <c r="B196" s="128"/>
      <c r="C196" s="109"/>
      <c r="D196" s="109"/>
      <c r="E196" s="109"/>
      <c r="F196" s="109"/>
      <c r="G196" s="109"/>
      <c r="H196" s="109"/>
      <c r="I196" s="111"/>
      <c r="J196" s="123"/>
      <c r="K196" s="110" t="s">
        <v>200</v>
      </c>
      <c r="L196" s="110"/>
      <c r="M196" s="110"/>
      <c r="N196" s="145">
        <f>N197+N220</f>
        <v>1055000</v>
      </c>
      <c r="O196" s="302">
        <f>O197+O220</f>
        <v>1060000</v>
      </c>
      <c r="P196" s="334">
        <f t="shared" si="24"/>
        <v>100.47393364928909</v>
      </c>
    </row>
    <row r="197" spans="1:16">
      <c r="A197" s="78"/>
      <c r="B197" s="79"/>
      <c r="C197" s="65"/>
      <c r="D197" s="65"/>
      <c r="E197" s="65"/>
      <c r="F197" s="65"/>
      <c r="G197" s="65"/>
      <c r="H197" s="65"/>
      <c r="I197" s="80"/>
      <c r="J197" s="132" t="s">
        <v>184</v>
      </c>
      <c r="K197" s="58" t="s">
        <v>185</v>
      </c>
      <c r="L197" s="58"/>
      <c r="M197" s="58"/>
      <c r="N197" s="318">
        <f>N198+N211</f>
        <v>1025000</v>
      </c>
      <c r="O197" s="319">
        <f>O198+O211</f>
        <v>1030000</v>
      </c>
      <c r="P197" s="335">
        <f t="shared" si="24"/>
        <v>100.48780487804878</v>
      </c>
    </row>
    <row r="198" spans="1:16">
      <c r="A198" s="95" t="s">
        <v>246</v>
      </c>
      <c r="B198" s="127" t="s">
        <v>101</v>
      </c>
      <c r="C198" s="82"/>
      <c r="D198" s="82" t="s">
        <v>4</v>
      </c>
      <c r="E198" s="82" t="s">
        <v>15</v>
      </c>
      <c r="F198" s="82"/>
      <c r="G198" s="82"/>
      <c r="H198" s="82" t="s">
        <v>287</v>
      </c>
      <c r="I198" s="84"/>
      <c r="J198" s="95"/>
      <c r="K198" s="83" t="s">
        <v>344</v>
      </c>
      <c r="L198" s="83"/>
      <c r="M198" s="83"/>
      <c r="N198" s="121">
        <f>N199+N203+N207</f>
        <v>955000</v>
      </c>
      <c r="O198" s="296">
        <f>O199+O203+O207</f>
        <v>960000</v>
      </c>
      <c r="P198" s="328">
        <f t="shared" si="24"/>
        <v>100.52356020942408</v>
      </c>
    </row>
    <row r="199" spans="1:16">
      <c r="A199" s="75" t="s">
        <v>268</v>
      </c>
      <c r="B199" s="96" t="s">
        <v>101</v>
      </c>
      <c r="C199" s="89"/>
      <c r="D199" s="89" t="s">
        <v>4</v>
      </c>
      <c r="E199" s="89" t="s">
        <v>15</v>
      </c>
      <c r="F199" s="89"/>
      <c r="G199" s="89"/>
      <c r="H199" s="89"/>
      <c r="I199" s="77"/>
      <c r="J199" s="75" t="s">
        <v>120</v>
      </c>
      <c r="K199" s="76" t="s">
        <v>229</v>
      </c>
      <c r="L199" s="76"/>
      <c r="M199" s="76"/>
      <c r="N199" s="138">
        <f t="shared" ref="N199:O201" si="28">N200</f>
        <v>70000</v>
      </c>
      <c r="O199" s="291">
        <f t="shared" si="28"/>
        <v>55000</v>
      </c>
      <c r="P199" s="326">
        <f t="shared" si="24"/>
        <v>78.571428571428569</v>
      </c>
    </row>
    <row r="200" spans="1:16">
      <c r="A200" s="94" t="s">
        <v>268</v>
      </c>
      <c r="B200" s="59"/>
      <c r="C200" s="48"/>
      <c r="D200" s="48"/>
      <c r="E200" s="48"/>
      <c r="F200" s="48"/>
      <c r="G200" s="48"/>
      <c r="H200" s="48"/>
      <c r="I200" s="99"/>
      <c r="J200" s="130" t="s">
        <v>120</v>
      </c>
      <c r="K200" s="14">
        <v>3</v>
      </c>
      <c r="L200" s="14" t="s">
        <v>14</v>
      </c>
      <c r="M200" s="14"/>
      <c r="N200" s="113">
        <f t="shared" si="28"/>
        <v>70000</v>
      </c>
      <c r="O200" s="292">
        <f t="shared" si="28"/>
        <v>55000</v>
      </c>
      <c r="P200" s="327">
        <f t="shared" si="24"/>
        <v>78.571428571428569</v>
      </c>
    </row>
    <row r="201" spans="1:16">
      <c r="A201" s="94" t="s">
        <v>268</v>
      </c>
      <c r="B201" s="59"/>
      <c r="C201" s="48"/>
      <c r="D201" s="48"/>
      <c r="E201" s="48"/>
      <c r="F201" s="48"/>
      <c r="G201" s="48"/>
      <c r="H201" s="48"/>
      <c r="I201" s="99"/>
      <c r="J201" s="130" t="s">
        <v>120</v>
      </c>
      <c r="K201" s="14">
        <v>37</v>
      </c>
      <c r="L201" s="14" t="s">
        <v>121</v>
      </c>
      <c r="M201" s="14"/>
      <c r="N201" s="113">
        <f t="shared" si="28"/>
        <v>70000</v>
      </c>
      <c r="O201" s="292">
        <f t="shared" si="28"/>
        <v>55000</v>
      </c>
      <c r="P201" s="327">
        <f t="shared" si="24"/>
        <v>78.571428571428569</v>
      </c>
    </row>
    <row r="202" spans="1:16">
      <c r="A202" s="94" t="s">
        <v>268</v>
      </c>
      <c r="B202" s="59" t="s">
        <v>101</v>
      </c>
      <c r="C202" s="48"/>
      <c r="D202" s="48"/>
      <c r="E202" s="48" t="s">
        <v>15</v>
      </c>
      <c r="F202" s="48"/>
      <c r="G202" s="48"/>
      <c r="H202" s="48"/>
      <c r="I202" s="99"/>
      <c r="J202" s="130" t="s">
        <v>120</v>
      </c>
      <c r="K202" s="14">
        <v>372</v>
      </c>
      <c r="L202" s="14" t="s">
        <v>65</v>
      </c>
      <c r="M202" s="14"/>
      <c r="N202" s="113">
        <v>70000</v>
      </c>
      <c r="O202" s="304">
        <v>55000</v>
      </c>
      <c r="P202" s="327">
        <f t="shared" si="24"/>
        <v>78.571428571428569</v>
      </c>
    </row>
    <row r="203" spans="1:16">
      <c r="A203" s="75" t="s">
        <v>309</v>
      </c>
      <c r="B203" s="96" t="s">
        <v>101</v>
      </c>
      <c r="C203" s="89"/>
      <c r="D203" s="89"/>
      <c r="E203" s="89"/>
      <c r="F203" s="89"/>
      <c r="G203" s="89"/>
      <c r="H203" s="89" t="s">
        <v>287</v>
      </c>
      <c r="I203" s="77"/>
      <c r="J203" s="75" t="s">
        <v>310</v>
      </c>
      <c r="K203" s="76" t="s">
        <v>319</v>
      </c>
      <c r="L203" s="76"/>
      <c r="M203" s="76"/>
      <c r="N203" s="138">
        <f t="shared" ref="N203:O205" si="29">N204</f>
        <v>285000</v>
      </c>
      <c r="O203" s="291">
        <f t="shared" si="29"/>
        <v>285000</v>
      </c>
      <c r="P203" s="326">
        <f t="shared" si="24"/>
        <v>100</v>
      </c>
    </row>
    <row r="204" spans="1:16">
      <c r="A204" s="93" t="s">
        <v>309</v>
      </c>
      <c r="B204" s="48"/>
      <c r="C204" s="48"/>
      <c r="D204" s="48"/>
      <c r="E204" s="48"/>
      <c r="F204" s="48"/>
      <c r="G204" s="48"/>
      <c r="H204" s="48"/>
      <c r="I204" s="14"/>
      <c r="J204" s="91" t="s">
        <v>310</v>
      </c>
      <c r="K204" s="14" t="s">
        <v>6</v>
      </c>
      <c r="L204" s="14" t="s">
        <v>14</v>
      </c>
      <c r="M204" s="14"/>
      <c r="N204" s="112">
        <f t="shared" si="29"/>
        <v>285000</v>
      </c>
      <c r="O204" s="294">
        <f t="shared" si="29"/>
        <v>285000</v>
      </c>
      <c r="P204" s="327">
        <f t="shared" si="24"/>
        <v>100</v>
      </c>
    </row>
    <row r="205" spans="1:16">
      <c r="A205" s="94" t="s">
        <v>309</v>
      </c>
      <c r="B205" s="48"/>
      <c r="C205" s="48"/>
      <c r="D205" s="48"/>
      <c r="E205" s="48"/>
      <c r="F205" s="48"/>
      <c r="G205" s="48"/>
      <c r="H205" s="48"/>
      <c r="I205" s="14"/>
      <c r="J205" s="130" t="s">
        <v>310</v>
      </c>
      <c r="K205" s="14" t="s">
        <v>307</v>
      </c>
      <c r="L205" s="14" t="s">
        <v>121</v>
      </c>
      <c r="M205" s="14"/>
      <c r="N205" s="113">
        <f t="shared" si="29"/>
        <v>285000</v>
      </c>
      <c r="O205" s="292">
        <f t="shared" si="29"/>
        <v>285000</v>
      </c>
      <c r="P205" s="327">
        <f t="shared" si="24"/>
        <v>100</v>
      </c>
    </row>
    <row r="206" spans="1:16">
      <c r="A206" s="92" t="s">
        <v>309</v>
      </c>
      <c r="B206" s="48" t="s">
        <v>101</v>
      </c>
      <c r="C206" s="48"/>
      <c r="D206" s="48"/>
      <c r="E206" s="48"/>
      <c r="F206" s="48"/>
      <c r="G206" s="48"/>
      <c r="H206" s="48" t="s">
        <v>287</v>
      </c>
      <c r="I206" s="14"/>
      <c r="J206" s="88" t="s">
        <v>310</v>
      </c>
      <c r="K206" s="14" t="s">
        <v>308</v>
      </c>
      <c r="L206" s="14" t="s">
        <v>65</v>
      </c>
      <c r="M206" s="14"/>
      <c r="N206" s="114">
        <v>285000</v>
      </c>
      <c r="O206" s="360">
        <v>285000</v>
      </c>
      <c r="P206" s="327">
        <f t="shared" si="24"/>
        <v>100</v>
      </c>
    </row>
    <row r="207" spans="1:16">
      <c r="A207" s="75" t="s">
        <v>318</v>
      </c>
      <c r="B207" s="89" t="s">
        <v>101</v>
      </c>
      <c r="C207" s="89"/>
      <c r="D207" s="89"/>
      <c r="E207" s="89"/>
      <c r="F207" s="89"/>
      <c r="G207" s="89"/>
      <c r="H207" s="89" t="s">
        <v>287</v>
      </c>
      <c r="I207" s="77"/>
      <c r="J207" s="75" t="s">
        <v>310</v>
      </c>
      <c r="K207" s="76" t="s">
        <v>320</v>
      </c>
      <c r="L207" s="76"/>
      <c r="M207" s="76"/>
      <c r="N207" s="138">
        <f t="shared" ref="N207:O209" si="30">N208</f>
        <v>600000</v>
      </c>
      <c r="O207" s="291">
        <f t="shared" si="30"/>
        <v>620000</v>
      </c>
      <c r="P207" s="326">
        <f t="shared" si="24"/>
        <v>103.33333333333334</v>
      </c>
    </row>
    <row r="208" spans="1:16">
      <c r="A208" s="93" t="s">
        <v>318</v>
      </c>
      <c r="B208" s="98"/>
      <c r="C208" s="98"/>
      <c r="D208" s="98"/>
      <c r="E208" s="98"/>
      <c r="F208" s="98"/>
      <c r="G208" s="98"/>
      <c r="H208" s="98"/>
      <c r="I208" s="101"/>
      <c r="J208" s="91" t="s">
        <v>310</v>
      </c>
      <c r="K208" s="101" t="s">
        <v>15</v>
      </c>
      <c r="L208" s="101" t="s">
        <v>16</v>
      </c>
      <c r="M208" s="101"/>
      <c r="N208" s="113">
        <f t="shared" si="30"/>
        <v>600000</v>
      </c>
      <c r="O208" s="292">
        <f t="shared" si="30"/>
        <v>620000</v>
      </c>
      <c r="P208" s="327">
        <f t="shared" si="24"/>
        <v>103.33333333333334</v>
      </c>
    </row>
    <row r="209" spans="1:16">
      <c r="A209" s="94" t="s">
        <v>318</v>
      </c>
      <c r="B209" s="48"/>
      <c r="C209" s="48"/>
      <c r="D209" s="48"/>
      <c r="E209" s="48"/>
      <c r="F209" s="48"/>
      <c r="G209" s="48"/>
      <c r="H209" s="48"/>
      <c r="I209" s="14"/>
      <c r="J209" s="130" t="s">
        <v>310</v>
      </c>
      <c r="K209" s="14" t="s">
        <v>114</v>
      </c>
      <c r="L209" s="14" t="s">
        <v>117</v>
      </c>
      <c r="M209" s="14"/>
      <c r="N209" s="113">
        <f t="shared" si="30"/>
        <v>600000</v>
      </c>
      <c r="O209" s="292">
        <f t="shared" si="30"/>
        <v>620000</v>
      </c>
      <c r="P209" s="327">
        <f t="shared" si="24"/>
        <v>103.33333333333334</v>
      </c>
    </row>
    <row r="210" spans="1:16">
      <c r="A210" s="92" t="s">
        <v>318</v>
      </c>
      <c r="B210" s="60" t="s">
        <v>101</v>
      </c>
      <c r="C210" s="60"/>
      <c r="D210" s="60"/>
      <c r="E210" s="60"/>
      <c r="F210" s="60"/>
      <c r="G210" s="60"/>
      <c r="H210" s="60" t="s">
        <v>287</v>
      </c>
      <c r="I210" s="16"/>
      <c r="J210" s="88" t="s">
        <v>310</v>
      </c>
      <c r="K210" s="16" t="s">
        <v>119</v>
      </c>
      <c r="L210" s="16" t="s">
        <v>72</v>
      </c>
      <c r="M210" s="16"/>
      <c r="N210" s="113">
        <v>600000</v>
      </c>
      <c r="O210" s="304">
        <v>620000</v>
      </c>
      <c r="P210" s="327">
        <f t="shared" si="24"/>
        <v>103.33333333333334</v>
      </c>
    </row>
    <row r="211" spans="1:16">
      <c r="A211" s="196" t="s">
        <v>247</v>
      </c>
      <c r="B211" s="252" t="s">
        <v>101</v>
      </c>
      <c r="C211" s="253"/>
      <c r="D211" s="253" t="s">
        <v>4</v>
      </c>
      <c r="E211" s="253" t="s">
        <v>15</v>
      </c>
      <c r="F211" s="253"/>
      <c r="G211" s="253"/>
      <c r="H211" s="253"/>
      <c r="I211" s="244"/>
      <c r="J211" s="196"/>
      <c r="K211" s="86" t="s">
        <v>225</v>
      </c>
      <c r="L211" s="86"/>
      <c r="M211" s="86"/>
      <c r="N211" s="121">
        <f>N212+N216</f>
        <v>70000</v>
      </c>
      <c r="O211" s="296">
        <f>O212+O216</f>
        <v>70000</v>
      </c>
      <c r="P211" s="328">
        <f t="shared" si="24"/>
        <v>100</v>
      </c>
    </row>
    <row r="212" spans="1:16">
      <c r="A212" s="75" t="s">
        <v>269</v>
      </c>
      <c r="B212" s="96" t="s">
        <v>101</v>
      </c>
      <c r="C212" s="89"/>
      <c r="D212" s="89" t="s">
        <v>4</v>
      </c>
      <c r="E212" s="89" t="s">
        <v>15</v>
      </c>
      <c r="F212" s="89"/>
      <c r="G212" s="89"/>
      <c r="H212" s="89"/>
      <c r="I212" s="77"/>
      <c r="J212" s="75" t="s">
        <v>177</v>
      </c>
      <c r="K212" s="76" t="s">
        <v>228</v>
      </c>
      <c r="L212" s="76"/>
      <c r="M212" s="76"/>
      <c r="N212" s="138">
        <f t="shared" ref="N212:O214" si="31">N213</f>
        <v>60000</v>
      </c>
      <c r="O212" s="291">
        <f t="shared" si="31"/>
        <v>60000</v>
      </c>
      <c r="P212" s="326">
        <f t="shared" si="24"/>
        <v>100</v>
      </c>
    </row>
    <row r="213" spans="1:16">
      <c r="A213" s="94" t="s">
        <v>269</v>
      </c>
      <c r="B213" s="59"/>
      <c r="C213" s="48"/>
      <c r="D213" s="48"/>
      <c r="E213" s="48"/>
      <c r="F213" s="48"/>
      <c r="G213" s="48"/>
      <c r="H213" s="48"/>
      <c r="I213" s="99"/>
      <c r="J213" s="130" t="s">
        <v>177</v>
      </c>
      <c r="K213" s="14">
        <v>3</v>
      </c>
      <c r="L213" s="14" t="s">
        <v>14</v>
      </c>
      <c r="M213" s="14"/>
      <c r="N213" s="113">
        <f t="shared" si="31"/>
        <v>60000</v>
      </c>
      <c r="O213" s="292">
        <f t="shared" si="31"/>
        <v>60000</v>
      </c>
      <c r="P213" s="327">
        <f t="shared" si="24"/>
        <v>100</v>
      </c>
    </row>
    <row r="214" spans="1:16">
      <c r="A214" s="94" t="s">
        <v>269</v>
      </c>
      <c r="B214" s="59"/>
      <c r="C214" s="48"/>
      <c r="D214" s="48"/>
      <c r="E214" s="48"/>
      <c r="F214" s="48"/>
      <c r="G214" s="48"/>
      <c r="H214" s="48"/>
      <c r="I214" s="99"/>
      <c r="J214" s="130" t="s">
        <v>177</v>
      </c>
      <c r="K214" s="14">
        <v>37</v>
      </c>
      <c r="L214" s="14" t="s">
        <v>121</v>
      </c>
      <c r="M214" s="14"/>
      <c r="N214" s="113">
        <f t="shared" si="31"/>
        <v>60000</v>
      </c>
      <c r="O214" s="292">
        <f t="shared" si="31"/>
        <v>60000</v>
      </c>
      <c r="P214" s="327">
        <f t="shared" si="24"/>
        <v>100</v>
      </c>
    </row>
    <row r="215" spans="1:16">
      <c r="A215" s="94" t="s">
        <v>269</v>
      </c>
      <c r="B215" s="59" t="s">
        <v>101</v>
      </c>
      <c r="C215" s="48"/>
      <c r="D215" s="48"/>
      <c r="E215" s="48" t="s">
        <v>15</v>
      </c>
      <c r="F215" s="48"/>
      <c r="G215" s="48"/>
      <c r="H215" s="48"/>
      <c r="I215" s="99"/>
      <c r="J215" s="130" t="s">
        <v>177</v>
      </c>
      <c r="K215" s="14">
        <v>372</v>
      </c>
      <c r="L215" s="14" t="s">
        <v>65</v>
      </c>
      <c r="M215" s="14"/>
      <c r="N215" s="113">
        <v>60000</v>
      </c>
      <c r="O215" s="292">
        <v>60000</v>
      </c>
      <c r="P215" s="327">
        <f t="shared" si="24"/>
        <v>100</v>
      </c>
    </row>
    <row r="216" spans="1:16">
      <c r="A216" s="75" t="s">
        <v>270</v>
      </c>
      <c r="B216" s="96" t="s">
        <v>101</v>
      </c>
      <c r="C216" s="89"/>
      <c r="D216" s="89" t="s">
        <v>4</v>
      </c>
      <c r="E216" s="89" t="s">
        <v>15</v>
      </c>
      <c r="F216" s="89"/>
      <c r="G216" s="89"/>
      <c r="H216" s="89"/>
      <c r="I216" s="77"/>
      <c r="J216" s="75" t="s">
        <v>177</v>
      </c>
      <c r="K216" s="76" t="s">
        <v>227</v>
      </c>
      <c r="L216" s="76"/>
      <c r="M216" s="76"/>
      <c r="N216" s="138">
        <f t="shared" ref="N216:O218" si="32">N217</f>
        <v>10000</v>
      </c>
      <c r="O216" s="291">
        <f t="shared" si="32"/>
        <v>10000</v>
      </c>
      <c r="P216" s="326">
        <f t="shared" si="24"/>
        <v>100</v>
      </c>
    </row>
    <row r="217" spans="1:16">
      <c r="A217" s="93" t="s">
        <v>270</v>
      </c>
      <c r="B217" s="97"/>
      <c r="C217" s="98"/>
      <c r="D217" s="98"/>
      <c r="E217" s="98"/>
      <c r="F217" s="98"/>
      <c r="G217" s="98"/>
      <c r="H217" s="98"/>
      <c r="I217" s="90"/>
      <c r="J217" s="91" t="s">
        <v>177</v>
      </c>
      <c r="K217" s="101">
        <v>3</v>
      </c>
      <c r="L217" s="101" t="s">
        <v>14</v>
      </c>
      <c r="M217" s="101"/>
      <c r="N217" s="113">
        <f t="shared" si="32"/>
        <v>10000</v>
      </c>
      <c r="O217" s="292">
        <f t="shared" si="32"/>
        <v>10000</v>
      </c>
      <c r="P217" s="327">
        <f t="shared" si="24"/>
        <v>100</v>
      </c>
    </row>
    <row r="218" spans="1:16">
      <c r="A218" s="94" t="s">
        <v>270</v>
      </c>
      <c r="B218" s="59"/>
      <c r="C218" s="48"/>
      <c r="D218" s="48"/>
      <c r="E218" s="48"/>
      <c r="F218" s="48"/>
      <c r="G218" s="48"/>
      <c r="H218" s="48"/>
      <c r="I218" s="99"/>
      <c r="J218" s="130" t="s">
        <v>177</v>
      </c>
      <c r="K218" s="14">
        <v>37</v>
      </c>
      <c r="L218" s="14" t="s">
        <v>121</v>
      </c>
      <c r="M218" s="14"/>
      <c r="N218" s="113">
        <f t="shared" si="32"/>
        <v>10000</v>
      </c>
      <c r="O218" s="292">
        <f t="shared" si="32"/>
        <v>10000</v>
      </c>
      <c r="P218" s="327">
        <f t="shared" si="24"/>
        <v>100</v>
      </c>
    </row>
    <row r="219" spans="1:16">
      <c r="A219" s="92" t="s">
        <v>270</v>
      </c>
      <c r="B219" s="100" t="s">
        <v>101</v>
      </c>
      <c r="C219" s="60"/>
      <c r="D219" s="60"/>
      <c r="E219" s="60" t="s">
        <v>15</v>
      </c>
      <c r="F219" s="60"/>
      <c r="G219" s="60"/>
      <c r="H219" s="60"/>
      <c r="I219" s="87"/>
      <c r="J219" s="88" t="s">
        <v>177</v>
      </c>
      <c r="K219" s="16">
        <v>372</v>
      </c>
      <c r="L219" s="16" t="s">
        <v>65</v>
      </c>
      <c r="M219" s="16"/>
      <c r="N219" s="113">
        <v>10000</v>
      </c>
      <c r="O219" s="292">
        <v>10000</v>
      </c>
      <c r="P219" s="327">
        <f t="shared" si="24"/>
        <v>100</v>
      </c>
    </row>
    <row r="220" spans="1:16">
      <c r="A220" s="78"/>
      <c r="B220" s="79"/>
      <c r="C220" s="65"/>
      <c r="D220" s="65"/>
      <c r="E220" s="65"/>
      <c r="F220" s="65"/>
      <c r="G220" s="65"/>
      <c r="H220" s="65"/>
      <c r="I220" s="80"/>
      <c r="J220" s="132" t="s">
        <v>166</v>
      </c>
      <c r="K220" s="58" t="s">
        <v>186</v>
      </c>
      <c r="L220" s="58"/>
      <c r="M220" s="58"/>
      <c r="N220" s="120">
        <f t="shared" ref="N220:O224" si="33">N221</f>
        <v>30000</v>
      </c>
      <c r="O220" s="288">
        <f t="shared" si="33"/>
        <v>30000</v>
      </c>
      <c r="P220" s="331">
        <f t="shared" si="24"/>
        <v>100</v>
      </c>
    </row>
    <row r="221" spans="1:16">
      <c r="A221" s="95" t="s">
        <v>248</v>
      </c>
      <c r="B221" s="127" t="s">
        <v>101</v>
      </c>
      <c r="C221" s="82"/>
      <c r="D221" s="82" t="s">
        <v>6</v>
      </c>
      <c r="E221" s="82" t="s">
        <v>15</v>
      </c>
      <c r="F221" s="82"/>
      <c r="G221" s="82"/>
      <c r="H221" s="82"/>
      <c r="I221" s="84"/>
      <c r="J221" s="95" t="s">
        <v>4</v>
      </c>
      <c r="K221" s="83" t="s">
        <v>226</v>
      </c>
      <c r="L221" s="83"/>
      <c r="M221" s="83"/>
      <c r="N221" s="314">
        <f t="shared" si="33"/>
        <v>30000</v>
      </c>
      <c r="O221" s="315">
        <f t="shared" si="33"/>
        <v>30000</v>
      </c>
      <c r="P221" s="332">
        <f t="shared" si="24"/>
        <v>100</v>
      </c>
    </row>
    <row r="222" spans="1:16">
      <c r="A222" s="75" t="s">
        <v>271</v>
      </c>
      <c r="B222" s="96" t="s">
        <v>101</v>
      </c>
      <c r="C222" s="89"/>
      <c r="D222" s="89" t="s">
        <v>6</v>
      </c>
      <c r="E222" s="89" t="s">
        <v>15</v>
      </c>
      <c r="F222" s="89"/>
      <c r="G222" s="89"/>
      <c r="H222" s="89"/>
      <c r="I222" s="77"/>
      <c r="J222" s="75" t="s">
        <v>122</v>
      </c>
      <c r="K222" s="76" t="s">
        <v>193</v>
      </c>
      <c r="L222" s="76" t="s">
        <v>283</v>
      </c>
      <c r="M222" s="76"/>
      <c r="N222" s="138">
        <f t="shared" si="33"/>
        <v>30000</v>
      </c>
      <c r="O222" s="291">
        <f t="shared" si="33"/>
        <v>30000</v>
      </c>
      <c r="P222" s="326">
        <f t="shared" si="24"/>
        <v>100</v>
      </c>
    </row>
    <row r="223" spans="1:16">
      <c r="A223" s="93" t="s">
        <v>271</v>
      </c>
      <c r="B223" s="98"/>
      <c r="C223" s="98"/>
      <c r="D223" s="98"/>
      <c r="E223" s="98"/>
      <c r="F223" s="98"/>
      <c r="G223" s="98"/>
      <c r="H223" s="98"/>
      <c r="I223" s="101"/>
      <c r="J223" s="91" t="s">
        <v>122</v>
      </c>
      <c r="K223" s="101" t="s">
        <v>6</v>
      </c>
      <c r="L223" s="101" t="s">
        <v>14</v>
      </c>
      <c r="M223" s="101"/>
      <c r="N223" s="113">
        <f t="shared" si="33"/>
        <v>30000</v>
      </c>
      <c r="O223" s="292">
        <f t="shared" si="33"/>
        <v>30000</v>
      </c>
      <c r="P223" s="327">
        <f t="shared" si="24"/>
        <v>100</v>
      </c>
    </row>
    <row r="224" spans="1:16">
      <c r="A224" s="94" t="s">
        <v>271</v>
      </c>
      <c r="B224" s="48"/>
      <c r="C224" s="48"/>
      <c r="D224" s="48"/>
      <c r="E224" s="48"/>
      <c r="F224" s="48"/>
      <c r="G224" s="48"/>
      <c r="H224" s="48"/>
      <c r="I224" s="14"/>
      <c r="J224" s="130" t="s">
        <v>122</v>
      </c>
      <c r="K224" s="14" t="s">
        <v>107</v>
      </c>
      <c r="L224" s="14" t="s">
        <v>57</v>
      </c>
      <c r="M224" s="14"/>
      <c r="N224" s="113">
        <f t="shared" si="33"/>
        <v>30000</v>
      </c>
      <c r="O224" s="292">
        <f t="shared" si="33"/>
        <v>30000</v>
      </c>
      <c r="P224" s="327">
        <f t="shared" si="24"/>
        <v>100</v>
      </c>
    </row>
    <row r="225" spans="1:16">
      <c r="A225" s="92" t="s">
        <v>271</v>
      </c>
      <c r="B225" s="60" t="s">
        <v>101</v>
      </c>
      <c r="C225" s="60"/>
      <c r="D225" s="60" t="s">
        <v>6</v>
      </c>
      <c r="E225" s="60" t="s">
        <v>15</v>
      </c>
      <c r="F225" s="60"/>
      <c r="G225" s="60"/>
      <c r="H225" s="60"/>
      <c r="I225" s="16"/>
      <c r="J225" s="88" t="s">
        <v>122</v>
      </c>
      <c r="K225" s="16" t="s">
        <v>104</v>
      </c>
      <c r="L225" s="16" t="s">
        <v>60</v>
      </c>
      <c r="M225" s="16"/>
      <c r="N225" s="113">
        <v>30000</v>
      </c>
      <c r="O225" s="304">
        <v>30000</v>
      </c>
      <c r="P225" s="327">
        <f t="shared" si="24"/>
        <v>100</v>
      </c>
    </row>
    <row r="226" spans="1:16">
      <c r="A226" s="123"/>
      <c r="B226" s="128"/>
      <c r="C226" s="109"/>
      <c r="D226" s="109"/>
      <c r="E226" s="109"/>
      <c r="F226" s="109"/>
      <c r="G226" s="109"/>
      <c r="H226" s="109"/>
      <c r="I226" s="111"/>
      <c r="J226" s="123"/>
      <c r="K226" s="110" t="s">
        <v>201</v>
      </c>
      <c r="L226" s="110"/>
      <c r="M226" s="110"/>
      <c r="N226" s="145">
        <f>N227</f>
        <v>475000</v>
      </c>
      <c r="O226" s="302">
        <f>O227</f>
        <v>1342700</v>
      </c>
      <c r="P226" s="334">
        <f t="shared" si="24"/>
        <v>282.67368421052635</v>
      </c>
    </row>
    <row r="227" spans="1:16">
      <c r="A227" s="78"/>
      <c r="B227" s="79"/>
      <c r="C227" s="65"/>
      <c r="D227" s="65"/>
      <c r="E227" s="65"/>
      <c r="F227" s="65"/>
      <c r="G227" s="65"/>
      <c r="H227" s="65"/>
      <c r="I227" s="80"/>
      <c r="J227" s="132" t="s">
        <v>187</v>
      </c>
      <c r="K227" s="58" t="s">
        <v>188</v>
      </c>
      <c r="L227" s="58"/>
      <c r="M227" s="58"/>
      <c r="N227" s="318">
        <f>SUM(N228)</f>
        <v>475000</v>
      </c>
      <c r="O227" s="319">
        <f>SUM(O228)</f>
        <v>1342700</v>
      </c>
      <c r="P227" s="335">
        <f t="shared" si="24"/>
        <v>282.67368421052635</v>
      </c>
    </row>
    <row r="228" spans="1:16">
      <c r="A228" s="95" t="s">
        <v>249</v>
      </c>
      <c r="B228" s="127" t="s">
        <v>101</v>
      </c>
      <c r="C228" s="82"/>
      <c r="D228" s="82" t="s">
        <v>6</v>
      </c>
      <c r="E228" s="82"/>
      <c r="F228" s="82" t="s">
        <v>285</v>
      </c>
      <c r="G228" s="82"/>
      <c r="H228" s="82" t="s">
        <v>287</v>
      </c>
      <c r="I228" s="84"/>
      <c r="J228" s="95"/>
      <c r="K228" s="83" t="s">
        <v>230</v>
      </c>
      <c r="L228" s="83"/>
      <c r="M228" s="83"/>
      <c r="N228" s="121">
        <f>N229+N233+N237+N245+N254+N249+N241</f>
        <v>475000</v>
      </c>
      <c r="O228" s="296">
        <f>O229+O233+O237+O245+O254+O249+O241</f>
        <v>1342700</v>
      </c>
      <c r="P228" s="328">
        <f t="shared" si="24"/>
        <v>282.67368421052635</v>
      </c>
    </row>
    <row r="229" spans="1:16">
      <c r="A229" s="75" t="s">
        <v>272</v>
      </c>
      <c r="B229" s="96" t="s">
        <v>101</v>
      </c>
      <c r="C229" s="89"/>
      <c r="D229" s="89"/>
      <c r="E229" s="89"/>
      <c r="F229" s="89"/>
      <c r="G229" s="89"/>
      <c r="H229" s="89"/>
      <c r="I229" s="77"/>
      <c r="J229" s="75" t="s">
        <v>123</v>
      </c>
      <c r="K229" s="76" t="s">
        <v>231</v>
      </c>
      <c r="L229" s="76"/>
      <c r="M229" s="76"/>
      <c r="N229" s="138">
        <f t="shared" ref="N229:O231" si="34">N230</f>
        <v>8000</v>
      </c>
      <c r="O229" s="291">
        <f t="shared" si="34"/>
        <v>5000</v>
      </c>
      <c r="P229" s="326">
        <f t="shared" si="24"/>
        <v>62.5</v>
      </c>
    </row>
    <row r="230" spans="1:16">
      <c r="A230" s="93" t="s">
        <v>272</v>
      </c>
      <c r="B230" s="97"/>
      <c r="C230" s="98"/>
      <c r="D230" s="98"/>
      <c r="E230" s="98"/>
      <c r="F230" s="98"/>
      <c r="G230" s="98"/>
      <c r="H230" s="98"/>
      <c r="I230" s="90"/>
      <c r="J230" s="91" t="s">
        <v>123</v>
      </c>
      <c r="K230" s="101">
        <v>3</v>
      </c>
      <c r="L230" s="101" t="s">
        <v>14</v>
      </c>
      <c r="M230" s="101"/>
      <c r="N230" s="113">
        <f t="shared" si="34"/>
        <v>8000</v>
      </c>
      <c r="O230" s="292">
        <f t="shared" si="34"/>
        <v>5000</v>
      </c>
      <c r="P230" s="327">
        <f t="shared" si="24"/>
        <v>62.5</v>
      </c>
    </row>
    <row r="231" spans="1:16">
      <c r="A231" s="94" t="s">
        <v>272</v>
      </c>
      <c r="B231" s="362"/>
      <c r="C231" s="363"/>
      <c r="D231" s="363"/>
      <c r="E231" s="363"/>
      <c r="F231" s="363"/>
      <c r="G231" s="363"/>
      <c r="H231" s="363"/>
      <c r="I231" s="99"/>
      <c r="J231" s="130" t="s">
        <v>123</v>
      </c>
      <c r="K231" s="14">
        <v>38</v>
      </c>
      <c r="L231" s="14" t="s">
        <v>109</v>
      </c>
      <c r="M231" s="14"/>
      <c r="N231" s="113">
        <f t="shared" si="34"/>
        <v>8000</v>
      </c>
      <c r="O231" s="292">
        <f t="shared" si="34"/>
        <v>5000</v>
      </c>
      <c r="P231" s="327">
        <f t="shared" si="24"/>
        <v>62.5</v>
      </c>
    </row>
    <row r="232" spans="1:16">
      <c r="A232" s="92" t="s">
        <v>272</v>
      </c>
      <c r="B232" s="100" t="s">
        <v>101</v>
      </c>
      <c r="C232" s="364"/>
      <c r="D232" s="364" t="s">
        <v>4</v>
      </c>
      <c r="E232" s="364"/>
      <c r="F232" s="364"/>
      <c r="G232" s="364"/>
      <c r="H232" s="364"/>
      <c r="I232" s="87"/>
      <c r="J232" s="88" t="s">
        <v>123</v>
      </c>
      <c r="K232" s="16">
        <v>381</v>
      </c>
      <c r="L232" s="16" t="s">
        <v>67</v>
      </c>
      <c r="M232" s="16"/>
      <c r="N232" s="114">
        <v>8000</v>
      </c>
      <c r="O232" s="295">
        <v>5000</v>
      </c>
      <c r="P232" s="281">
        <f t="shared" si="24"/>
        <v>62.5</v>
      </c>
    </row>
    <row r="233" spans="1:16">
      <c r="A233" s="75" t="s">
        <v>273</v>
      </c>
      <c r="B233" s="89" t="s">
        <v>101</v>
      </c>
      <c r="C233" s="89"/>
      <c r="D233" s="89"/>
      <c r="E233" s="89"/>
      <c r="F233" s="89"/>
      <c r="G233" s="89"/>
      <c r="H233" s="89" t="s">
        <v>287</v>
      </c>
      <c r="I233" s="76"/>
      <c r="J233" s="75" t="s">
        <v>123</v>
      </c>
      <c r="K233" s="76" t="s">
        <v>232</v>
      </c>
      <c r="L233" s="76"/>
      <c r="M233" s="76"/>
      <c r="N233" s="138">
        <f t="shared" ref="N233:O235" si="35">N234</f>
        <v>30000</v>
      </c>
      <c r="O233" s="291">
        <f t="shared" si="35"/>
        <v>50000</v>
      </c>
      <c r="P233" s="326">
        <f t="shared" si="24"/>
        <v>166.66666666666669</v>
      </c>
    </row>
    <row r="234" spans="1:16">
      <c r="A234" s="94" t="s">
        <v>273</v>
      </c>
      <c r="B234" s="48"/>
      <c r="C234" s="48"/>
      <c r="D234" s="48"/>
      <c r="E234" s="48"/>
      <c r="F234" s="48"/>
      <c r="G234" s="48"/>
      <c r="H234" s="48"/>
      <c r="I234" s="14"/>
      <c r="J234" s="130" t="s">
        <v>123</v>
      </c>
      <c r="K234" s="14">
        <v>3</v>
      </c>
      <c r="L234" s="14" t="s">
        <v>14</v>
      </c>
      <c r="M234" s="14"/>
      <c r="N234" s="113">
        <f t="shared" si="35"/>
        <v>30000</v>
      </c>
      <c r="O234" s="292">
        <f t="shared" si="35"/>
        <v>50000</v>
      </c>
      <c r="P234" s="327">
        <f t="shared" si="24"/>
        <v>166.66666666666669</v>
      </c>
    </row>
    <row r="235" spans="1:16">
      <c r="A235" s="94" t="s">
        <v>273</v>
      </c>
      <c r="B235" s="48"/>
      <c r="C235" s="48"/>
      <c r="D235" s="48"/>
      <c r="E235" s="48"/>
      <c r="F235" s="48"/>
      <c r="G235" s="48"/>
      <c r="H235" s="48"/>
      <c r="I235" s="14"/>
      <c r="J235" s="130" t="s">
        <v>123</v>
      </c>
      <c r="K235" s="14" t="s">
        <v>107</v>
      </c>
      <c r="L235" s="14" t="s">
        <v>57</v>
      </c>
      <c r="M235" s="14"/>
      <c r="N235" s="113">
        <f t="shared" si="35"/>
        <v>30000</v>
      </c>
      <c r="O235" s="292">
        <f t="shared" si="35"/>
        <v>50000</v>
      </c>
      <c r="P235" s="327">
        <f t="shared" si="24"/>
        <v>166.66666666666669</v>
      </c>
    </row>
    <row r="236" spans="1:16">
      <c r="A236" s="92" t="s">
        <v>273</v>
      </c>
      <c r="B236" s="60" t="s">
        <v>101</v>
      </c>
      <c r="C236" s="60"/>
      <c r="D236" s="60" t="s">
        <v>4</v>
      </c>
      <c r="E236" s="60"/>
      <c r="F236" s="60"/>
      <c r="G236" s="60"/>
      <c r="H236" s="60" t="s">
        <v>287</v>
      </c>
      <c r="I236" s="16"/>
      <c r="J236" s="88" t="s">
        <v>123</v>
      </c>
      <c r="K236" s="16" t="s">
        <v>104</v>
      </c>
      <c r="L236" s="16" t="s">
        <v>60</v>
      </c>
      <c r="M236" s="16"/>
      <c r="N236" s="113">
        <v>30000</v>
      </c>
      <c r="O236" s="292">
        <v>50000</v>
      </c>
      <c r="P236" s="327">
        <f t="shared" si="24"/>
        <v>166.66666666666669</v>
      </c>
    </row>
    <row r="237" spans="1:16">
      <c r="A237" s="75" t="s">
        <v>274</v>
      </c>
      <c r="B237" s="96" t="s">
        <v>101</v>
      </c>
      <c r="C237" s="89"/>
      <c r="D237" s="89"/>
      <c r="E237" s="89"/>
      <c r="F237" s="89"/>
      <c r="G237" s="89"/>
      <c r="H237" s="89"/>
      <c r="I237" s="77"/>
      <c r="J237" s="75" t="s">
        <v>123</v>
      </c>
      <c r="K237" s="76" t="s">
        <v>233</v>
      </c>
      <c r="L237" s="76"/>
      <c r="M237" s="76"/>
      <c r="N237" s="138">
        <f t="shared" ref="N237:O239" si="36">N238</f>
        <v>7000</v>
      </c>
      <c r="O237" s="291">
        <f t="shared" si="36"/>
        <v>1500</v>
      </c>
      <c r="P237" s="326">
        <f t="shared" si="24"/>
        <v>21.428571428571427</v>
      </c>
    </row>
    <row r="238" spans="1:16">
      <c r="A238" s="93" t="s">
        <v>274</v>
      </c>
      <c r="B238" s="48"/>
      <c r="C238" s="48"/>
      <c r="D238" s="48"/>
      <c r="E238" s="48"/>
      <c r="F238" s="48"/>
      <c r="G238" s="48"/>
      <c r="H238" s="48"/>
      <c r="I238" s="14"/>
      <c r="J238" s="91" t="s">
        <v>123</v>
      </c>
      <c r="K238" s="14">
        <v>3</v>
      </c>
      <c r="L238" s="14" t="s">
        <v>14</v>
      </c>
      <c r="M238" s="14"/>
      <c r="N238" s="112">
        <f t="shared" si="36"/>
        <v>7000</v>
      </c>
      <c r="O238" s="294">
        <f t="shared" si="36"/>
        <v>1500</v>
      </c>
      <c r="P238" s="327">
        <f t="shared" si="24"/>
        <v>21.428571428571427</v>
      </c>
    </row>
    <row r="239" spans="1:16">
      <c r="A239" s="94" t="s">
        <v>274</v>
      </c>
      <c r="B239" s="48"/>
      <c r="C239" s="48"/>
      <c r="D239" s="48"/>
      <c r="E239" s="48"/>
      <c r="F239" s="48"/>
      <c r="G239" s="48"/>
      <c r="H239" s="48"/>
      <c r="I239" s="14"/>
      <c r="J239" s="130" t="s">
        <v>123</v>
      </c>
      <c r="K239" s="14" t="s">
        <v>113</v>
      </c>
      <c r="L239" s="14" t="s">
        <v>109</v>
      </c>
      <c r="M239" s="14"/>
      <c r="N239" s="113">
        <f t="shared" si="36"/>
        <v>7000</v>
      </c>
      <c r="O239" s="292">
        <f t="shared" si="36"/>
        <v>1500</v>
      </c>
      <c r="P239" s="327">
        <f t="shared" si="24"/>
        <v>21.428571428571427</v>
      </c>
    </row>
    <row r="240" spans="1:16">
      <c r="A240" s="92" t="s">
        <v>274</v>
      </c>
      <c r="B240" s="48" t="s">
        <v>101</v>
      </c>
      <c r="C240" s="48"/>
      <c r="D240" s="48" t="s">
        <v>4</v>
      </c>
      <c r="E240" s="48"/>
      <c r="F240" s="48"/>
      <c r="G240" s="48"/>
      <c r="H240" s="48"/>
      <c r="I240" s="14"/>
      <c r="J240" s="88" t="s">
        <v>123</v>
      </c>
      <c r="K240" s="14" t="s">
        <v>124</v>
      </c>
      <c r="L240" s="14" t="s">
        <v>67</v>
      </c>
      <c r="M240" s="14"/>
      <c r="N240" s="114">
        <v>7000</v>
      </c>
      <c r="O240" s="295">
        <v>1500</v>
      </c>
      <c r="P240" s="327">
        <f t="shared" si="24"/>
        <v>21.428571428571427</v>
      </c>
    </row>
    <row r="241" spans="1:16">
      <c r="A241" s="75" t="s">
        <v>276</v>
      </c>
      <c r="B241" s="96"/>
      <c r="C241" s="89"/>
      <c r="D241" s="89"/>
      <c r="E241" s="89"/>
      <c r="F241" s="89" t="s">
        <v>285</v>
      </c>
      <c r="G241" s="89"/>
      <c r="H241" s="89" t="s">
        <v>287</v>
      </c>
      <c r="I241" s="77"/>
      <c r="J241" s="75" t="s">
        <v>123</v>
      </c>
      <c r="K241" s="76" t="s">
        <v>466</v>
      </c>
      <c r="L241" s="76"/>
      <c r="M241" s="76"/>
      <c r="N241" s="138">
        <f t="shared" ref="N241:O243" si="37">N242</f>
        <v>0</v>
      </c>
      <c r="O241" s="291">
        <f t="shared" si="37"/>
        <v>650000</v>
      </c>
      <c r="P241" s="326">
        <v>0</v>
      </c>
    </row>
    <row r="242" spans="1:16">
      <c r="A242" s="94" t="s">
        <v>276</v>
      </c>
      <c r="B242" s="59"/>
      <c r="C242" s="48"/>
      <c r="D242" s="48"/>
      <c r="E242" s="48"/>
      <c r="F242" s="48"/>
      <c r="G242" s="48"/>
      <c r="H242" s="48"/>
      <c r="I242" s="99"/>
      <c r="J242" s="130" t="s">
        <v>123</v>
      </c>
      <c r="K242" s="250" t="s">
        <v>15</v>
      </c>
      <c r="L242" s="101" t="s">
        <v>16</v>
      </c>
      <c r="M242" s="101"/>
      <c r="N242" s="113">
        <f t="shared" si="37"/>
        <v>0</v>
      </c>
      <c r="O242" s="292">
        <f t="shared" si="37"/>
        <v>650000</v>
      </c>
      <c r="P242" s="327">
        <v>0</v>
      </c>
    </row>
    <row r="243" spans="1:16">
      <c r="A243" s="94" t="s">
        <v>276</v>
      </c>
      <c r="B243" s="59"/>
      <c r="C243" s="48"/>
      <c r="D243" s="48"/>
      <c r="E243" s="48"/>
      <c r="F243" s="48"/>
      <c r="G243" s="48"/>
      <c r="H243" s="48"/>
      <c r="I243" s="99"/>
      <c r="J243" s="130" t="s">
        <v>123</v>
      </c>
      <c r="K243" s="14">
        <v>42</v>
      </c>
      <c r="L243" s="14" t="s">
        <v>71</v>
      </c>
      <c r="M243" s="14"/>
      <c r="N243" s="113">
        <f t="shared" si="37"/>
        <v>0</v>
      </c>
      <c r="O243" s="292">
        <f t="shared" si="37"/>
        <v>650000</v>
      </c>
      <c r="P243" s="327">
        <v>0</v>
      </c>
    </row>
    <row r="244" spans="1:16">
      <c r="A244" s="94" t="s">
        <v>276</v>
      </c>
      <c r="B244" s="59"/>
      <c r="C244" s="48"/>
      <c r="D244" s="48"/>
      <c r="E244" s="48"/>
      <c r="F244" s="48" t="s">
        <v>285</v>
      </c>
      <c r="G244" s="48"/>
      <c r="H244" s="48" t="s">
        <v>287</v>
      </c>
      <c r="I244" s="99"/>
      <c r="J244" s="130" t="s">
        <v>123</v>
      </c>
      <c r="K244" s="16">
        <v>421</v>
      </c>
      <c r="L244" s="16" t="s">
        <v>72</v>
      </c>
      <c r="M244" s="16"/>
      <c r="N244" s="113">
        <v>0</v>
      </c>
      <c r="O244" s="292">
        <v>650000</v>
      </c>
      <c r="P244" s="327">
        <v>0</v>
      </c>
    </row>
    <row r="245" spans="1:16">
      <c r="A245" s="75" t="s">
        <v>420</v>
      </c>
      <c r="B245" s="96"/>
      <c r="C245" s="89"/>
      <c r="D245" s="89"/>
      <c r="E245" s="89"/>
      <c r="F245" s="89" t="s">
        <v>285</v>
      </c>
      <c r="G245" s="89"/>
      <c r="H245" s="89" t="s">
        <v>287</v>
      </c>
      <c r="I245" s="77"/>
      <c r="J245" s="75" t="s">
        <v>123</v>
      </c>
      <c r="K245" s="76" t="s">
        <v>467</v>
      </c>
      <c r="L245" s="76"/>
      <c r="M245" s="76"/>
      <c r="N245" s="138">
        <f t="shared" ref="N245:O247" si="38">N246</f>
        <v>200000</v>
      </c>
      <c r="O245" s="291">
        <f t="shared" si="38"/>
        <v>465000</v>
      </c>
      <c r="P245" s="326">
        <f t="shared" si="24"/>
        <v>232.50000000000003</v>
      </c>
    </row>
    <row r="246" spans="1:16">
      <c r="A246" s="93" t="s">
        <v>420</v>
      </c>
      <c r="B246" s="98"/>
      <c r="C246" s="98"/>
      <c r="D246" s="98"/>
      <c r="E246" s="98"/>
      <c r="F246" s="98"/>
      <c r="G246" s="98"/>
      <c r="H246" s="98"/>
      <c r="I246" s="101"/>
      <c r="J246" s="91" t="s">
        <v>123</v>
      </c>
      <c r="K246" s="250" t="s">
        <v>15</v>
      </c>
      <c r="L246" s="101" t="s">
        <v>16</v>
      </c>
      <c r="M246" s="101"/>
      <c r="N246" s="113">
        <f t="shared" si="38"/>
        <v>200000</v>
      </c>
      <c r="O246" s="292">
        <f t="shared" si="38"/>
        <v>465000</v>
      </c>
      <c r="P246" s="327">
        <f t="shared" si="24"/>
        <v>232.50000000000003</v>
      </c>
    </row>
    <row r="247" spans="1:16">
      <c r="A247" s="94" t="s">
        <v>420</v>
      </c>
      <c r="B247" s="48"/>
      <c r="C247" s="48"/>
      <c r="D247" s="48"/>
      <c r="E247" s="48"/>
      <c r="F247" s="48"/>
      <c r="G247" s="48"/>
      <c r="H247" s="48"/>
      <c r="I247" s="14"/>
      <c r="J247" s="130" t="s">
        <v>123</v>
      </c>
      <c r="K247" s="14">
        <v>42</v>
      </c>
      <c r="L247" s="14" t="s">
        <v>71</v>
      </c>
      <c r="M247" s="14"/>
      <c r="N247" s="113">
        <f t="shared" si="38"/>
        <v>200000</v>
      </c>
      <c r="O247" s="292">
        <f t="shared" si="38"/>
        <v>465000</v>
      </c>
      <c r="P247" s="327">
        <f t="shared" si="24"/>
        <v>232.50000000000003</v>
      </c>
    </row>
    <row r="248" spans="1:16">
      <c r="A248" s="92" t="s">
        <v>420</v>
      </c>
      <c r="B248" s="60"/>
      <c r="C248" s="60"/>
      <c r="D248" s="60"/>
      <c r="E248" s="60"/>
      <c r="F248" s="60" t="s">
        <v>285</v>
      </c>
      <c r="G248" s="60"/>
      <c r="H248" s="60" t="s">
        <v>287</v>
      </c>
      <c r="I248" s="16"/>
      <c r="J248" s="88" t="s">
        <v>123</v>
      </c>
      <c r="K248" s="16">
        <v>421</v>
      </c>
      <c r="L248" s="16" t="s">
        <v>72</v>
      </c>
      <c r="M248" s="16"/>
      <c r="N248" s="113">
        <v>200000</v>
      </c>
      <c r="O248" s="292">
        <v>465000</v>
      </c>
      <c r="P248" s="327">
        <f t="shared" si="24"/>
        <v>232.50000000000003</v>
      </c>
    </row>
    <row r="249" spans="1:16">
      <c r="A249" s="75" t="s">
        <v>469</v>
      </c>
      <c r="B249" s="96" t="s">
        <v>101</v>
      </c>
      <c r="C249" s="89"/>
      <c r="D249" s="89"/>
      <c r="E249" s="89"/>
      <c r="F249" s="89"/>
      <c r="G249" s="89"/>
      <c r="H249" s="89" t="s">
        <v>287</v>
      </c>
      <c r="I249" s="77"/>
      <c r="J249" s="75" t="s">
        <v>123</v>
      </c>
      <c r="K249" s="197" t="s">
        <v>468</v>
      </c>
      <c r="L249" s="76"/>
      <c r="M249" s="76"/>
      <c r="N249" s="351">
        <f t="shared" ref="N249:O250" si="39">N250</f>
        <v>200000</v>
      </c>
      <c r="O249" s="352">
        <f t="shared" si="39"/>
        <v>101200</v>
      </c>
      <c r="P249" s="326">
        <f t="shared" ref="P249:P303" si="40">O249/N249*100</f>
        <v>50.6</v>
      </c>
    </row>
    <row r="250" spans="1:16">
      <c r="A250" s="94" t="s">
        <v>469</v>
      </c>
      <c r="B250" s="59"/>
      <c r="C250" s="48"/>
      <c r="D250" s="48"/>
      <c r="E250" s="48"/>
      <c r="F250" s="48"/>
      <c r="G250" s="48"/>
      <c r="H250" s="48"/>
      <c r="I250" s="99"/>
      <c r="J250" s="130" t="s">
        <v>123</v>
      </c>
      <c r="K250" s="14">
        <v>4</v>
      </c>
      <c r="L250" s="14" t="s">
        <v>16</v>
      </c>
      <c r="M250" s="14"/>
      <c r="N250" s="112">
        <f t="shared" si="39"/>
        <v>200000</v>
      </c>
      <c r="O250" s="294">
        <f t="shared" si="39"/>
        <v>101200</v>
      </c>
      <c r="P250" s="333">
        <f t="shared" si="40"/>
        <v>50.6</v>
      </c>
    </row>
    <row r="251" spans="1:16">
      <c r="A251" s="94" t="s">
        <v>469</v>
      </c>
      <c r="B251" s="59"/>
      <c r="C251" s="48"/>
      <c r="D251" s="48"/>
      <c r="E251" s="48"/>
      <c r="F251" s="48"/>
      <c r="G251" s="48"/>
      <c r="H251" s="48"/>
      <c r="I251" s="99"/>
      <c r="J251" s="130" t="s">
        <v>123</v>
      </c>
      <c r="K251" s="14" t="s">
        <v>114</v>
      </c>
      <c r="L251" s="14" t="s">
        <v>71</v>
      </c>
      <c r="M251" s="14"/>
      <c r="N251" s="113">
        <f>N252+N253</f>
        <v>200000</v>
      </c>
      <c r="O251" s="292">
        <f>O252+O253</f>
        <v>101200</v>
      </c>
      <c r="P251" s="333">
        <f t="shared" si="40"/>
        <v>50.6</v>
      </c>
    </row>
    <row r="252" spans="1:16">
      <c r="A252" s="94" t="s">
        <v>469</v>
      </c>
      <c r="B252" s="59" t="s">
        <v>101</v>
      </c>
      <c r="C252" s="48"/>
      <c r="D252" s="48"/>
      <c r="E252" s="48"/>
      <c r="F252" s="48"/>
      <c r="G252" s="48"/>
      <c r="H252" s="48" t="s">
        <v>287</v>
      </c>
      <c r="I252" s="99"/>
      <c r="J252" s="130" t="s">
        <v>123</v>
      </c>
      <c r="K252" s="14" t="s">
        <v>119</v>
      </c>
      <c r="L252" s="14" t="s">
        <v>72</v>
      </c>
      <c r="M252" s="14"/>
      <c r="N252" s="113">
        <v>200000</v>
      </c>
      <c r="O252" s="292">
        <v>35000</v>
      </c>
      <c r="P252" s="333">
        <f t="shared" si="40"/>
        <v>17.5</v>
      </c>
    </row>
    <row r="253" spans="1:16">
      <c r="A253" s="94" t="s">
        <v>469</v>
      </c>
      <c r="B253" s="59" t="s">
        <v>101</v>
      </c>
      <c r="C253" s="48"/>
      <c r="D253" s="48"/>
      <c r="E253" s="48"/>
      <c r="F253" s="48"/>
      <c r="G253" s="48"/>
      <c r="H253" s="48" t="s">
        <v>287</v>
      </c>
      <c r="I253" s="99"/>
      <c r="J253" s="130" t="s">
        <v>123</v>
      </c>
      <c r="K253" s="14" t="s">
        <v>75</v>
      </c>
      <c r="L253" s="14" t="s">
        <v>76</v>
      </c>
      <c r="M253" s="343"/>
      <c r="N253" s="114">
        <v>0</v>
      </c>
      <c r="O253" s="295">
        <v>66200</v>
      </c>
      <c r="P253" s="333">
        <v>0</v>
      </c>
    </row>
    <row r="254" spans="1:16">
      <c r="A254" s="75" t="s">
        <v>275</v>
      </c>
      <c r="B254" s="96" t="s">
        <v>101</v>
      </c>
      <c r="C254" s="89"/>
      <c r="D254" s="89"/>
      <c r="E254" s="89"/>
      <c r="F254" s="89"/>
      <c r="G254" s="89"/>
      <c r="H254" s="89" t="s">
        <v>287</v>
      </c>
      <c r="I254" s="77"/>
      <c r="J254" s="75" t="s">
        <v>125</v>
      </c>
      <c r="K254" s="76" t="s">
        <v>234</v>
      </c>
      <c r="L254" s="76"/>
      <c r="M254" s="76"/>
      <c r="N254" s="344">
        <f t="shared" ref="N254:O256" si="41">N255</f>
        <v>30000</v>
      </c>
      <c r="O254" s="345">
        <f t="shared" si="41"/>
        <v>70000</v>
      </c>
      <c r="P254" s="326">
        <f t="shared" si="40"/>
        <v>233.33333333333334</v>
      </c>
    </row>
    <row r="255" spans="1:16">
      <c r="A255" s="94" t="s">
        <v>275</v>
      </c>
      <c r="B255" s="59"/>
      <c r="C255" s="48"/>
      <c r="D255" s="48"/>
      <c r="E255" s="48"/>
      <c r="F255" s="48"/>
      <c r="G255" s="48"/>
      <c r="H255" s="48"/>
      <c r="I255" s="99"/>
      <c r="J255" s="130" t="s">
        <v>125</v>
      </c>
      <c r="K255" s="14">
        <v>3</v>
      </c>
      <c r="L255" s="14" t="s">
        <v>14</v>
      </c>
      <c r="M255" s="14"/>
      <c r="N255" s="113">
        <f t="shared" si="41"/>
        <v>30000</v>
      </c>
      <c r="O255" s="292">
        <f t="shared" si="41"/>
        <v>70000</v>
      </c>
      <c r="P255" s="327">
        <f t="shared" si="40"/>
        <v>233.33333333333334</v>
      </c>
    </row>
    <row r="256" spans="1:16">
      <c r="A256" s="94" t="s">
        <v>275</v>
      </c>
      <c r="B256" s="59"/>
      <c r="C256" s="48"/>
      <c r="D256" s="48"/>
      <c r="E256" s="48"/>
      <c r="F256" s="48"/>
      <c r="G256" s="48"/>
      <c r="H256" s="48"/>
      <c r="I256" s="99"/>
      <c r="J256" s="130" t="s">
        <v>125</v>
      </c>
      <c r="K256" s="14">
        <v>38</v>
      </c>
      <c r="L256" s="14" t="s">
        <v>109</v>
      </c>
      <c r="M256" s="14"/>
      <c r="N256" s="113">
        <f t="shared" si="41"/>
        <v>30000</v>
      </c>
      <c r="O256" s="292">
        <f t="shared" si="41"/>
        <v>70000</v>
      </c>
      <c r="P256" s="327">
        <f t="shared" si="40"/>
        <v>233.33333333333334</v>
      </c>
    </row>
    <row r="257" spans="1:16">
      <c r="A257" s="94" t="s">
        <v>275</v>
      </c>
      <c r="B257" s="59" t="s">
        <v>101</v>
      </c>
      <c r="C257" s="48"/>
      <c r="D257" s="48"/>
      <c r="E257" s="48"/>
      <c r="F257" s="48"/>
      <c r="G257" s="48"/>
      <c r="H257" s="48" t="s">
        <v>287</v>
      </c>
      <c r="I257" s="99"/>
      <c r="J257" s="130" t="s">
        <v>125</v>
      </c>
      <c r="K257" s="14">
        <v>381</v>
      </c>
      <c r="L257" s="14" t="s">
        <v>67</v>
      </c>
      <c r="M257" s="14"/>
      <c r="N257" s="113">
        <v>30000</v>
      </c>
      <c r="O257" s="292">
        <v>70000</v>
      </c>
      <c r="P257" s="327">
        <f t="shared" si="40"/>
        <v>233.33333333333334</v>
      </c>
    </row>
    <row r="258" spans="1:16">
      <c r="A258" s="123"/>
      <c r="B258" s="128"/>
      <c r="C258" s="109"/>
      <c r="D258" s="109"/>
      <c r="E258" s="109"/>
      <c r="F258" s="109"/>
      <c r="G258" s="109"/>
      <c r="H258" s="109"/>
      <c r="I258" s="111"/>
      <c r="J258" s="123"/>
      <c r="K258" s="110" t="s">
        <v>202</v>
      </c>
      <c r="L258" s="110"/>
      <c r="M258" s="110"/>
      <c r="N258" s="145">
        <f>SUM(N259)</f>
        <v>130000</v>
      </c>
      <c r="O258" s="302">
        <f>SUM(O259)</f>
        <v>179375</v>
      </c>
      <c r="P258" s="334">
        <f t="shared" si="40"/>
        <v>137.98076923076923</v>
      </c>
    </row>
    <row r="259" spans="1:16">
      <c r="A259" s="78"/>
      <c r="B259" s="79"/>
      <c r="C259" s="65"/>
      <c r="D259" s="65"/>
      <c r="E259" s="65"/>
      <c r="F259" s="65"/>
      <c r="G259" s="65"/>
      <c r="H259" s="65"/>
      <c r="I259" s="80"/>
      <c r="J259" s="132" t="s">
        <v>187</v>
      </c>
      <c r="K259" s="58" t="s">
        <v>188</v>
      </c>
      <c r="L259" s="58"/>
      <c r="M259" s="58"/>
      <c r="N259" s="318">
        <f>N260</f>
        <v>130000</v>
      </c>
      <c r="O259" s="319">
        <f>O260</f>
        <v>179375</v>
      </c>
      <c r="P259" s="335">
        <f t="shared" si="40"/>
        <v>137.98076923076923</v>
      </c>
    </row>
    <row r="260" spans="1:16">
      <c r="A260" s="95" t="s">
        <v>250</v>
      </c>
      <c r="B260" s="127" t="s">
        <v>101</v>
      </c>
      <c r="C260" s="82"/>
      <c r="D260" s="82" t="s">
        <v>6</v>
      </c>
      <c r="E260" s="82" t="s">
        <v>15</v>
      </c>
      <c r="F260" s="82"/>
      <c r="G260" s="82" t="s">
        <v>4</v>
      </c>
      <c r="H260" s="82" t="s">
        <v>287</v>
      </c>
      <c r="I260" s="84"/>
      <c r="J260" s="95"/>
      <c r="K260" s="83" t="s">
        <v>338</v>
      </c>
      <c r="L260" s="83"/>
      <c r="M260" s="83"/>
      <c r="N260" s="121">
        <f>N261+N267+N271+N275</f>
        <v>130000</v>
      </c>
      <c r="O260" s="296">
        <f>O261+O267+O271+O275</f>
        <v>179375</v>
      </c>
      <c r="P260" s="328">
        <f t="shared" si="40"/>
        <v>137.98076923076923</v>
      </c>
    </row>
    <row r="261" spans="1:16">
      <c r="A261" s="75" t="s">
        <v>277</v>
      </c>
      <c r="B261" s="96" t="s">
        <v>101</v>
      </c>
      <c r="C261" s="89"/>
      <c r="D261" s="89" t="s">
        <v>6</v>
      </c>
      <c r="E261" s="89" t="s">
        <v>15</v>
      </c>
      <c r="F261" s="89" t="s">
        <v>4</v>
      </c>
      <c r="G261" s="89" t="s">
        <v>4</v>
      </c>
      <c r="H261" s="89" t="s">
        <v>287</v>
      </c>
      <c r="I261" s="77"/>
      <c r="J261" s="75" t="s">
        <v>126</v>
      </c>
      <c r="K261" s="76" t="s">
        <v>235</v>
      </c>
      <c r="L261" s="76"/>
      <c r="M261" s="76"/>
      <c r="N261" s="122">
        <f>SUM(N262)</f>
        <v>30000</v>
      </c>
      <c r="O261" s="289">
        <f>SUM(O262)</f>
        <v>30000</v>
      </c>
      <c r="P261" s="326">
        <f t="shared" si="40"/>
        <v>100</v>
      </c>
    </row>
    <row r="262" spans="1:16">
      <c r="A262" s="93" t="s">
        <v>277</v>
      </c>
      <c r="B262" s="97"/>
      <c r="C262" s="98"/>
      <c r="D262" s="98"/>
      <c r="E262" s="98"/>
      <c r="F262" s="98"/>
      <c r="G262" s="98"/>
      <c r="H262" s="98"/>
      <c r="I262" s="90"/>
      <c r="J262" s="101" t="s">
        <v>126</v>
      </c>
      <c r="K262" s="191">
        <v>3</v>
      </c>
      <c r="L262" s="101" t="s">
        <v>14</v>
      </c>
      <c r="M262" s="101"/>
      <c r="N262" s="367">
        <f>N263+N265</f>
        <v>30000</v>
      </c>
      <c r="O262" s="368">
        <f>O263+O265</f>
        <v>30000</v>
      </c>
      <c r="P262" s="259">
        <f t="shared" si="40"/>
        <v>100</v>
      </c>
    </row>
    <row r="263" spans="1:16">
      <c r="A263" s="94" t="s">
        <v>277</v>
      </c>
      <c r="B263" s="362"/>
      <c r="C263" s="363"/>
      <c r="D263" s="363"/>
      <c r="E263" s="363"/>
      <c r="F263" s="363"/>
      <c r="G263" s="363"/>
      <c r="H263" s="363"/>
      <c r="I263" s="99"/>
      <c r="J263" s="14" t="s">
        <v>126</v>
      </c>
      <c r="K263" s="370" t="s">
        <v>107</v>
      </c>
      <c r="L263" s="14" t="s">
        <v>57</v>
      </c>
      <c r="M263" s="14"/>
      <c r="N263" s="113">
        <f>N264</f>
        <v>10000</v>
      </c>
      <c r="O263" s="292">
        <f>O264</f>
        <v>10000</v>
      </c>
      <c r="P263" s="327">
        <f t="shared" si="40"/>
        <v>100</v>
      </c>
    </row>
    <row r="264" spans="1:16">
      <c r="A264" s="94" t="s">
        <v>277</v>
      </c>
      <c r="B264" s="362"/>
      <c r="C264" s="363"/>
      <c r="D264" s="363"/>
      <c r="E264" s="363"/>
      <c r="F264" s="363"/>
      <c r="G264" s="363"/>
      <c r="H264" s="363" t="s">
        <v>287</v>
      </c>
      <c r="I264" s="99"/>
      <c r="J264" s="14" t="s">
        <v>126</v>
      </c>
      <c r="K264" s="370" t="s">
        <v>104</v>
      </c>
      <c r="L264" s="14" t="s">
        <v>60</v>
      </c>
      <c r="M264" s="14"/>
      <c r="N264" s="113">
        <v>10000</v>
      </c>
      <c r="O264" s="292">
        <v>10000</v>
      </c>
      <c r="P264" s="327">
        <f t="shared" si="40"/>
        <v>100</v>
      </c>
    </row>
    <row r="265" spans="1:16">
      <c r="A265" s="94" t="s">
        <v>277</v>
      </c>
      <c r="B265" s="362"/>
      <c r="C265" s="363"/>
      <c r="D265" s="363"/>
      <c r="E265" s="363"/>
      <c r="F265" s="363"/>
      <c r="G265" s="363"/>
      <c r="H265" s="363"/>
      <c r="I265" s="99"/>
      <c r="J265" s="14" t="s">
        <v>126</v>
      </c>
      <c r="K265" s="13">
        <v>38</v>
      </c>
      <c r="L265" s="14" t="s">
        <v>109</v>
      </c>
      <c r="M265" s="14"/>
      <c r="N265" s="113">
        <f>N266</f>
        <v>20000</v>
      </c>
      <c r="O265" s="292">
        <f>O266</f>
        <v>20000</v>
      </c>
      <c r="P265" s="327">
        <f t="shared" si="40"/>
        <v>100</v>
      </c>
    </row>
    <row r="266" spans="1:16">
      <c r="A266" s="92" t="s">
        <v>277</v>
      </c>
      <c r="B266" s="100" t="s">
        <v>101</v>
      </c>
      <c r="C266" s="364"/>
      <c r="D266" s="364"/>
      <c r="E266" s="364" t="s">
        <v>15</v>
      </c>
      <c r="F266" s="364"/>
      <c r="G266" s="364"/>
      <c r="H266" s="364"/>
      <c r="I266" s="87"/>
      <c r="J266" s="16" t="s">
        <v>126</v>
      </c>
      <c r="K266" s="156">
        <v>381</v>
      </c>
      <c r="L266" s="16" t="s">
        <v>67</v>
      </c>
      <c r="M266" s="16"/>
      <c r="N266" s="199">
        <v>20000</v>
      </c>
      <c r="O266" s="295">
        <v>20000</v>
      </c>
      <c r="P266" s="281">
        <f t="shared" si="40"/>
        <v>100</v>
      </c>
    </row>
    <row r="267" spans="1:16">
      <c r="A267" s="75" t="s">
        <v>312</v>
      </c>
      <c r="B267" s="96" t="s">
        <v>101</v>
      </c>
      <c r="C267" s="89"/>
      <c r="D267" s="89"/>
      <c r="E267" s="89"/>
      <c r="F267" s="89"/>
      <c r="G267" s="89"/>
      <c r="H267" s="89" t="s">
        <v>287</v>
      </c>
      <c r="I267" s="77"/>
      <c r="J267" s="75" t="s">
        <v>313</v>
      </c>
      <c r="K267" s="76" t="s">
        <v>394</v>
      </c>
      <c r="L267" s="76"/>
      <c r="M267" s="76"/>
      <c r="N267" s="122">
        <f t="shared" ref="N267:O269" si="42">N268</f>
        <v>100000</v>
      </c>
      <c r="O267" s="289">
        <f t="shared" si="42"/>
        <v>0</v>
      </c>
      <c r="P267" s="326">
        <f t="shared" si="40"/>
        <v>0</v>
      </c>
    </row>
    <row r="268" spans="1:16">
      <c r="A268" s="94" t="s">
        <v>312</v>
      </c>
      <c r="B268" s="59"/>
      <c r="C268" s="48"/>
      <c r="D268" s="48"/>
      <c r="E268" s="48"/>
      <c r="F268" s="48"/>
      <c r="G268" s="48"/>
      <c r="H268" s="48"/>
      <c r="I268" s="99"/>
      <c r="J268" s="130" t="s">
        <v>313</v>
      </c>
      <c r="K268" s="14" t="s">
        <v>15</v>
      </c>
      <c r="L268" s="14" t="s">
        <v>16</v>
      </c>
      <c r="M268" s="14"/>
      <c r="N268" s="134">
        <f t="shared" si="42"/>
        <v>100000</v>
      </c>
      <c r="O268" s="290">
        <f t="shared" si="42"/>
        <v>0</v>
      </c>
      <c r="P268" s="327">
        <f t="shared" si="40"/>
        <v>0</v>
      </c>
    </row>
    <row r="269" spans="1:16">
      <c r="A269" s="94" t="s">
        <v>312</v>
      </c>
      <c r="B269" s="59"/>
      <c r="C269" s="48"/>
      <c r="D269" s="48"/>
      <c r="E269" s="48"/>
      <c r="F269" s="48"/>
      <c r="G269" s="48"/>
      <c r="H269" s="48"/>
      <c r="I269" s="99"/>
      <c r="J269" s="130" t="s">
        <v>313</v>
      </c>
      <c r="K269" s="14" t="s">
        <v>114</v>
      </c>
      <c r="L269" s="14" t="s">
        <v>71</v>
      </c>
      <c r="M269" s="14"/>
      <c r="N269" s="134">
        <f t="shared" si="42"/>
        <v>100000</v>
      </c>
      <c r="O269" s="290">
        <f t="shared" si="42"/>
        <v>0</v>
      </c>
      <c r="P269" s="327">
        <f t="shared" si="40"/>
        <v>0</v>
      </c>
    </row>
    <row r="270" spans="1:16">
      <c r="A270" s="94" t="s">
        <v>312</v>
      </c>
      <c r="B270" s="59" t="s">
        <v>101</v>
      </c>
      <c r="C270" s="48"/>
      <c r="D270" s="48"/>
      <c r="E270" s="48"/>
      <c r="F270" s="48"/>
      <c r="G270" s="48"/>
      <c r="H270" s="48" t="s">
        <v>287</v>
      </c>
      <c r="I270" s="99"/>
      <c r="J270" s="130" t="s">
        <v>313</v>
      </c>
      <c r="K270" s="14" t="s">
        <v>119</v>
      </c>
      <c r="L270" s="14" t="s">
        <v>72</v>
      </c>
      <c r="M270" s="14"/>
      <c r="N270" s="134">
        <v>100000</v>
      </c>
      <c r="O270" s="290">
        <v>0</v>
      </c>
      <c r="P270" s="327">
        <f t="shared" si="40"/>
        <v>0</v>
      </c>
    </row>
    <row r="271" spans="1:16">
      <c r="A271" s="75" t="s">
        <v>472</v>
      </c>
      <c r="B271" s="96" t="s">
        <v>101</v>
      </c>
      <c r="C271" s="89"/>
      <c r="D271" s="89"/>
      <c r="E271" s="89"/>
      <c r="F271" s="89"/>
      <c r="G271" s="89"/>
      <c r="H271" s="89" t="s">
        <v>287</v>
      </c>
      <c r="I271" s="77"/>
      <c r="J271" s="75" t="s">
        <v>313</v>
      </c>
      <c r="K271" s="76" t="s">
        <v>471</v>
      </c>
      <c r="L271" s="76"/>
      <c r="M271" s="76"/>
      <c r="N271" s="122">
        <f t="shared" ref="N271:O273" si="43">N272</f>
        <v>0</v>
      </c>
      <c r="O271" s="289">
        <f t="shared" si="43"/>
        <v>19375</v>
      </c>
      <c r="P271" s="326">
        <v>0</v>
      </c>
    </row>
    <row r="272" spans="1:16">
      <c r="A272" s="94" t="s">
        <v>472</v>
      </c>
      <c r="B272" s="59"/>
      <c r="C272" s="48"/>
      <c r="D272" s="48"/>
      <c r="E272" s="48"/>
      <c r="F272" s="48"/>
      <c r="G272" s="48"/>
      <c r="H272" s="48"/>
      <c r="I272" s="99"/>
      <c r="J272" s="130" t="s">
        <v>313</v>
      </c>
      <c r="K272" s="14" t="s">
        <v>15</v>
      </c>
      <c r="L272" s="14" t="s">
        <v>16</v>
      </c>
      <c r="M272" s="14"/>
      <c r="N272" s="134">
        <f t="shared" si="43"/>
        <v>0</v>
      </c>
      <c r="O272" s="290">
        <f t="shared" si="43"/>
        <v>19375</v>
      </c>
      <c r="P272" s="327">
        <v>0</v>
      </c>
    </row>
    <row r="273" spans="1:16">
      <c r="A273" s="94" t="s">
        <v>472</v>
      </c>
      <c r="B273" s="59"/>
      <c r="C273" s="48"/>
      <c r="D273" s="48"/>
      <c r="E273" s="48"/>
      <c r="F273" s="48"/>
      <c r="G273" s="48"/>
      <c r="H273" s="48"/>
      <c r="I273" s="99"/>
      <c r="J273" s="130" t="s">
        <v>313</v>
      </c>
      <c r="K273" s="14" t="s">
        <v>114</v>
      </c>
      <c r="L273" s="14" t="s">
        <v>71</v>
      </c>
      <c r="M273" s="14"/>
      <c r="N273" s="134">
        <f t="shared" si="43"/>
        <v>0</v>
      </c>
      <c r="O273" s="290">
        <f t="shared" si="43"/>
        <v>19375</v>
      </c>
      <c r="P273" s="327">
        <v>0</v>
      </c>
    </row>
    <row r="274" spans="1:16">
      <c r="A274" s="94" t="s">
        <v>472</v>
      </c>
      <c r="B274" s="59" t="s">
        <v>101</v>
      </c>
      <c r="C274" s="48"/>
      <c r="D274" s="48"/>
      <c r="E274" s="48"/>
      <c r="F274" s="48"/>
      <c r="G274" s="48"/>
      <c r="H274" s="48" t="s">
        <v>287</v>
      </c>
      <c r="I274" s="99"/>
      <c r="J274" s="130" t="s">
        <v>313</v>
      </c>
      <c r="K274" s="14" t="s">
        <v>75</v>
      </c>
      <c r="L274" s="14" t="s">
        <v>76</v>
      </c>
      <c r="M274" s="14"/>
      <c r="N274" s="134">
        <v>0</v>
      </c>
      <c r="O274" s="290">
        <v>19375</v>
      </c>
      <c r="P274" s="327">
        <v>0</v>
      </c>
    </row>
    <row r="275" spans="1:16">
      <c r="A275" s="75" t="s">
        <v>474</v>
      </c>
      <c r="B275" s="96" t="s">
        <v>101</v>
      </c>
      <c r="C275" s="89"/>
      <c r="D275" s="89"/>
      <c r="E275" s="89"/>
      <c r="F275" s="89"/>
      <c r="G275" s="89"/>
      <c r="H275" s="89" t="s">
        <v>287</v>
      </c>
      <c r="I275" s="77"/>
      <c r="J275" s="75" t="s">
        <v>313</v>
      </c>
      <c r="K275" s="76" t="s">
        <v>473</v>
      </c>
      <c r="L275" s="76"/>
      <c r="M275" s="76"/>
      <c r="N275" s="122">
        <f t="shared" ref="N275:O277" si="44">N276</f>
        <v>0</v>
      </c>
      <c r="O275" s="289">
        <f t="shared" si="44"/>
        <v>130000</v>
      </c>
      <c r="P275" s="326">
        <v>0</v>
      </c>
    </row>
    <row r="276" spans="1:16">
      <c r="A276" s="94" t="s">
        <v>474</v>
      </c>
      <c r="B276" s="362"/>
      <c r="C276" s="363"/>
      <c r="D276" s="363"/>
      <c r="E276" s="363"/>
      <c r="F276" s="363"/>
      <c r="G276" s="363"/>
      <c r="H276" s="363"/>
      <c r="I276" s="99"/>
      <c r="J276" s="130" t="s">
        <v>313</v>
      </c>
      <c r="K276" s="14" t="s">
        <v>15</v>
      </c>
      <c r="L276" s="14" t="s">
        <v>16</v>
      </c>
      <c r="M276" s="14"/>
      <c r="N276" s="134">
        <f t="shared" si="44"/>
        <v>0</v>
      </c>
      <c r="O276" s="290">
        <f t="shared" si="44"/>
        <v>130000</v>
      </c>
      <c r="P276" s="327">
        <v>0</v>
      </c>
    </row>
    <row r="277" spans="1:16">
      <c r="A277" s="94" t="s">
        <v>474</v>
      </c>
      <c r="B277" s="362"/>
      <c r="C277" s="363"/>
      <c r="D277" s="363"/>
      <c r="E277" s="363"/>
      <c r="F277" s="363"/>
      <c r="G277" s="363"/>
      <c r="H277" s="363"/>
      <c r="I277" s="99"/>
      <c r="J277" s="130" t="s">
        <v>313</v>
      </c>
      <c r="K277" s="14" t="s">
        <v>114</v>
      </c>
      <c r="L277" s="14" t="s">
        <v>71</v>
      </c>
      <c r="M277" s="14"/>
      <c r="N277" s="134">
        <f t="shared" si="44"/>
        <v>0</v>
      </c>
      <c r="O277" s="290">
        <f t="shared" si="44"/>
        <v>130000</v>
      </c>
      <c r="P277" s="327">
        <v>0</v>
      </c>
    </row>
    <row r="278" spans="1:16">
      <c r="A278" s="94" t="s">
        <v>474</v>
      </c>
      <c r="B278" s="362" t="s">
        <v>101</v>
      </c>
      <c r="C278" s="363"/>
      <c r="D278" s="363"/>
      <c r="E278" s="363"/>
      <c r="F278" s="363"/>
      <c r="G278" s="363"/>
      <c r="H278" s="363" t="s">
        <v>287</v>
      </c>
      <c r="I278" s="99"/>
      <c r="J278" s="130" t="s">
        <v>313</v>
      </c>
      <c r="K278" s="14" t="s">
        <v>119</v>
      </c>
      <c r="L278" s="14" t="s">
        <v>72</v>
      </c>
      <c r="M278" s="14"/>
      <c r="N278" s="134">
        <v>0</v>
      </c>
      <c r="O278" s="290">
        <v>130000</v>
      </c>
      <c r="P278" s="327">
        <v>0</v>
      </c>
    </row>
    <row r="279" spans="1:16" ht="13.15" customHeight="1">
      <c r="A279" s="123"/>
      <c r="B279" s="128"/>
      <c r="C279" s="109"/>
      <c r="D279" s="109"/>
      <c r="E279" s="109"/>
      <c r="F279" s="109"/>
      <c r="G279" s="109"/>
      <c r="H279" s="109"/>
      <c r="I279" s="111"/>
      <c r="J279" s="123"/>
      <c r="K279" s="110" t="s">
        <v>203</v>
      </c>
      <c r="L279" s="110"/>
      <c r="M279" s="110"/>
      <c r="N279" s="119">
        <f>SUM(N280)</f>
        <v>270000</v>
      </c>
      <c r="O279" s="287">
        <f>SUM(O280)</f>
        <v>301846</v>
      </c>
      <c r="P279" s="334">
        <f t="shared" si="40"/>
        <v>111.79481481481481</v>
      </c>
    </row>
    <row r="280" spans="1:16" ht="13.9" customHeight="1">
      <c r="A280" s="78"/>
      <c r="B280" s="79"/>
      <c r="C280" s="65"/>
      <c r="D280" s="65"/>
      <c r="E280" s="65"/>
      <c r="F280" s="65"/>
      <c r="G280" s="65"/>
      <c r="H280" s="65"/>
      <c r="I280" s="80"/>
      <c r="J280" s="132" t="s">
        <v>189</v>
      </c>
      <c r="K280" s="58" t="s">
        <v>190</v>
      </c>
      <c r="L280" s="58"/>
      <c r="M280" s="58"/>
      <c r="N280" s="310">
        <f>N281+N294+N299</f>
        <v>270000</v>
      </c>
      <c r="O280" s="311">
        <f>O281+O294+O299</f>
        <v>301846</v>
      </c>
      <c r="P280" s="335">
        <f t="shared" si="40"/>
        <v>111.79481481481481</v>
      </c>
    </row>
    <row r="281" spans="1:16" ht="11.45" customHeight="1">
      <c r="A281" s="95" t="s">
        <v>251</v>
      </c>
      <c r="B281" s="127" t="s">
        <v>101</v>
      </c>
      <c r="C281" s="82"/>
      <c r="D281" s="82" t="s">
        <v>6</v>
      </c>
      <c r="E281" s="82" t="s">
        <v>15</v>
      </c>
      <c r="F281" s="82"/>
      <c r="G281" s="82"/>
      <c r="H281" s="82"/>
      <c r="I281" s="84"/>
      <c r="J281" s="95"/>
      <c r="K281" s="83" t="s">
        <v>236</v>
      </c>
      <c r="L281" s="83"/>
      <c r="M281" s="83"/>
      <c r="N281" s="121">
        <f>N282+N286+N290</f>
        <v>205000</v>
      </c>
      <c r="O281" s="296">
        <f>O282+O286+O290</f>
        <v>220000</v>
      </c>
      <c r="P281" s="328">
        <f t="shared" si="40"/>
        <v>107.31707317073172</v>
      </c>
    </row>
    <row r="282" spans="1:16">
      <c r="A282" s="75" t="s">
        <v>278</v>
      </c>
      <c r="B282" s="96" t="s">
        <v>101</v>
      </c>
      <c r="C282" s="89"/>
      <c r="D282" s="89"/>
      <c r="E282" s="89" t="s">
        <v>15</v>
      </c>
      <c r="F282" s="89"/>
      <c r="G282" s="89"/>
      <c r="H282" s="89"/>
      <c r="I282" s="77"/>
      <c r="J282" s="75">
        <v>1070</v>
      </c>
      <c r="K282" s="76" t="s">
        <v>399</v>
      </c>
      <c r="L282" s="76"/>
      <c r="M282" s="76"/>
      <c r="N282" s="138">
        <f t="shared" ref="N282:O284" si="45">N283</f>
        <v>100000</v>
      </c>
      <c r="O282" s="291">
        <f t="shared" si="45"/>
        <v>100000</v>
      </c>
      <c r="P282" s="326">
        <f t="shared" si="40"/>
        <v>100</v>
      </c>
    </row>
    <row r="283" spans="1:16">
      <c r="A283" s="93" t="s">
        <v>278</v>
      </c>
      <c r="B283" s="48"/>
      <c r="C283" s="48"/>
      <c r="D283" s="48"/>
      <c r="E283" s="48"/>
      <c r="F283" s="48"/>
      <c r="G283" s="48"/>
      <c r="H283" s="48"/>
      <c r="I283" s="14"/>
      <c r="J283" s="91" t="s">
        <v>127</v>
      </c>
      <c r="K283" s="14">
        <v>3</v>
      </c>
      <c r="L283" s="14" t="s">
        <v>14</v>
      </c>
      <c r="M283" s="14"/>
      <c r="N283" s="112">
        <f t="shared" si="45"/>
        <v>100000</v>
      </c>
      <c r="O283" s="294">
        <f t="shared" si="45"/>
        <v>100000</v>
      </c>
      <c r="P283" s="327">
        <f t="shared" si="40"/>
        <v>100</v>
      </c>
    </row>
    <row r="284" spans="1:16">
      <c r="A284" s="94" t="s">
        <v>278</v>
      </c>
      <c r="B284" s="48"/>
      <c r="C284" s="48"/>
      <c r="D284" s="48"/>
      <c r="E284" s="48"/>
      <c r="F284" s="48"/>
      <c r="G284" s="48"/>
      <c r="H284" s="48"/>
      <c r="I284" s="14"/>
      <c r="J284" s="130" t="s">
        <v>127</v>
      </c>
      <c r="K284" s="14">
        <v>37</v>
      </c>
      <c r="L284" s="14" t="s">
        <v>121</v>
      </c>
      <c r="M284" s="14"/>
      <c r="N284" s="113">
        <f t="shared" si="45"/>
        <v>100000</v>
      </c>
      <c r="O284" s="292">
        <f t="shared" si="45"/>
        <v>100000</v>
      </c>
      <c r="P284" s="327">
        <f t="shared" si="40"/>
        <v>100</v>
      </c>
    </row>
    <row r="285" spans="1:16">
      <c r="A285" s="92" t="s">
        <v>278</v>
      </c>
      <c r="B285" s="48" t="s">
        <v>101</v>
      </c>
      <c r="C285" s="48"/>
      <c r="D285" s="48"/>
      <c r="E285" s="48" t="s">
        <v>15</v>
      </c>
      <c r="F285" s="48"/>
      <c r="G285" s="48"/>
      <c r="H285" s="48"/>
      <c r="I285" s="14"/>
      <c r="J285" s="88" t="s">
        <v>127</v>
      </c>
      <c r="K285" s="14">
        <v>372</v>
      </c>
      <c r="L285" s="14" t="s">
        <v>65</v>
      </c>
      <c r="M285" s="14"/>
      <c r="N285" s="114">
        <v>100000</v>
      </c>
      <c r="O285" s="295">
        <v>100000</v>
      </c>
      <c r="P285" s="327">
        <f t="shared" si="40"/>
        <v>100</v>
      </c>
    </row>
    <row r="286" spans="1:16">
      <c r="A286" s="75" t="s">
        <v>279</v>
      </c>
      <c r="B286" s="96" t="s">
        <v>101</v>
      </c>
      <c r="C286" s="89"/>
      <c r="D286" s="89"/>
      <c r="E286" s="89" t="s">
        <v>15</v>
      </c>
      <c r="F286" s="89"/>
      <c r="G286" s="89"/>
      <c r="H286" s="89"/>
      <c r="I286" s="77"/>
      <c r="J286" s="75">
        <v>1070</v>
      </c>
      <c r="K286" s="76" t="s">
        <v>237</v>
      </c>
      <c r="L286" s="76"/>
      <c r="M286" s="76"/>
      <c r="N286" s="138">
        <f t="shared" ref="N286:O288" si="46">N287</f>
        <v>5000</v>
      </c>
      <c r="O286" s="291">
        <f t="shared" si="46"/>
        <v>40000</v>
      </c>
      <c r="P286" s="326">
        <f t="shared" si="40"/>
        <v>800</v>
      </c>
    </row>
    <row r="287" spans="1:16">
      <c r="A287" s="93" t="s">
        <v>279</v>
      </c>
      <c r="B287" s="98"/>
      <c r="C287" s="98"/>
      <c r="D287" s="98"/>
      <c r="E287" s="98"/>
      <c r="F287" s="98"/>
      <c r="G287" s="98"/>
      <c r="H287" s="98"/>
      <c r="I287" s="101"/>
      <c r="J287" s="91" t="s">
        <v>127</v>
      </c>
      <c r="K287" s="101">
        <v>3</v>
      </c>
      <c r="L287" s="101" t="s">
        <v>14</v>
      </c>
      <c r="M287" s="101"/>
      <c r="N287" s="113">
        <f t="shared" si="46"/>
        <v>5000</v>
      </c>
      <c r="O287" s="292">
        <f t="shared" si="46"/>
        <v>40000</v>
      </c>
      <c r="P287" s="327">
        <f t="shared" si="40"/>
        <v>800</v>
      </c>
    </row>
    <row r="288" spans="1:16">
      <c r="A288" s="94" t="s">
        <v>279</v>
      </c>
      <c r="B288" s="48"/>
      <c r="C288" s="48"/>
      <c r="D288" s="48"/>
      <c r="E288" s="48"/>
      <c r="F288" s="48"/>
      <c r="G288" s="48"/>
      <c r="H288" s="48"/>
      <c r="I288" s="14"/>
      <c r="J288" s="130" t="s">
        <v>127</v>
      </c>
      <c r="K288" s="14">
        <v>37</v>
      </c>
      <c r="L288" s="14" t="s">
        <v>121</v>
      </c>
      <c r="M288" s="14"/>
      <c r="N288" s="113">
        <f t="shared" si="46"/>
        <v>5000</v>
      </c>
      <c r="O288" s="292">
        <f t="shared" si="46"/>
        <v>40000</v>
      </c>
      <c r="P288" s="327">
        <f t="shared" si="40"/>
        <v>800</v>
      </c>
    </row>
    <row r="289" spans="1:16">
      <c r="A289" s="92" t="s">
        <v>279</v>
      </c>
      <c r="B289" s="60" t="s">
        <v>101</v>
      </c>
      <c r="C289" s="60"/>
      <c r="D289" s="60"/>
      <c r="E289" s="60" t="s">
        <v>15</v>
      </c>
      <c r="F289" s="60"/>
      <c r="G289" s="60"/>
      <c r="H289" s="60"/>
      <c r="I289" s="16"/>
      <c r="J289" s="88" t="s">
        <v>127</v>
      </c>
      <c r="K289" s="16">
        <v>372</v>
      </c>
      <c r="L289" s="16" t="s">
        <v>65</v>
      </c>
      <c r="M289" s="16"/>
      <c r="N289" s="113">
        <v>5000</v>
      </c>
      <c r="O289" s="292">
        <v>40000</v>
      </c>
      <c r="P289" s="327">
        <f t="shared" si="40"/>
        <v>800</v>
      </c>
    </row>
    <row r="290" spans="1:16" ht="12.6" customHeight="1">
      <c r="A290" s="75" t="s">
        <v>280</v>
      </c>
      <c r="B290" s="96" t="s">
        <v>4</v>
      </c>
      <c r="C290" s="89"/>
      <c r="D290" s="89" t="s">
        <v>6</v>
      </c>
      <c r="E290" s="89"/>
      <c r="F290" s="89"/>
      <c r="G290" s="89"/>
      <c r="H290" s="89"/>
      <c r="I290" s="77"/>
      <c r="J290" s="75" t="s">
        <v>128</v>
      </c>
      <c r="K290" s="76" t="s">
        <v>345</v>
      </c>
      <c r="L290" s="76"/>
      <c r="M290" s="76"/>
      <c r="N290" s="138">
        <f t="shared" ref="N290:O292" si="47">N291</f>
        <v>100000</v>
      </c>
      <c r="O290" s="291">
        <f t="shared" si="47"/>
        <v>80000</v>
      </c>
      <c r="P290" s="326">
        <f t="shared" si="40"/>
        <v>80</v>
      </c>
    </row>
    <row r="291" spans="1:16">
      <c r="A291" s="94" t="s">
        <v>280</v>
      </c>
      <c r="B291" s="59"/>
      <c r="C291" s="48"/>
      <c r="D291" s="48"/>
      <c r="E291" s="48"/>
      <c r="F291" s="48"/>
      <c r="G291" s="48"/>
      <c r="H291" s="48"/>
      <c r="I291" s="99"/>
      <c r="J291" s="130" t="s">
        <v>128</v>
      </c>
      <c r="K291" s="14">
        <v>3</v>
      </c>
      <c r="L291" s="14" t="s">
        <v>14</v>
      </c>
      <c r="M291" s="14"/>
      <c r="N291" s="113">
        <f t="shared" si="47"/>
        <v>100000</v>
      </c>
      <c r="O291" s="292">
        <f t="shared" si="47"/>
        <v>80000</v>
      </c>
      <c r="P291" s="327">
        <f t="shared" si="40"/>
        <v>80</v>
      </c>
    </row>
    <row r="292" spans="1:16">
      <c r="A292" s="94" t="s">
        <v>280</v>
      </c>
      <c r="B292" s="59"/>
      <c r="C292" s="48"/>
      <c r="D292" s="48"/>
      <c r="E292" s="48"/>
      <c r="F292" s="48"/>
      <c r="G292" s="48"/>
      <c r="H292" s="48"/>
      <c r="I292" s="99"/>
      <c r="J292" s="130" t="s">
        <v>128</v>
      </c>
      <c r="K292" s="14">
        <v>37</v>
      </c>
      <c r="L292" s="14" t="s">
        <v>121</v>
      </c>
      <c r="M292" s="14"/>
      <c r="N292" s="113">
        <f t="shared" si="47"/>
        <v>100000</v>
      </c>
      <c r="O292" s="292">
        <f t="shared" si="47"/>
        <v>80000</v>
      </c>
      <c r="P292" s="327">
        <f t="shared" si="40"/>
        <v>80</v>
      </c>
    </row>
    <row r="293" spans="1:16">
      <c r="A293" s="92" t="s">
        <v>280</v>
      </c>
      <c r="B293" s="100" t="s">
        <v>4</v>
      </c>
      <c r="C293" s="60"/>
      <c r="D293" s="60" t="s">
        <v>6</v>
      </c>
      <c r="E293" s="60"/>
      <c r="F293" s="60"/>
      <c r="G293" s="60"/>
      <c r="H293" s="60"/>
      <c r="I293" s="87"/>
      <c r="J293" s="88" t="s">
        <v>128</v>
      </c>
      <c r="K293" s="16">
        <v>372</v>
      </c>
      <c r="L293" s="16" t="s">
        <v>65</v>
      </c>
      <c r="M293" s="16"/>
      <c r="N293" s="113">
        <v>100000</v>
      </c>
      <c r="O293" s="292">
        <v>80000</v>
      </c>
      <c r="P293" s="327">
        <f t="shared" si="40"/>
        <v>80</v>
      </c>
    </row>
    <row r="294" spans="1:16">
      <c r="A294" s="95" t="s">
        <v>252</v>
      </c>
      <c r="B294" s="127" t="s">
        <v>101</v>
      </c>
      <c r="C294" s="82"/>
      <c r="D294" s="82"/>
      <c r="E294" s="82" t="s">
        <v>15</v>
      </c>
      <c r="F294" s="82"/>
      <c r="G294" s="82"/>
      <c r="H294" s="82"/>
      <c r="I294" s="84"/>
      <c r="J294" s="95"/>
      <c r="K294" s="83" t="s">
        <v>238</v>
      </c>
      <c r="L294" s="83"/>
      <c r="M294" s="83"/>
      <c r="N294" s="137">
        <f t="shared" ref="N294:O297" si="48">N295</f>
        <v>50000</v>
      </c>
      <c r="O294" s="293">
        <f t="shared" si="48"/>
        <v>50000</v>
      </c>
      <c r="P294" s="328">
        <f t="shared" si="40"/>
        <v>100</v>
      </c>
    </row>
    <row r="295" spans="1:16">
      <c r="A295" s="75" t="s">
        <v>281</v>
      </c>
      <c r="B295" s="96" t="s">
        <v>101</v>
      </c>
      <c r="C295" s="89"/>
      <c r="D295" s="89"/>
      <c r="E295" s="89" t="s">
        <v>15</v>
      </c>
      <c r="F295" s="89"/>
      <c r="G295" s="89"/>
      <c r="H295" s="89"/>
      <c r="I295" s="77"/>
      <c r="J295" s="75">
        <v>1040</v>
      </c>
      <c r="K295" s="76" t="s">
        <v>239</v>
      </c>
      <c r="L295" s="76"/>
      <c r="M295" s="76"/>
      <c r="N295" s="138">
        <f t="shared" si="48"/>
        <v>50000</v>
      </c>
      <c r="O295" s="291">
        <f t="shared" si="48"/>
        <v>50000</v>
      </c>
      <c r="P295" s="326">
        <f t="shared" si="40"/>
        <v>100</v>
      </c>
    </row>
    <row r="296" spans="1:16">
      <c r="A296" s="94" t="s">
        <v>281</v>
      </c>
      <c r="B296" s="59"/>
      <c r="C296" s="48"/>
      <c r="D296" s="48"/>
      <c r="E296" s="48"/>
      <c r="F296" s="48"/>
      <c r="G296" s="48"/>
      <c r="H296" s="48"/>
      <c r="I296" s="99"/>
      <c r="J296" s="130" t="s">
        <v>129</v>
      </c>
      <c r="K296" s="14">
        <v>3</v>
      </c>
      <c r="L296" s="14" t="s">
        <v>14</v>
      </c>
      <c r="M296" s="14"/>
      <c r="N296" s="113">
        <f t="shared" si="48"/>
        <v>50000</v>
      </c>
      <c r="O296" s="292">
        <f t="shared" si="48"/>
        <v>50000</v>
      </c>
      <c r="P296" s="327">
        <f t="shared" si="40"/>
        <v>100</v>
      </c>
    </row>
    <row r="297" spans="1:16">
      <c r="A297" s="94" t="s">
        <v>281</v>
      </c>
      <c r="B297" s="59"/>
      <c r="C297" s="48"/>
      <c r="D297" s="48"/>
      <c r="E297" s="48"/>
      <c r="F297" s="48"/>
      <c r="G297" s="48"/>
      <c r="H297" s="48"/>
      <c r="I297" s="99"/>
      <c r="J297" s="130" t="s">
        <v>129</v>
      </c>
      <c r="K297" s="14">
        <v>37</v>
      </c>
      <c r="L297" s="14" t="s">
        <v>130</v>
      </c>
      <c r="M297" s="14"/>
      <c r="N297" s="113">
        <f t="shared" si="48"/>
        <v>50000</v>
      </c>
      <c r="O297" s="292">
        <f t="shared" si="48"/>
        <v>50000</v>
      </c>
      <c r="P297" s="327">
        <f t="shared" si="40"/>
        <v>100</v>
      </c>
    </row>
    <row r="298" spans="1:16">
      <c r="A298" s="94" t="s">
        <v>281</v>
      </c>
      <c r="B298" s="59" t="s">
        <v>101</v>
      </c>
      <c r="C298" s="48"/>
      <c r="D298" s="48"/>
      <c r="E298" s="48" t="s">
        <v>15</v>
      </c>
      <c r="F298" s="48"/>
      <c r="G298" s="48"/>
      <c r="H298" s="48"/>
      <c r="I298" s="99"/>
      <c r="J298" s="130" t="s">
        <v>129</v>
      </c>
      <c r="K298" s="14">
        <v>372</v>
      </c>
      <c r="L298" s="14" t="s">
        <v>65</v>
      </c>
      <c r="M298" s="14"/>
      <c r="N298" s="113">
        <v>50000</v>
      </c>
      <c r="O298" s="292">
        <v>50000</v>
      </c>
      <c r="P298" s="327">
        <f t="shared" si="40"/>
        <v>100</v>
      </c>
    </row>
    <row r="299" spans="1:16">
      <c r="A299" s="95" t="s">
        <v>253</v>
      </c>
      <c r="B299" s="127" t="s">
        <v>101</v>
      </c>
      <c r="C299" s="82"/>
      <c r="D299" s="82"/>
      <c r="E299" s="82" t="s">
        <v>15</v>
      </c>
      <c r="F299" s="82"/>
      <c r="G299" s="82"/>
      <c r="H299" s="82"/>
      <c r="I299" s="84"/>
      <c r="J299" s="95"/>
      <c r="K299" s="83" t="s">
        <v>240</v>
      </c>
      <c r="L299" s="83"/>
      <c r="M299" s="83"/>
      <c r="N299" s="137">
        <f t="shared" ref="N299:O302" si="49">N300</f>
        <v>15000</v>
      </c>
      <c r="O299" s="293">
        <f t="shared" si="49"/>
        <v>31846</v>
      </c>
      <c r="P299" s="328">
        <f t="shared" si="40"/>
        <v>212.3066666666667</v>
      </c>
    </row>
    <row r="300" spans="1:16" ht="13.15" customHeight="1">
      <c r="A300" s="75" t="s">
        <v>282</v>
      </c>
      <c r="B300" s="96" t="s">
        <v>101</v>
      </c>
      <c r="C300" s="89"/>
      <c r="D300" s="89"/>
      <c r="E300" s="89" t="s">
        <v>15</v>
      </c>
      <c r="F300" s="89"/>
      <c r="G300" s="89"/>
      <c r="H300" s="89"/>
      <c r="I300" s="77"/>
      <c r="J300" s="75">
        <v>1090</v>
      </c>
      <c r="K300" s="321" t="s">
        <v>314</v>
      </c>
      <c r="L300" s="457" t="s">
        <v>440</v>
      </c>
      <c r="M300" s="457"/>
      <c r="N300" s="138">
        <f t="shared" si="49"/>
        <v>15000</v>
      </c>
      <c r="O300" s="291">
        <f t="shared" si="49"/>
        <v>31846</v>
      </c>
      <c r="P300" s="326">
        <f t="shared" si="40"/>
        <v>212.3066666666667</v>
      </c>
    </row>
    <row r="301" spans="1:16">
      <c r="A301" s="93" t="s">
        <v>282</v>
      </c>
      <c r="B301" s="97"/>
      <c r="C301" s="98"/>
      <c r="D301" s="98"/>
      <c r="E301" s="98"/>
      <c r="F301" s="98"/>
      <c r="G301" s="98"/>
      <c r="H301" s="98"/>
      <c r="I301" s="90"/>
      <c r="J301" s="91" t="s">
        <v>131</v>
      </c>
      <c r="K301" s="101">
        <v>3</v>
      </c>
      <c r="L301" s="101" t="s">
        <v>14</v>
      </c>
      <c r="M301" s="101"/>
      <c r="N301" s="113">
        <f t="shared" si="49"/>
        <v>15000</v>
      </c>
      <c r="O301" s="292">
        <f t="shared" si="49"/>
        <v>31846</v>
      </c>
      <c r="P301" s="327">
        <f t="shared" si="40"/>
        <v>212.3066666666667</v>
      </c>
    </row>
    <row r="302" spans="1:16">
      <c r="A302" s="94" t="s">
        <v>282</v>
      </c>
      <c r="B302" s="59"/>
      <c r="C302" s="48"/>
      <c r="D302" s="48"/>
      <c r="E302" s="48"/>
      <c r="F302" s="48"/>
      <c r="G302" s="48"/>
      <c r="H302" s="48"/>
      <c r="I302" s="99"/>
      <c r="J302" s="130" t="s">
        <v>131</v>
      </c>
      <c r="K302" s="14">
        <v>38</v>
      </c>
      <c r="L302" s="14" t="s">
        <v>109</v>
      </c>
      <c r="M302" s="14"/>
      <c r="N302" s="113">
        <f t="shared" si="49"/>
        <v>15000</v>
      </c>
      <c r="O302" s="292">
        <f t="shared" si="49"/>
        <v>31846</v>
      </c>
      <c r="P302" s="327">
        <f t="shared" si="40"/>
        <v>212.3066666666667</v>
      </c>
    </row>
    <row r="303" spans="1:16">
      <c r="A303" s="92" t="s">
        <v>282</v>
      </c>
      <c r="B303" s="100" t="s">
        <v>101</v>
      </c>
      <c r="C303" s="60"/>
      <c r="D303" s="60"/>
      <c r="E303" s="60" t="s">
        <v>15</v>
      </c>
      <c r="F303" s="60"/>
      <c r="G303" s="60"/>
      <c r="H303" s="60"/>
      <c r="I303" s="87"/>
      <c r="J303" s="88" t="s">
        <v>131</v>
      </c>
      <c r="K303" s="16">
        <v>381</v>
      </c>
      <c r="L303" s="16" t="s">
        <v>67</v>
      </c>
      <c r="M303" s="16"/>
      <c r="N303" s="114">
        <v>15000</v>
      </c>
      <c r="O303" s="295">
        <v>31846</v>
      </c>
      <c r="P303" s="281">
        <f t="shared" si="40"/>
        <v>212.3066666666667</v>
      </c>
    </row>
    <row r="304" spans="1:16" ht="21.6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</sheetData>
  <mergeCells count="34">
    <mergeCell ref="N14:N15"/>
    <mergeCell ref="O14:O15"/>
    <mergeCell ref="L43:M43"/>
    <mergeCell ref="L44:M44"/>
    <mergeCell ref="L33:M33"/>
    <mergeCell ref="L34:M34"/>
    <mergeCell ref="L36:M36"/>
    <mergeCell ref="L39:M39"/>
    <mergeCell ref="L38:M38"/>
    <mergeCell ref="L300:M300"/>
    <mergeCell ref="L67:M67"/>
    <mergeCell ref="L69:M69"/>
    <mergeCell ref="L66:M66"/>
    <mergeCell ref="L117:M117"/>
    <mergeCell ref="L161:M161"/>
    <mergeCell ref="L158:M158"/>
    <mergeCell ref="L159:M159"/>
    <mergeCell ref="L160:M160"/>
    <mergeCell ref="A4:P4"/>
    <mergeCell ref="A1:P1"/>
    <mergeCell ref="A3:P3"/>
    <mergeCell ref="L53:M53"/>
    <mergeCell ref="L65:M65"/>
    <mergeCell ref="A14:A15"/>
    <mergeCell ref="B14:B15"/>
    <mergeCell ref="C14:C15"/>
    <mergeCell ref="D14:D15"/>
    <mergeCell ref="E14:E15"/>
    <mergeCell ref="F14:F15"/>
    <mergeCell ref="G14:G15"/>
    <mergeCell ref="H14:H15"/>
    <mergeCell ref="J14:J15"/>
    <mergeCell ref="P6:P9"/>
    <mergeCell ref="P14:P1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59"/>
  <sheetViews>
    <sheetView workbookViewId="0">
      <selection activeCell="H59" sqref="H59:J59"/>
    </sheetView>
  </sheetViews>
  <sheetFormatPr defaultRowHeight="15"/>
  <cols>
    <col min="1" max="1" width="8.140625" customWidth="1"/>
    <col min="2" max="2" width="8.5703125" customWidth="1"/>
    <col min="3" max="3" width="1" customWidth="1"/>
    <col min="4" max="4" width="6" customWidth="1"/>
    <col min="5" max="5" width="5.140625" customWidth="1"/>
    <col min="6" max="6" width="10.85546875" customWidth="1"/>
    <col min="7" max="7" width="39" customWidth="1"/>
    <col min="8" max="8" width="9.85546875" customWidth="1"/>
    <col min="9" max="9" width="9.7109375" customWidth="1"/>
    <col min="10" max="10" width="22.7109375" customWidth="1"/>
  </cols>
  <sheetData>
    <row r="1" spans="1:10" ht="17.45" customHeight="1">
      <c r="A1" s="480" t="s">
        <v>432</v>
      </c>
      <c r="B1" s="480"/>
      <c r="C1" s="480"/>
      <c r="D1" s="480"/>
      <c r="E1" s="480"/>
      <c r="F1" s="480"/>
      <c r="G1" s="480"/>
      <c r="H1" s="480"/>
      <c r="I1" s="480"/>
      <c r="J1" s="480"/>
    </row>
    <row r="2" spans="1:10" ht="15" customHeight="1">
      <c r="A2" s="201"/>
      <c r="B2" s="201"/>
      <c r="C2" s="201"/>
      <c r="D2" s="201"/>
      <c r="E2" s="201"/>
      <c r="F2" s="201"/>
      <c r="G2" s="201"/>
      <c r="H2" s="201"/>
      <c r="I2" s="201"/>
      <c r="J2" s="201"/>
    </row>
    <row r="3" spans="1:10" ht="15.6" customHeight="1">
      <c r="A3" s="481" t="s">
        <v>135</v>
      </c>
      <c r="B3" s="481"/>
      <c r="C3" s="481"/>
      <c r="D3" s="481"/>
      <c r="E3" s="481"/>
      <c r="F3" s="481"/>
      <c r="G3" s="481"/>
      <c r="H3" s="481"/>
      <c r="I3" s="481"/>
      <c r="J3" s="481"/>
    </row>
    <row r="4" spans="1:10" ht="17.45" customHeight="1">
      <c r="A4" s="482" t="s">
        <v>481</v>
      </c>
      <c r="B4" s="482"/>
      <c r="C4" s="482"/>
      <c r="D4" s="482"/>
      <c r="E4" s="482"/>
      <c r="F4" s="482"/>
      <c r="G4" s="482"/>
      <c r="H4" s="482"/>
      <c r="I4" s="482"/>
      <c r="J4" s="482"/>
    </row>
    <row r="5" spans="1:10">
      <c r="A5" s="482" t="s">
        <v>482</v>
      </c>
      <c r="B5" s="482"/>
      <c r="C5" s="482"/>
      <c r="D5" s="482"/>
      <c r="E5" s="482"/>
      <c r="F5" s="482"/>
      <c r="G5" s="482"/>
      <c r="H5" s="482"/>
      <c r="I5" s="482"/>
      <c r="J5" s="482"/>
    </row>
    <row r="6" spans="1:10" ht="18" customHeight="1"/>
    <row r="7" spans="1:10" ht="24" customHeight="1">
      <c r="A7" s="478" t="s">
        <v>136</v>
      </c>
      <c r="B7" s="483" t="s">
        <v>137</v>
      </c>
      <c r="C7" s="484"/>
      <c r="D7" s="487" t="s">
        <v>322</v>
      </c>
      <c r="E7" s="488"/>
      <c r="F7" s="52" t="s">
        <v>138</v>
      </c>
      <c r="G7" s="478" t="s">
        <v>321</v>
      </c>
      <c r="H7" s="478" t="s">
        <v>404</v>
      </c>
      <c r="I7" s="478" t="s">
        <v>441</v>
      </c>
      <c r="J7" s="478" t="s">
        <v>139</v>
      </c>
    </row>
    <row r="8" spans="1:10" ht="33.6" customHeight="1">
      <c r="A8" s="479"/>
      <c r="B8" s="485"/>
      <c r="C8" s="486"/>
      <c r="D8" s="52" t="s">
        <v>140</v>
      </c>
      <c r="E8" s="52" t="s">
        <v>141</v>
      </c>
      <c r="F8" s="200" t="s">
        <v>327</v>
      </c>
      <c r="G8" s="479"/>
      <c r="H8" s="479"/>
      <c r="I8" s="479"/>
      <c r="J8" s="479"/>
    </row>
    <row r="9" spans="1:10" ht="23.45" customHeight="1">
      <c r="A9" s="467" t="s">
        <v>142</v>
      </c>
      <c r="B9" s="472" t="s">
        <v>488</v>
      </c>
      <c r="C9" s="473"/>
      <c r="D9" s="207" t="s">
        <v>325</v>
      </c>
      <c r="E9" s="208" t="s">
        <v>326</v>
      </c>
      <c r="F9" s="214" t="s">
        <v>483</v>
      </c>
      <c r="G9" s="214" t="s">
        <v>351</v>
      </c>
      <c r="H9" s="209">
        <v>10000</v>
      </c>
      <c r="I9" s="209">
        <v>10000</v>
      </c>
      <c r="J9" s="206" t="s">
        <v>328</v>
      </c>
    </row>
    <row r="10" spans="1:10" ht="23.45" customHeight="1">
      <c r="A10" s="468"/>
      <c r="B10" s="474"/>
      <c r="C10" s="475"/>
      <c r="D10" s="207" t="s">
        <v>325</v>
      </c>
      <c r="E10" s="208" t="s">
        <v>326</v>
      </c>
      <c r="F10" s="214" t="s">
        <v>376</v>
      </c>
      <c r="G10" s="214" t="s">
        <v>427</v>
      </c>
      <c r="H10" s="209">
        <v>6000</v>
      </c>
      <c r="I10" s="209">
        <v>8750</v>
      </c>
      <c r="J10" s="206" t="s">
        <v>428</v>
      </c>
    </row>
    <row r="11" spans="1:10" ht="31.15" customHeight="1">
      <c r="A11" s="468"/>
      <c r="B11" s="474"/>
      <c r="C11" s="475"/>
      <c r="D11" s="207" t="s">
        <v>325</v>
      </c>
      <c r="E11" s="208" t="s">
        <v>326</v>
      </c>
      <c r="F11" s="214" t="s">
        <v>410</v>
      </c>
      <c r="G11" s="214" t="s">
        <v>407</v>
      </c>
      <c r="H11" s="209">
        <v>70000</v>
      </c>
      <c r="I11" s="209">
        <v>0</v>
      </c>
      <c r="J11" s="206" t="s">
        <v>409</v>
      </c>
    </row>
    <row r="12" spans="1:10" ht="30" customHeight="1">
      <c r="A12" s="468"/>
      <c r="B12" s="474"/>
      <c r="C12" s="475"/>
      <c r="D12" s="207" t="s">
        <v>325</v>
      </c>
      <c r="E12" s="208" t="s">
        <v>326</v>
      </c>
      <c r="F12" s="214" t="s">
        <v>426</v>
      </c>
      <c r="G12" s="214" t="s">
        <v>408</v>
      </c>
      <c r="H12" s="209">
        <v>70000</v>
      </c>
      <c r="I12" s="209">
        <v>104350</v>
      </c>
      <c r="J12" s="206" t="s">
        <v>409</v>
      </c>
    </row>
    <row r="13" spans="1:10" ht="30" customHeight="1">
      <c r="A13" s="468"/>
      <c r="B13" s="474"/>
      <c r="C13" s="475"/>
      <c r="D13" s="207" t="s">
        <v>325</v>
      </c>
      <c r="E13" s="208" t="s">
        <v>326</v>
      </c>
      <c r="F13" s="214" t="s">
        <v>496</v>
      </c>
      <c r="G13" s="420" t="s">
        <v>497</v>
      </c>
      <c r="H13" s="209">
        <v>0</v>
      </c>
      <c r="I13" s="209">
        <v>5000</v>
      </c>
      <c r="J13" s="206" t="s">
        <v>487</v>
      </c>
    </row>
    <row r="14" spans="1:10" ht="30" customHeight="1">
      <c r="A14" s="468"/>
      <c r="B14" s="474"/>
      <c r="C14" s="475"/>
      <c r="D14" s="207" t="s">
        <v>325</v>
      </c>
      <c r="E14" s="208" t="s">
        <v>326</v>
      </c>
      <c r="F14" s="214" t="s">
        <v>498</v>
      </c>
      <c r="G14" s="420" t="s">
        <v>499</v>
      </c>
      <c r="H14" s="209">
        <v>0</v>
      </c>
      <c r="I14" s="209">
        <v>1000</v>
      </c>
      <c r="J14" s="206" t="s">
        <v>486</v>
      </c>
    </row>
    <row r="15" spans="1:10" ht="30" customHeight="1">
      <c r="A15" s="468"/>
      <c r="B15" s="474"/>
      <c r="C15" s="475"/>
      <c r="D15" s="207" t="s">
        <v>325</v>
      </c>
      <c r="E15" s="208" t="s">
        <v>326</v>
      </c>
      <c r="F15" s="214" t="s">
        <v>500</v>
      </c>
      <c r="G15" s="420" t="s">
        <v>501</v>
      </c>
      <c r="H15" s="209">
        <v>0</v>
      </c>
      <c r="I15" s="209">
        <v>18750</v>
      </c>
      <c r="J15" s="206" t="s">
        <v>485</v>
      </c>
    </row>
    <row r="16" spans="1:10" ht="35.450000000000003" customHeight="1">
      <c r="A16" s="468"/>
      <c r="B16" s="474"/>
      <c r="C16" s="475"/>
      <c r="D16" s="207" t="s">
        <v>325</v>
      </c>
      <c r="E16" s="208" t="s">
        <v>326</v>
      </c>
      <c r="F16" s="214" t="s">
        <v>502</v>
      </c>
      <c r="G16" s="420" t="s">
        <v>503</v>
      </c>
      <c r="H16" s="209">
        <v>0</v>
      </c>
      <c r="I16" s="209">
        <v>17500</v>
      </c>
      <c r="J16" s="206" t="s">
        <v>409</v>
      </c>
    </row>
    <row r="17" spans="1:10" ht="35.450000000000003" customHeight="1">
      <c r="A17" s="468"/>
      <c r="B17" s="474"/>
      <c r="C17" s="475"/>
      <c r="D17" s="207" t="s">
        <v>325</v>
      </c>
      <c r="E17" s="208" t="s">
        <v>326</v>
      </c>
      <c r="F17" s="214" t="s">
        <v>504</v>
      </c>
      <c r="G17" s="420" t="s">
        <v>505</v>
      </c>
      <c r="H17" s="209">
        <v>0</v>
      </c>
      <c r="I17" s="209">
        <v>28750</v>
      </c>
      <c r="J17" s="206" t="s">
        <v>484</v>
      </c>
    </row>
    <row r="18" spans="1:10" ht="23.45" customHeight="1">
      <c r="A18" s="468"/>
      <c r="B18" s="474"/>
      <c r="C18" s="475"/>
      <c r="D18" s="207" t="s">
        <v>325</v>
      </c>
      <c r="E18" s="208" t="s">
        <v>326</v>
      </c>
      <c r="F18" s="214" t="s">
        <v>425</v>
      </c>
      <c r="G18" s="214" t="s">
        <v>406</v>
      </c>
      <c r="H18" s="209">
        <v>100000</v>
      </c>
      <c r="I18" s="209">
        <v>100000</v>
      </c>
      <c r="J18" s="206" t="s">
        <v>405</v>
      </c>
    </row>
    <row r="19" spans="1:10" ht="23.45" customHeight="1">
      <c r="A19" s="469"/>
      <c r="B19" s="476"/>
      <c r="C19" s="477"/>
      <c r="D19" s="207" t="s">
        <v>325</v>
      </c>
      <c r="E19" s="208" t="s">
        <v>326</v>
      </c>
      <c r="F19" s="214" t="s">
        <v>506</v>
      </c>
      <c r="G19" s="214" t="s">
        <v>507</v>
      </c>
      <c r="H19" s="209">
        <v>0</v>
      </c>
      <c r="I19" s="209">
        <v>325000</v>
      </c>
      <c r="J19" s="206" t="s">
        <v>489</v>
      </c>
    </row>
    <row r="20" spans="1:10" ht="24.6" customHeight="1">
      <c r="A20" s="467" t="s">
        <v>143</v>
      </c>
      <c r="B20" s="472" t="s">
        <v>144</v>
      </c>
      <c r="C20" s="473"/>
      <c r="D20" s="207" t="s">
        <v>325</v>
      </c>
      <c r="E20" s="208" t="s">
        <v>331</v>
      </c>
      <c r="F20" s="214" t="s">
        <v>364</v>
      </c>
      <c r="G20" s="214" t="s">
        <v>352</v>
      </c>
      <c r="H20" s="209">
        <v>1230000</v>
      </c>
      <c r="I20" s="209">
        <v>2214375</v>
      </c>
      <c r="J20" s="206" t="s">
        <v>145</v>
      </c>
    </row>
    <row r="21" spans="1:10" ht="28.9" customHeight="1">
      <c r="A21" s="468"/>
      <c r="B21" s="474"/>
      <c r="C21" s="475"/>
      <c r="D21" s="207" t="s">
        <v>325</v>
      </c>
      <c r="E21" s="208" t="s">
        <v>331</v>
      </c>
      <c r="F21" s="214" t="s">
        <v>490</v>
      </c>
      <c r="G21" s="214" t="s">
        <v>353</v>
      </c>
      <c r="H21" s="209">
        <v>689500</v>
      </c>
      <c r="I21" s="209">
        <v>6604395</v>
      </c>
      <c r="J21" s="206" t="s">
        <v>146</v>
      </c>
    </row>
    <row r="22" spans="1:10" ht="26.45" customHeight="1">
      <c r="A22" s="468"/>
      <c r="B22" s="474"/>
      <c r="C22" s="475"/>
      <c r="D22" s="207" t="s">
        <v>325</v>
      </c>
      <c r="E22" s="208" t="s">
        <v>331</v>
      </c>
      <c r="F22" s="214" t="s">
        <v>365</v>
      </c>
      <c r="G22" s="214" t="s">
        <v>508</v>
      </c>
      <c r="H22" s="209">
        <v>450000</v>
      </c>
      <c r="I22" s="209">
        <v>460000</v>
      </c>
      <c r="J22" s="206" t="s">
        <v>417</v>
      </c>
    </row>
    <row r="23" spans="1:10" ht="28.15" customHeight="1">
      <c r="A23" s="468"/>
      <c r="B23" s="474"/>
      <c r="C23" s="475"/>
      <c r="D23" s="207" t="s">
        <v>325</v>
      </c>
      <c r="E23" s="208" t="s">
        <v>331</v>
      </c>
      <c r="F23" s="214" t="s">
        <v>416</v>
      </c>
      <c r="G23" s="214" t="s">
        <v>491</v>
      </c>
      <c r="H23" s="209">
        <v>0</v>
      </c>
      <c r="I23" s="209">
        <v>95000</v>
      </c>
      <c r="J23" s="206" t="s">
        <v>492</v>
      </c>
    </row>
    <row r="24" spans="1:10" ht="25.9" customHeight="1">
      <c r="A24" s="468"/>
      <c r="B24" s="474"/>
      <c r="C24" s="475"/>
      <c r="D24" s="207" t="s">
        <v>325</v>
      </c>
      <c r="E24" s="208" t="s">
        <v>331</v>
      </c>
      <c r="F24" s="214" t="s">
        <v>366</v>
      </c>
      <c r="G24" s="214" t="s">
        <v>354</v>
      </c>
      <c r="H24" s="209">
        <v>300000</v>
      </c>
      <c r="I24" s="209">
        <v>120000</v>
      </c>
      <c r="J24" s="210" t="s">
        <v>332</v>
      </c>
    </row>
    <row r="25" spans="1:10" ht="27" customHeight="1">
      <c r="A25" s="468"/>
      <c r="B25" s="474"/>
      <c r="C25" s="475"/>
      <c r="D25" s="207" t="s">
        <v>325</v>
      </c>
      <c r="E25" s="208" t="s">
        <v>331</v>
      </c>
      <c r="F25" s="214" t="s">
        <v>367</v>
      </c>
      <c r="G25" s="214" t="s">
        <v>355</v>
      </c>
      <c r="H25" s="209">
        <v>100000</v>
      </c>
      <c r="I25" s="209">
        <v>16000</v>
      </c>
      <c r="J25" s="210" t="s">
        <v>147</v>
      </c>
    </row>
    <row r="26" spans="1:10" ht="28.15" customHeight="1">
      <c r="A26" s="469"/>
      <c r="B26" s="476"/>
      <c r="C26" s="477"/>
      <c r="D26" s="207" t="s">
        <v>325</v>
      </c>
      <c r="E26" s="208" t="s">
        <v>331</v>
      </c>
      <c r="F26" s="214" t="s">
        <v>368</v>
      </c>
      <c r="G26" s="214" t="s">
        <v>356</v>
      </c>
      <c r="H26" s="209">
        <v>136000</v>
      </c>
      <c r="I26" s="209">
        <v>90000</v>
      </c>
      <c r="J26" s="210" t="s">
        <v>147</v>
      </c>
    </row>
    <row r="27" spans="1:10" ht="25.15" customHeight="1">
      <c r="A27" s="467" t="s">
        <v>148</v>
      </c>
      <c r="B27" s="472" t="s">
        <v>154</v>
      </c>
      <c r="C27" s="473"/>
      <c r="D27" s="207" t="s">
        <v>325</v>
      </c>
      <c r="E27" s="208" t="s">
        <v>330</v>
      </c>
      <c r="F27" s="214" t="s">
        <v>369</v>
      </c>
      <c r="G27" s="214" t="s">
        <v>357</v>
      </c>
      <c r="H27" s="209">
        <v>300000</v>
      </c>
      <c r="I27" s="209">
        <v>340000</v>
      </c>
      <c r="J27" s="206" t="s">
        <v>149</v>
      </c>
    </row>
    <row r="28" spans="1:10" ht="24.6" customHeight="1">
      <c r="A28" s="468"/>
      <c r="B28" s="474"/>
      <c r="C28" s="475"/>
      <c r="D28" s="207" t="s">
        <v>325</v>
      </c>
      <c r="E28" s="208" t="s">
        <v>330</v>
      </c>
      <c r="F28" s="214" t="s">
        <v>413</v>
      </c>
      <c r="G28" s="214" t="s">
        <v>414</v>
      </c>
      <c r="H28" s="209">
        <v>8000</v>
      </c>
      <c r="I28" s="209">
        <v>8000</v>
      </c>
      <c r="J28" s="206" t="s">
        <v>415</v>
      </c>
    </row>
    <row r="29" spans="1:10" ht="27" customHeight="1">
      <c r="A29" s="469"/>
      <c r="B29" s="476"/>
      <c r="C29" s="477"/>
      <c r="D29" s="207" t="s">
        <v>325</v>
      </c>
      <c r="E29" s="208" t="s">
        <v>330</v>
      </c>
      <c r="F29" s="214" t="s">
        <v>412</v>
      </c>
      <c r="G29" s="214" t="s">
        <v>411</v>
      </c>
      <c r="H29" s="209">
        <v>400000</v>
      </c>
      <c r="I29" s="209">
        <v>0</v>
      </c>
      <c r="J29" s="206" t="s">
        <v>153</v>
      </c>
    </row>
    <row r="30" spans="1:10" ht="25.9" customHeight="1">
      <c r="A30" s="467" t="s">
        <v>148</v>
      </c>
      <c r="B30" s="472" t="s">
        <v>156</v>
      </c>
      <c r="C30" s="473"/>
      <c r="D30" s="207" t="s">
        <v>323</v>
      </c>
      <c r="E30" s="208" t="s">
        <v>324</v>
      </c>
      <c r="F30" s="214" t="s">
        <v>370</v>
      </c>
      <c r="G30" s="214" t="s">
        <v>509</v>
      </c>
      <c r="H30" s="209">
        <v>50000</v>
      </c>
      <c r="I30" s="209">
        <v>100000</v>
      </c>
      <c r="J30" s="206" t="s">
        <v>329</v>
      </c>
    </row>
    <row r="31" spans="1:10" ht="24" customHeight="1">
      <c r="A31" s="468"/>
      <c r="B31" s="474"/>
      <c r="C31" s="475"/>
      <c r="D31" s="207" t="s">
        <v>325</v>
      </c>
      <c r="E31" s="208" t="s">
        <v>334</v>
      </c>
      <c r="F31" s="214" t="s">
        <v>418</v>
      </c>
      <c r="G31" s="214" t="s">
        <v>510</v>
      </c>
      <c r="H31" s="209">
        <v>8000</v>
      </c>
      <c r="I31" s="209">
        <v>5000</v>
      </c>
      <c r="J31" s="206" t="s">
        <v>341</v>
      </c>
    </row>
    <row r="32" spans="1:10" ht="24.6" customHeight="1">
      <c r="A32" s="468"/>
      <c r="B32" s="474"/>
      <c r="C32" s="475"/>
      <c r="D32" s="207" t="s">
        <v>325</v>
      </c>
      <c r="E32" s="208" t="s">
        <v>334</v>
      </c>
      <c r="F32" s="214" t="s">
        <v>371</v>
      </c>
      <c r="G32" s="214" t="s">
        <v>358</v>
      </c>
      <c r="H32" s="209">
        <v>7000</v>
      </c>
      <c r="I32" s="209">
        <v>1500</v>
      </c>
      <c r="J32" s="206" t="s">
        <v>342</v>
      </c>
    </row>
    <row r="33" spans="1:10" ht="23.45" customHeight="1">
      <c r="A33" s="468"/>
      <c r="B33" s="474"/>
      <c r="C33" s="475"/>
      <c r="D33" s="207" t="s">
        <v>325</v>
      </c>
      <c r="E33" s="208" t="s">
        <v>334</v>
      </c>
      <c r="F33" s="214" t="s">
        <v>372</v>
      </c>
      <c r="G33" s="214" t="s">
        <v>511</v>
      </c>
      <c r="H33" s="209">
        <v>30000</v>
      </c>
      <c r="I33" s="209">
        <v>70000</v>
      </c>
      <c r="J33" s="206" t="s">
        <v>350</v>
      </c>
    </row>
    <row r="34" spans="1:10" ht="32.450000000000003" customHeight="1">
      <c r="A34" s="468"/>
      <c r="B34" s="476"/>
      <c r="C34" s="477"/>
      <c r="D34" s="207" t="s">
        <v>325</v>
      </c>
      <c r="E34" s="208" t="s">
        <v>339</v>
      </c>
      <c r="F34" s="214" t="s">
        <v>373</v>
      </c>
      <c r="G34" s="214" t="s">
        <v>512</v>
      </c>
      <c r="H34" s="209">
        <v>30000</v>
      </c>
      <c r="I34" s="209">
        <v>30000</v>
      </c>
      <c r="J34" s="206" t="s">
        <v>340</v>
      </c>
    </row>
    <row r="35" spans="1:10" ht="25.9" customHeight="1">
      <c r="A35" s="468"/>
      <c r="B35" s="472" t="s">
        <v>155</v>
      </c>
      <c r="C35" s="473"/>
      <c r="D35" s="207" t="s">
        <v>325</v>
      </c>
      <c r="E35" s="208" t="s">
        <v>339</v>
      </c>
      <c r="F35" s="214" t="s">
        <v>374</v>
      </c>
      <c r="G35" s="214" t="s">
        <v>513</v>
      </c>
      <c r="H35" s="209">
        <v>100000</v>
      </c>
      <c r="I35" s="209">
        <v>0</v>
      </c>
      <c r="J35" s="206" t="s">
        <v>343</v>
      </c>
    </row>
    <row r="36" spans="1:10" ht="33" customHeight="1">
      <c r="A36" s="468"/>
      <c r="B36" s="474"/>
      <c r="C36" s="475"/>
      <c r="D36" s="207" t="s">
        <v>325</v>
      </c>
      <c r="E36" s="208" t="s">
        <v>339</v>
      </c>
      <c r="F36" s="214" t="s">
        <v>514</v>
      </c>
      <c r="G36" s="214" t="s">
        <v>515</v>
      </c>
      <c r="H36" s="209">
        <v>0</v>
      </c>
      <c r="I36" s="209">
        <v>19375</v>
      </c>
      <c r="J36" s="206" t="s">
        <v>494</v>
      </c>
    </row>
    <row r="37" spans="1:10" ht="26.45" customHeight="1">
      <c r="A37" s="469"/>
      <c r="B37" s="476"/>
      <c r="C37" s="477"/>
      <c r="D37" s="207" t="s">
        <v>325</v>
      </c>
      <c r="E37" s="208" t="s">
        <v>339</v>
      </c>
      <c r="F37" s="214" t="s">
        <v>516</v>
      </c>
      <c r="G37" s="214" t="s">
        <v>517</v>
      </c>
      <c r="H37" s="209">
        <v>0</v>
      </c>
      <c r="I37" s="209">
        <v>130000</v>
      </c>
      <c r="J37" s="206" t="s">
        <v>495</v>
      </c>
    </row>
    <row r="38" spans="1:10" ht="25.9" customHeight="1">
      <c r="A38" s="467" t="s">
        <v>148</v>
      </c>
      <c r="B38" s="472" t="s">
        <v>155</v>
      </c>
      <c r="C38" s="473"/>
      <c r="D38" s="207" t="s">
        <v>325</v>
      </c>
      <c r="E38" s="208" t="s">
        <v>333</v>
      </c>
      <c r="F38" s="214" t="s">
        <v>375</v>
      </c>
      <c r="G38" s="214" t="s">
        <v>518</v>
      </c>
      <c r="H38" s="209">
        <v>600000</v>
      </c>
      <c r="I38" s="209">
        <v>620000</v>
      </c>
      <c r="J38" s="210" t="s">
        <v>335</v>
      </c>
    </row>
    <row r="39" spans="1:10" ht="25.9" customHeight="1">
      <c r="A39" s="468"/>
      <c r="B39" s="474"/>
      <c r="C39" s="475"/>
      <c r="D39" s="207" t="s">
        <v>325</v>
      </c>
      <c r="E39" s="208" t="s">
        <v>334</v>
      </c>
      <c r="F39" s="214" t="s">
        <v>493</v>
      </c>
      <c r="G39" s="214" t="s">
        <v>519</v>
      </c>
      <c r="H39" s="209">
        <v>200000</v>
      </c>
      <c r="I39" s="209">
        <v>101200</v>
      </c>
      <c r="J39" s="210" t="s">
        <v>337</v>
      </c>
    </row>
    <row r="40" spans="1:10" ht="25.9" customHeight="1">
      <c r="A40" s="468"/>
      <c r="B40" s="474"/>
      <c r="C40" s="475"/>
      <c r="D40" s="207" t="s">
        <v>325</v>
      </c>
      <c r="E40" s="208" t="s">
        <v>334</v>
      </c>
      <c r="F40" s="214" t="s">
        <v>377</v>
      </c>
      <c r="G40" s="214" t="s">
        <v>520</v>
      </c>
      <c r="H40" s="209">
        <v>0</v>
      </c>
      <c r="I40" s="209">
        <v>650000</v>
      </c>
      <c r="J40" s="206" t="s">
        <v>336</v>
      </c>
    </row>
    <row r="41" spans="1:10" ht="25.9" customHeight="1">
      <c r="A41" s="469"/>
      <c r="B41" s="476"/>
      <c r="C41" s="477"/>
      <c r="D41" s="207" t="s">
        <v>325</v>
      </c>
      <c r="E41" s="208" t="s">
        <v>334</v>
      </c>
      <c r="F41" s="214" t="s">
        <v>419</v>
      </c>
      <c r="G41" s="214" t="s">
        <v>521</v>
      </c>
      <c r="H41" s="209">
        <v>200000</v>
      </c>
      <c r="I41" s="209">
        <v>465000</v>
      </c>
      <c r="J41" s="206" t="s">
        <v>336</v>
      </c>
    </row>
    <row r="42" spans="1:10" ht="28.9" customHeight="1">
      <c r="A42" s="467" t="s">
        <v>151</v>
      </c>
      <c r="B42" s="472" t="s">
        <v>152</v>
      </c>
      <c r="C42" s="473"/>
      <c r="D42" s="207" t="s">
        <v>325</v>
      </c>
      <c r="E42" s="211" t="s">
        <v>333</v>
      </c>
      <c r="F42" s="215" t="s">
        <v>378</v>
      </c>
      <c r="G42" s="215" t="s">
        <v>522</v>
      </c>
      <c r="H42" s="212">
        <v>70000</v>
      </c>
      <c r="I42" s="212">
        <v>55000</v>
      </c>
      <c r="J42" s="213" t="s">
        <v>150</v>
      </c>
    </row>
    <row r="43" spans="1:10" ht="27" customHeight="1">
      <c r="A43" s="468"/>
      <c r="B43" s="474"/>
      <c r="C43" s="475"/>
      <c r="D43" s="207" t="s">
        <v>325</v>
      </c>
      <c r="E43" s="211" t="s">
        <v>333</v>
      </c>
      <c r="F43" s="215" t="s">
        <v>379</v>
      </c>
      <c r="G43" s="215" t="s">
        <v>523</v>
      </c>
      <c r="H43" s="212">
        <v>285000</v>
      </c>
      <c r="I43" s="212">
        <v>285000</v>
      </c>
      <c r="J43" s="213" t="s">
        <v>335</v>
      </c>
    </row>
    <row r="44" spans="1:10" ht="27" customHeight="1">
      <c r="A44" s="468"/>
      <c r="B44" s="474"/>
      <c r="C44" s="475"/>
      <c r="D44" s="207" t="s">
        <v>325</v>
      </c>
      <c r="E44" s="211" t="s">
        <v>333</v>
      </c>
      <c r="F44" s="215" t="s">
        <v>380</v>
      </c>
      <c r="G44" s="215" t="s">
        <v>524</v>
      </c>
      <c r="H44" s="212">
        <v>60000</v>
      </c>
      <c r="I44" s="212">
        <v>60000</v>
      </c>
      <c r="J44" s="206" t="s">
        <v>347</v>
      </c>
    </row>
    <row r="45" spans="1:10" ht="22.9" customHeight="1">
      <c r="A45" s="468"/>
      <c r="B45" s="474"/>
      <c r="C45" s="475"/>
      <c r="D45" s="207" t="s">
        <v>325</v>
      </c>
      <c r="E45" s="211" t="s">
        <v>333</v>
      </c>
      <c r="F45" s="215" t="s">
        <v>381</v>
      </c>
      <c r="G45" s="215" t="s">
        <v>525</v>
      </c>
      <c r="H45" s="212">
        <v>10000</v>
      </c>
      <c r="I45" s="212">
        <v>10000</v>
      </c>
      <c r="J45" s="206" t="s">
        <v>348</v>
      </c>
    </row>
    <row r="46" spans="1:10" ht="27.6" customHeight="1">
      <c r="A46" s="468"/>
      <c r="B46" s="474"/>
      <c r="C46" s="475"/>
      <c r="D46" s="207" t="s">
        <v>325</v>
      </c>
      <c r="E46" s="211" t="s">
        <v>346</v>
      </c>
      <c r="F46" s="215" t="s">
        <v>382</v>
      </c>
      <c r="G46" s="215" t="s">
        <v>421</v>
      </c>
      <c r="H46" s="212">
        <v>100000</v>
      </c>
      <c r="I46" s="212">
        <v>100000</v>
      </c>
      <c r="J46" s="206" t="s">
        <v>349</v>
      </c>
    </row>
    <row r="47" spans="1:10" ht="25.9" customHeight="1">
      <c r="A47" s="468"/>
      <c r="B47" s="474"/>
      <c r="C47" s="475"/>
      <c r="D47" s="207" t="s">
        <v>325</v>
      </c>
      <c r="E47" s="211" t="s">
        <v>346</v>
      </c>
      <c r="F47" s="215" t="s">
        <v>383</v>
      </c>
      <c r="G47" s="215" t="s">
        <v>359</v>
      </c>
      <c r="H47" s="212">
        <v>5000</v>
      </c>
      <c r="I47" s="212">
        <v>40000</v>
      </c>
      <c r="J47" s="206" t="s">
        <v>349</v>
      </c>
    </row>
    <row r="48" spans="1:10" ht="24" customHeight="1">
      <c r="A48" s="468"/>
      <c r="B48" s="474"/>
      <c r="C48" s="475"/>
      <c r="D48" s="207" t="s">
        <v>325</v>
      </c>
      <c r="E48" s="211" t="s">
        <v>346</v>
      </c>
      <c r="F48" s="215" t="s">
        <v>384</v>
      </c>
      <c r="G48" s="215" t="s">
        <v>360</v>
      </c>
      <c r="H48" s="212">
        <v>100000</v>
      </c>
      <c r="I48" s="212">
        <v>80000</v>
      </c>
      <c r="J48" s="206" t="s">
        <v>349</v>
      </c>
    </row>
    <row r="49" spans="1:10" ht="28.15" customHeight="1">
      <c r="A49" s="468"/>
      <c r="B49" s="474"/>
      <c r="C49" s="475"/>
      <c r="D49" s="207" t="s">
        <v>325</v>
      </c>
      <c r="E49" s="211" t="s">
        <v>346</v>
      </c>
      <c r="F49" s="215" t="s">
        <v>385</v>
      </c>
      <c r="G49" s="215" t="s">
        <v>361</v>
      </c>
      <c r="H49" s="212">
        <v>50000</v>
      </c>
      <c r="I49" s="212">
        <v>50000</v>
      </c>
      <c r="J49" s="206" t="s">
        <v>150</v>
      </c>
    </row>
    <row r="50" spans="1:10" ht="27" customHeight="1">
      <c r="A50" s="469"/>
      <c r="B50" s="476"/>
      <c r="C50" s="477"/>
      <c r="D50" s="207" t="s">
        <v>325</v>
      </c>
      <c r="E50" s="211" t="s">
        <v>346</v>
      </c>
      <c r="F50" s="215" t="s">
        <v>363</v>
      </c>
      <c r="G50" s="215" t="s">
        <v>362</v>
      </c>
      <c r="H50" s="212">
        <v>15000</v>
      </c>
      <c r="I50" s="212">
        <v>31846</v>
      </c>
      <c r="J50" s="213" t="s">
        <v>150</v>
      </c>
    </row>
    <row r="52" spans="1:10">
      <c r="D52" s="6"/>
      <c r="E52" s="6"/>
      <c r="F52" s="7"/>
      <c r="G52" s="49" t="s">
        <v>433</v>
      </c>
      <c r="H52" s="9"/>
      <c r="I52" s="9"/>
      <c r="J52" s="7"/>
    </row>
    <row r="53" spans="1:10">
      <c r="A53" s="470" t="s">
        <v>431</v>
      </c>
      <c r="B53" s="470"/>
      <c r="C53" s="470"/>
      <c r="D53" s="470"/>
      <c r="E53" s="470"/>
      <c r="F53" s="470"/>
      <c r="G53" s="470"/>
      <c r="H53" s="470"/>
      <c r="I53" s="470"/>
      <c r="J53" s="470"/>
    </row>
    <row r="54" spans="1:10">
      <c r="A54" s="1"/>
      <c r="B54" s="10"/>
      <c r="C54" s="10"/>
      <c r="D54" s="10"/>
      <c r="E54" s="10"/>
      <c r="F54" s="10"/>
      <c r="G54" s="10"/>
      <c r="H54" s="10"/>
      <c r="I54" s="8"/>
      <c r="J54" s="8"/>
    </row>
    <row r="55" spans="1:10">
      <c r="A55" s="50" t="s">
        <v>528</v>
      </c>
      <c r="B55" s="51"/>
      <c r="C55" s="51"/>
      <c r="D55" s="51"/>
      <c r="E55" s="11"/>
      <c r="F55" s="11"/>
      <c r="G55" s="11" t="s">
        <v>4</v>
      </c>
      <c r="H55" s="12" t="s">
        <v>4</v>
      </c>
      <c r="I55" s="11"/>
      <c r="J55" s="11"/>
    </row>
    <row r="56" spans="1:10">
      <c r="A56" s="50" t="s">
        <v>529</v>
      </c>
      <c r="B56" s="51"/>
      <c r="C56" s="51"/>
      <c r="D56" s="51"/>
      <c r="E56" s="11"/>
      <c r="F56" s="11"/>
      <c r="G56" s="245" t="s">
        <v>429</v>
      </c>
      <c r="H56" s="12" t="s">
        <v>4</v>
      </c>
      <c r="I56" s="11"/>
      <c r="J56" s="11"/>
    </row>
    <row r="57" spans="1:10">
      <c r="A57" s="50"/>
      <c r="B57" s="51"/>
      <c r="C57" s="51"/>
      <c r="D57" s="51"/>
      <c r="E57" s="11"/>
      <c r="F57" s="11"/>
      <c r="G57" s="421" t="s">
        <v>531</v>
      </c>
      <c r="H57" s="471" t="s">
        <v>532</v>
      </c>
      <c r="I57" s="471"/>
      <c r="J57" s="471"/>
    </row>
    <row r="58" spans="1:10">
      <c r="A58" s="50" t="s">
        <v>530</v>
      </c>
      <c r="B58" s="51"/>
      <c r="C58" s="51"/>
      <c r="D58" s="51"/>
      <c r="E58" s="11"/>
      <c r="F58" s="11"/>
      <c r="G58" s="229"/>
      <c r="H58" s="471" t="s">
        <v>533</v>
      </c>
      <c r="I58" s="471"/>
      <c r="J58" s="471"/>
    </row>
    <row r="59" spans="1:10">
      <c r="A59" s="11"/>
      <c r="B59" s="11"/>
      <c r="C59" s="11"/>
      <c r="D59" s="11"/>
      <c r="E59" s="11"/>
      <c r="F59" s="11"/>
      <c r="G59" s="11"/>
      <c r="H59" s="471"/>
      <c r="I59" s="471"/>
      <c r="J59" s="471"/>
    </row>
  </sheetData>
  <mergeCells count="28">
    <mergeCell ref="A1:J1"/>
    <mergeCell ref="A3:J3"/>
    <mergeCell ref="A4:J4"/>
    <mergeCell ref="A5:J5"/>
    <mergeCell ref="A20:A26"/>
    <mergeCell ref="A7:A8"/>
    <mergeCell ref="B7:C8"/>
    <mergeCell ref="D7:E7"/>
    <mergeCell ref="G7:G8"/>
    <mergeCell ref="A9:A19"/>
    <mergeCell ref="H59:J59"/>
    <mergeCell ref="I7:I8"/>
    <mergeCell ref="B27:C29"/>
    <mergeCell ref="B30:C34"/>
    <mergeCell ref="B20:C26"/>
    <mergeCell ref="B42:C50"/>
    <mergeCell ref="J7:J8"/>
    <mergeCell ref="H7:H8"/>
    <mergeCell ref="H58:J58"/>
    <mergeCell ref="B9:C19"/>
    <mergeCell ref="A27:A29"/>
    <mergeCell ref="A53:J53"/>
    <mergeCell ref="H57:J57"/>
    <mergeCell ref="A42:A50"/>
    <mergeCell ref="A30:A37"/>
    <mergeCell ref="A38:A41"/>
    <mergeCell ref="B35:C37"/>
    <mergeCell ref="B38:C41"/>
  </mergeCells>
  <pageMargins left="0.7" right="0.7" top="0.75" bottom="0.75" header="0.3" footer="0.3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Windows User</cp:lastModifiedBy>
  <cp:lastPrinted>2021-09-21T10:29:07Z</cp:lastPrinted>
  <dcterms:created xsi:type="dcterms:W3CDTF">2018-11-09T08:18:00Z</dcterms:created>
  <dcterms:modified xsi:type="dcterms:W3CDTF">2021-11-25T07:30:54Z</dcterms:modified>
</cp:coreProperties>
</file>