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3250" windowHeight="95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190" i="2"/>
  <c r="N193"/>
  <c r="P193" s="1"/>
  <c r="N194"/>
  <c r="P194" s="1"/>
  <c r="N195"/>
  <c r="O195" s="1"/>
  <c r="Q195" s="1"/>
  <c r="N197"/>
  <c r="O197" s="1"/>
  <c r="Q197" s="1"/>
  <c r="N198"/>
  <c r="P198" s="1"/>
  <c r="N199"/>
  <c r="P199" s="1"/>
  <c r="N201"/>
  <c r="O201" s="1"/>
  <c r="Q201" s="1"/>
  <c r="N202"/>
  <c r="O202" s="1"/>
  <c r="Q202" s="1"/>
  <c r="N203"/>
  <c r="P203" s="1"/>
  <c r="N204"/>
  <c r="P204" s="1"/>
  <c r="N206"/>
  <c r="O206" s="1"/>
  <c r="Q206" s="1"/>
  <c r="N207"/>
  <c r="O207" s="1"/>
  <c r="Q207" s="1"/>
  <c r="N208"/>
  <c r="P208" s="1"/>
  <c r="N209"/>
  <c r="P209" s="1"/>
  <c r="N189"/>
  <c r="P189" s="1"/>
  <c r="N190"/>
  <c r="O190" s="1"/>
  <c r="Q190" s="1"/>
  <c r="O191"/>
  <c r="Q191" s="1"/>
  <c r="N191"/>
  <c r="P191" s="1"/>
  <c r="Q182"/>
  <c r="P182"/>
  <c r="N184"/>
  <c r="P184" s="1"/>
  <c r="N182"/>
  <c r="P161"/>
  <c r="P169"/>
  <c r="N175"/>
  <c r="O175" s="1"/>
  <c r="Q175" s="1"/>
  <c r="N169"/>
  <c r="O169" s="1"/>
  <c r="Q169" s="1"/>
  <c r="N170"/>
  <c r="O170" s="1"/>
  <c r="Q170" s="1"/>
  <c r="N171"/>
  <c r="P171" s="1"/>
  <c r="N161"/>
  <c r="O161" s="1"/>
  <c r="Q161" s="1"/>
  <c r="N162"/>
  <c r="O162" s="1"/>
  <c r="Q162" s="1"/>
  <c r="N166"/>
  <c r="P166" s="1"/>
  <c r="N167"/>
  <c r="P167" s="1"/>
  <c r="N163"/>
  <c r="O163" s="1"/>
  <c r="Q163" s="1"/>
  <c r="N159"/>
  <c r="O159" s="1"/>
  <c r="Q159" s="1"/>
  <c r="P135"/>
  <c r="P137"/>
  <c r="P140"/>
  <c r="N149"/>
  <c r="P149" s="1"/>
  <c r="N150"/>
  <c r="O150" s="1"/>
  <c r="Q150" s="1"/>
  <c r="N151"/>
  <c r="O151" s="1"/>
  <c r="Q151" s="1"/>
  <c r="N152"/>
  <c r="P152" s="1"/>
  <c r="N148"/>
  <c r="P148" s="1"/>
  <c r="N144"/>
  <c r="P144" s="1"/>
  <c r="N145"/>
  <c r="O145" s="1"/>
  <c r="Q145" s="1"/>
  <c r="N146"/>
  <c r="P146" s="1"/>
  <c r="N140"/>
  <c r="O140" s="1"/>
  <c r="N141"/>
  <c r="P141" s="1"/>
  <c r="N142"/>
  <c r="O142" s="1"/>
  <c r="Q142" s="1"/>
  <c r="O135"/>
  <c r="Q135" s="1"/>
  <c r="O137"/>
  <c r="Q137" s="1"/>
  <c r="N135"/>
  <c r="N136"/>
  <c r="O136" s="1"/>
  <c r="Q136" s="1"/>
  <c r="N137"/>
  <c r="N134"/>
  <c r="P134" s="1"/>
  <c r="Q111"/>
  <c r="N130"/>
  <c r="O130" s="1"/>
  <c r="Q130" s="1"/>
  <c r="N122"/>
  <c r="P122" s="1"/>
  <c r="N124"/>
  <c r="P124" s="1"/>
  <c r="N125"/>
  <c r="P125" s="1"/>
  <c r="N126"/>
  <c r="O126" s="1"/>
  <c r="Q126" s="1"/>
  <c r="O117"/>
  <c r="Q117" s="1"/>
  <c r="N116"/>
  <c r="N117"/>
  <c r="P117" s="1"/>
  <c r="N118"/>
  <c r="P118" s="1"/>
  <c r="Q110"/>
  <c r="Q112"/>
  <c r="N108"/>
  <c r="O108" s="1"/>
  <c r="Q108" s="1"/>
  <c r="P98"/>
  <c r="O98"/>
  <c r="Q98" s="1"/>
  <c r="N98"/>
  <c r="N87"/>
  <c r="O87" s="1"/>
  <c r="Q87" s="1"/>
  <c r="N91"/>
  <c r="P91" s="1"/>
  <c r="N90"/>
  <c r="P90" s="1"/>
  <c r="N89"/>
  <c r="O89" s="1"/>
  <c r="Q89" s="1"/>
  <c r="Q75"/>
  <c r="Q76"/>
  <c r="Q78"/>
  <c r="Q79"/>
  <c r="Q80"/>
  <c r="P75"/>
  <c r="P76"/>
  <c r="P78"/>
  <c r="P79"/>
  <c r="P80"/>
  <c r="Q71"/>
  <c r="Q72"/>
  <c r="P71"/>
  <c r="P72"/>
  <c r="Q70"/>
  <c r="P70"/>
  <c r="Q67"/>
  <c r="Q66"/>
  <c r="P67"/>
  <c r="P66"/>
  <c r="Q51"/>
  <c r="Q57"/>
  <c r="Q62"/>
  <c r="Q64"/>
  <c r="P62"/>
  <c r="O50"/>
  <c r="Q40"/>
  <c r="Q41"/>
  <c r="Q42"/>
  <c r="Q43"/>
  <c r="P20"/>
  <c r="P43"/>
  <c r="O19"/>
  <c r="Q19" s="1"/>
  <c r="O20"/>
  <c r="Q20" s="1"/>
  <c r="O31"/>
  <c r="Q31" s="1"/>
  <c r="N38"/>
  <c r="Q38" s="1"/>
  <c r="N31"/>
  <c r="P31" s="1"/>
  <c r="N50"/>
  <c r="N49" s="1"/>
  <c r="N68"/>
  <c r="N74"/>
  <c r="Q74" s="1"/>
  <c r="N19"/>
  <c r="P19" s="1"/>
  <c r="L22" i="1"/>
  <c r="M22"/>
  <c r="K22"/>
  <c r="N19"/>
  <c r="N20"/>
  <c r="L42"/>
  <c r="O19"/>
  <c r="O20"/>
  <c r="O18"/>
  <c r="L65"/>
  <c r="N18"/>
  <c r="L85"/>
  <c r="M85"/>
  <c r="M65"/>
  <c r="K72"/>
  <c r="M50" i="2"/>
  <c r="M57"/>
  <c r="P57" s="1"/>
  <c r="K66" i="1"/>
  <c r="K81"/>
  <c r="M24" i="2"/>
  <c r="M23" s="1"/>
  <c r="M22" s="1"/>
  <c r="M115"/>
  <c r="K86" i="1"/>
  <c r="K85" s="1"/>
  <c r="M112" i="2"/>
  <c r="M111" s="1"/>
  <c r="M110" s="1"/>
  <c r="M105" s="1"/>
  <c r="M64"/>
  <c r="P64" s="1"/>
  <c r="M165"/>
  <c r="M156" s="1"/>
  <c r="M85"/>
  <c r="M84" s="1"/>
  <c r="M83" s="1"/>
  <c r="M82" s="1"/>
  <c r="M42"/>
  <c r="M41" s="1"/>
  <c r="M40" s="1"/>
  <c r="P40" s="1"/>
  <c r="M36"/>
  <c r="M35" s="1"/>
  <c r="M34" s="1"/>
  <c r="M33" s="1"/>
  <c r="N33" s="1"/>
  <c r="K58" i="1"/>
  <c r="K47"/>
  <c r="K60"/>
  <c r="K51"/>
  <c r="M188" i="2"/>
  <c r="M187" s="1"/>
  <c r="M186" s="1"/>
  <c r="M181"/>
  <c r="M180" s="1"/>
  <c r="M139"/>
  <c r="M133" s="1"/>
  <c r="M132" s="1"/>
  <c r="M102"/>
  <c r="M101" s="1"/>
  <c r="M100" s="1"/>
  <c r="M95" s="1"/>
  <c r="M94" s="1"/>
  <c r="O49"/>
  <c r="Q49" s="1"/>
  <c r="M51"/>
  <c r="P51" s="1"/>
  <c r="M18"/>
  <c r="K79" i="1"/>
  <c r="K77"/>
  <c r="M42"/>
  <c r="K54"/>
  <c r="K43"/>
  <c r="L27"/>
  <c r="K27"/>
  <c r="K42" l="1"/>
  <c r="Q140" i="2"/>
  <c r="O33"/>
  <c r="Q33" s="1"/>
  <c r="P33"/>
  <c r="M17"/>
  <c r="N24"/>
  <c r="N35"/>
  <c r="P38"/>
  <c r="P49"/>
  <c r="Q50"/>
  <c r="P74"/>
  <c r="P87"/>
  <c r="O125"/>
  <c r="Q125" s="1"/>
  <c r="P130"/>
  <c r="P112"/>
  <c r="O141"/>
  <c r="Q141" s="1"/>
  <c r="O152"/>
  <c r="Q152" s="1"/>
  <c r="P150"/>
  <c r="P145"/>
  <c r="P163"/>
  <c r="O189"/>
  <c r="O208"/>
  <c r="Q208" s="1"/>
  <c r="O203"/>
  <c r="Q203" s="1"/>
  <c r="O198"/>
  <c r="Q198" s="1"/>
  <c r="O193"/>
  <c r="Q193" s="1"/>
  <c r="P206"/>
  <c r="P201"/>
  <c r="P195"/>
  <c r="N36"/>
  <c r="P50"/>
  <c r="O48"/>
  <c r="O90"/>
  <c r="Q90" s="1"/>
  <c r="P89"/>
  <c r="N102"/>
  <c r="O118"/>
  <c r="Q118" s="1"/>
  <c r="O116"/>
  <c r="O122"/>
  <c r="Q122" s="1"/>
  <c r="P126"/>
  <c r="P116"/>
  <c r="P108"/>
  <c r="O134"/>
  <c r="O146"/>
  <c r="Q146" s="1"/>
  <c r="O144"/>
  <c r="Q144" s="1"/>
  <c r="O148"/>
  <c r="Q148" s="1"/>
  <c r="O149"/>
  <c r="Q149" s="1"/>
  <c r="N139"/>
  <c r="P139" s="1"/>
  <c r="P151"/>
  <c r="P136"/>
  <c r="O167"/>
  <c r="Q167" s="1"/>
  <c r="O171"/>
  <c r="Q171" s="1"/>
  <c r="P175"/>
  <c r="P170"/>
  <c r="P159"/>
  <c r="O184"/>
  <c r="Q184" s="1"/>
  <c r="O209"/>
  <c r="Q209" s="1"/>
  <c r="O204"/>
  <c r="Q204" s="1"/>
  <c r="O199"/>
  <c r="Q199" s="1"/>
  <c r="O194"/>
  <c r="Q194" s="1"/>
  <c r="P207"/>
  <c r="P202"/>
  <c r="P197"/>
  <c r="N188"/>
  <c r="N187" s="1"/>
  <c r="N18"/>
  <c r="P41"/>
  <c r="N48"/>
  <c r="P48" s="1"/>
  <c r="N100"/>
  <c r="P110"/>
  <c r="P142"/>
  <c r="O166"/>
  <c r="Q166" s="1"/>
  <c r="M155"/>
  <c r="M154" s="1"/>
  <c r="N34"/>
  <c r="P42"/>
  <c r="O91"/>
  <c r="Q91" s="1"/>
  <c r="N101"/>
  <c r="O124"/>
  <c r="Q124" s="1"/>
  <c r="P111"/>
  <c r="N133"/>
  <c r="N165"/>
  <c r="P162"/>
  <c r="P188"/>
  <c r="N30"/>
  <c r="K65" i="1"/>
  <c r="M178" i="2"/>
  <c r="M177" s="1"/>
  <c r="M179"/>
  <c r="N107"/>
  <c r="N129"/>
  <c r="N121"/>
  <c r="M49"/>
  <c r="M48" s="1"/>
  <c r="M47" s="1"/>
  <c r="M46" s="1"/>
  <c r="M45" s="1"/>
  <c r="N86"/>
  <c r="N174"/>
  <c r="N97"/>
  <c r="M93"/>
  <c r="N158"/>
  <c r="N181"/>
  <c r="N120"/>
  <c r="P181" l="1"/>
  <c r="O181"/>
  <c r="Q181" s="1"/>
  <c r="O174"/>
  <c r="Q174" s="1"/>
  <c r="P174"/>
  <c r="P133"/>
  <c r="N132"/>
  <c r="P132" s="1"/>
  <c r="Q134"/>
  <c r="O97"/>
  <c r="Q97" s="1"/>
  <c r="P97"/>
  <c r="P121"/>
  <c r="O121"/>
  <c r="Q121" s="1"/>
  <c r="P165"/>
  <c r="O165"/>
  <c r="Q165" s="1"/>
  <c r="O101"/>
  <c r="Q101" s="1"/>
  <c r="P101"/>
  <c r="P24"/>
  <c r="N23"/>
  <c r="O24"/>
  <c r="Q24" s="1"/>
  <c r="P34"/>
  <c r="O34"/>
  <c r="Q34" s="1"/>
  <c r="P18"/>
  <c r="O18"/>
  <c r="Q18" s="1"/>
  <c r="O47"/>
  <c r="Q48"/>
  <c r="P35"/>
  <c r="O35"/>
  <c r="Q35" s="1"/>
  <c r="P129"/>
  <c r="O129"/>
  <c r="Q129" s="1"/>
  <c r="P36"/>
  <c r="Q36"/>
  <c r="Q189"/>
  <c r="O188"/>
  <c r="O120"/>
  <c r="Q120" s="1"/>
  <c r="P120"/>
  <c r="O100"/>
  <c r="Q100" s="1"/>
  <c r="P100"/>
  <c r="P102"/>
  <c r="O102"/>
  <c r="Q102" s="1"/>
  <c r="O158"/>
  <c r="Q158" s="1"/>
  <c r="P158"/>
  <c r="O86"/>
  <c r="Q86" s="1"/>
  <c r="P86"/>
  <c r="O107"/>
  <c r="Q107" s="1"/>
  <c r="P107"/>
  <c r="N29"/>
  <c r="P30"/>
  <c r="O30"/>
  <c r="Q30" s="1"/>
  <c r="Q116"/>
  <c r="M15"/>
  <c r="M14" s="1"/>
  <c r="M13" s="1"/>
  <c r="M12" s="1"/>
  <c r="N17"/>
  <c r="N47"/>
  <c r="O139"/>
  <c r="Q139" s="1"/>
  <c r="N186"/>
  <c r="P187"/>
  <c r="N180"/>
  <c r="N85"/>
  <c r="N106"/>
  <c r="N128"/>
  <c r="N96"/>
  <c r="N173"/>
  <c r="N157"/>
  <c r="N84"/>
  <c r="P106" l="1"/>
  <c r="N105"/>
  <c r="P105" s="1"/>
  <c r="O106"/>
  <c r="N28"/>
  <c r="P29"/>
  <c r="O29"/>
  <c r="Q29" s="1"/>
  <c r="N22"/>
  <c r="P23"/>
  <c r="O23"/>
  <c r="Q23" s="1"/>
  <c r="O84"/>
  <c r="Q84" s="1"/>
  <c r="P84"/>
  <c r="O128"/>
  <c r="P128"/>
  <c r="N179"/>
  <c r="O180"/>
  <c r="Q180" s="1"/>
  <c r="P180"/>
  <c r="P17"/>
  <c r="O17"/>
  <c r="Q47"/>
  <c r="O46"/>
  <c r="O133"/>
  <c r="N115"/>
  <c r="P157"/>
  <c r="O157"/>
  <c r="N156"/>
  <c r="P156" s="1"/>
  <c r="N95"/>
  <c r="P95" s="1"/>
  <c r="P96"/>
  <c r="P173"/>
  <c r="O173"/>
  <c r="Q173" s="1"/>
  <c r="O85"/>
  <c r="Q85" s="1"/>
  <c r="P85"/>
  <c r="N46"/>
  <c r="P46" s="1"/>
  <c r="P47"/>
  <c r="O187"/>
  <c r="Q188"/>
  <c r="P186"/>
  <c r="O96"/>
  <c r="N83"/>
  <c r="N178"/>
  <c r="O186" l="1"/>
  <c r="Q186" s="1"/>
  <c r="Q187"/>
  <c r="O15"/>
  <c r="Q15" s="1"/>
  <c r="Q17"/>
  <c r="P22"/>
  <c r="O22"/>
  <c r="Q22" s="1"/>
  <c r="Q96"/>
  <c r="O95"/>
  <c r="O28"/>
  <c r="Q28" s="1"/>
  <c r="P28"/>
  <c r="O156"/>
  <c r="Q157"/>
  <c r="Q46"/>
  <c r="Q106"/>
  <c r="O105"/>
  <c r="Q105" s="1"/>
  <c r="Q128"/>
  <c r="O115"/>
  <c r="Q115" s="1"/>
  <c r="O83"/>
  <c r="Q83" s="1"/>
  <c r="P83"/>
  <c r="O178"/>
  <c r="Q178" s="1"/>
  <c r="P178"/>
  <c r="O132"/>
  <c r="Q132" s="1"/>
  <c r="Q133"/>
  <c r="O179"/>
  <c r="Q179" s="1"/>
  <c r="P179"/>
  <c r="N15"/>
  <c r="P15" s="1"/>
  <c r="N14"/>
  <c r="N155"/>
  <c r="N82"/>
  <c r="P82" s="1"/>
  <c r="N94"/>
  <c r="N177"/>
  <c r="O155" l="1"/>
  <c r="Q156"/>
  <c r="P14"/>
  <c r="O14"/>
  <c r="Q14" s="1"/>
  <c r="N154"/>
  <c r="P154" s="1"/>
  <c r="P155"/>
  <c r="P177"/>
  <c r="O177"/>
  <c r="Q177" s="1"/>
  <c r="Q95"/>
  <c r="O94"/>
  <c r="O93" s="1"/>
  <c r="P94"/>
  <c r="Q94"/>
  <c r="O82"/>
  <c r="N13"/>
  <c r="N93"/>
  <c r="O154" l="1"/>
  <c r="Q154" s="1"/>
  <c r="Q155"/>
  <c r="O13"/>
  <c r="P13"/>
  <c r="Q82"/>
  <c r="P93"/>
  <c r="N45"/>
  <c r="Q93"/>
  <c r="Q13" l="1"/>
  <c r="O12"/>
  <c r="O45"/>
  <c r="N12"/>
  <c r="P45"/>
  <c r="Q45"/>
  <c r="P12" l="1"/>
  <c r="Q12"/>
</calcChain>
</file>

<file path=xl/sharedStrings.xml><?xml version="1.0" encoding="utf-8"?>
<sst xmlns="http://schemas.openxmlformats.org/spreadsheetml/2006/main" count="1315" uniqueCount="395">
  <si>
    <t>I. OPĆI DIO</t>
  </si>
  <si>
    <t>Članak 1.</t>
  </si>
  <si>
    <t>Br.konta</t>
  </si>
  <si>
    <t>Plan</t>
  </si>
  <si>
    <t>Indeks</t>
  </si>
  <si>
    <t xml:space="preserve"> </t>
  </si>
  <si>
    <t>Šifra izvora</t>
  </si>
  <si>
    <t>3</t>
  </si>
  <si>
    <t>A.RAČUN PRIHODA I RASHODA</t>
  </si>
  <si>
    <t>01</t>
  </si>
  <si>
    <t>02</t>
  </si>
  <si>
    <t>04</t>
  </si>
  <si>
    <t>06</t>
  </si>
  <si>
    <t>Prihodi poslovanja</t>
  </si>
  <si>
    <t>03</t>
  </si>
  <si>
    <t>Prihodi od prodaje nefinancijske imovine</t>
  </si>
  <si>
    <t>Rashodi poslovanja</t>
  </si>
  <si>
    <t>4</t>
  </si>
  <si>
    <t>Rashodi za nabavu nefinancijske imovine</t>
  </si>
  <si>
    <t>RAZLIKA-MANJAK/VIŠAK</t>
  </si>
  <si>
    <t>B.RAČUN ZADUŽIVANJA/FINANCIRANJA</t>
  </si>
  <si>
    <t>Primici od financijske imovine i zaduživanja</t>
  </si>
  <si>
    <t>Izdaci za financijsku imovinu i otplate zajmova</t>
  </si>
  <si>
    <t>NETO ZADUŽIVANJE/FINANCIRANJE</t>
  </si>
  <si>
    <t>C.RASPOLOŽIVA SREDSTVA IZ PRETHODNIH GODINA(VIŠAK PRIHODA I REZERVIRANJA)</t>
  </si>
  <si>
    <t>Vlastiti izvori</t>
  </si>
  <si>
    <t>VIŠAK/MANJAK+NETO ZADUŽIVANJA/FINANCIRANJA+RASPOLOŽIVA SREDSTVA IZ PRETHODNIH GODINA</t>
  </si>
  <si>
    <t>VRSTA PRIHODA/IZDATAKA</t>
  </si>
  <si>
    <t>Prihodi od poreza</t>
  </si>
  <si>
    <t>Porez i prirez na dohodak</t>
  </si>
  <si>
    <t>Porezi na imovinu</t>
  </si>
  <si>
    <t>Porezi na robu i usluge</t>
  </si>
  <si>
    <t>Pomoći iz inozemstva i od subjekata unutar općeg proračuna</t>
  </si>
  <si>
    <t>Pomoći proračunu iz drugih proračuna</t>
  </si>
  <si>
    <t>634</t>
  </si>
  <si>
    <t>Pomoći od izvanproračunskih korisnika</t>
  </si>
  <si>
    <t>Prihodi od imovine</t>
  </si>
  <si>
    <t>Prihodi od financijske imovine</t>
  </si>
  <si>
    <t>Prihodi od nefinancijske imovine</t>
  </si>
  <si>
    <t>Prihodi od upravnih i administativnih pristojbi, pristojbi po posebnim propisima i naknada</t>
  </si>
  <si>
    <t>Upravne i administrativne pristojbe</t>
  </si>
  <si>
    <t>652</t>
  </si>
  <si>
    <t>Prihodi po posebnim propisima</t>
  </si>
  <si>
    <t>Komunalni doprinosi i naknade</t>
  </si>
  <si>
    <t>66</t>
  </si>
  <si>
    <t>Prihodi od prodaje proizvoda i robe te pruženih usluga i prihodi od donacija</t>
  </si>
  <si>
    <t>663</t>
  </si>
  <si>
    <t>Donacije od pravnih i fizičkih osoba izvan općeg proračuna</t>
  </si>
  <si>
    <t>68</t>
  </si>
  <si>
    <t>Kazne, upravne mjere i ostali prihodi</t>
  </si>
  <si>
    <t>683</t>
  </si>
  <si>
    <t>Ostali prihodi (naknada ogrijeva)</t>
  </si>
  <si>
    <t>Prihodi od prodaje proizvedene dugotrajne imovine</t>
  </si>
  <si>
    <t>721</t>
  </si>
  <si>
    <t>Prihodi od prodaje građevinskih objekata</t>
  </si>
  <si>
    <t>Rashodi za zaposlene</t>
  </si>
  <si>
    <t>Plaće</t>
  </si>
  <si>
    <t>311</t>
  </si>
  <si>
    <t>Plaće (javni radovi)</t>
  </si>
  <si>
    <t>Ostali rashodi za zaposlene</t>
  </si>
  <si>
    <t>Doprinosi na plaće</t>
  </si>
  <si>
    <t>313</t>
  </si>
  <si>
    <t>Doprinosi na plaće (javni radovi)</t>
  </si>
  <si>
    <t>Materijalni rashodi</t>
  </si>
  <si>
    <t>Naknade troškova zaposlenima</t>
  </si>
  <si>
    <t>Rashodi  za materijal i energiju</t>
  </si>
  <si>
    <t>Rashodi za usluge</t>
  </si>
  <si>
    <t>Ostali nespomenuti rashodi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</si>
  <si>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</si>
  <si>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</si>
  <si>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</si>
  <si>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</si>
  <si>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 xml:space="preserve">Ostali rashodi  </t>
  </si>
  <si>
    <t>Tekuće donacije</t>
  </si>
  <si>
    <t>383</t>
  </si>
  <si>
    <t>Kazne, penali i naknade štete</t>
  </si>
  <si>
    <t>Kapitalne pomoći</t>
  </si>
  <si>
    <t>Rashodi za nabavu proizvedene dugotrajne imovine</t>
  </si>
  <si>
    <t>Građevinski objekti</t>
  </si>
  <si>
    <t>422</t>
  </si>
  <si>
    <t>Postrojenja i oprema</t>
  </si>
  <si>
    <t>426</t>
  </si>
  <si>
    <t>Nematerijalna proizvedena imovina</t>
  </si>
  <si>
    <t>81</t>
  </si>
  <si>
    <t>Primljene otplate (povrati) glavnice danih zajmova</t>
  </si>
  <si>
    <t>815</t>
  </si>
  <si>
    <t>Primici (povrati) glavnice zajmova kredit.i ostalim financijskim institucijama izvan jav.sekt.</t>
  </si>
  <si>
    <t>51</t>
  </si>
  <si>
    <t>Izdaci za dane zajmove</t>
  </si>
  <si>
    <t>515</t>
  </si>
  <si>
    <t>Izdaci za dane zajmove bankama i ostalim financijskim institucijama izvan javnog sektora</t>
  </si>
  <si>
    <t>C.RASPOLOŽIVA SREDSTVA IZ PRETHODIH GODINA (VIŠAK PRIHODA I REZERVIRANJA)</t>
  </si>
  <si>
    <t>Rezultat poslovanja</t>
  </si>
  <si>
    <t>Višak/manjak prihoda</t>
  </si>
  <si>
    <t>U Proračunu se utvrđuju sredstva za proračunsku zalihu u iznosu od 15.000,00 kn.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</si>
  <si>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</si>
  <si>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</si>
  <si>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</si>
  <si>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</si>
  <si>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</si>
  <si>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</si>
  <si>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</si>
  <si>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Šifra</t>
  </si>
  <si>
    <t>ŠIFRA</t>
  </si>
  <si>
    <t xml:space="preserve">ŠIFRA </t>
  </si>
  <si>
    <t>Programska</t>
  </si>
  <si>
    <t>izvor</t>
  </si>
  <si>
    <t>BROJ</t>
  </si>
  <si>
    <t>Program/projekt</t>
  </si>
  <si>
    <t>Funk-</t>
  </si>
  <si>
    <t xml:space="preserve">   VRSTA RASHODA</t>
  </si>
  <si>
    <t>Aktivnosti</t>
  </si>
  <si>
    <t xml:space="preserve">cijska </t>
  </si>
  <si>
    <t>Račun</t>
  </si>
  <si>
    <t xml:space="preserve">   I IZDATAKA</t>
  </si>
  <si>
    <t>UKUPNO RASHODI I IZDACI</t>
  </si>
  <si>
    <t>RAZDJEL  001  OPĆINSKO VIJEĆE</t>
  </si>
  <si>
    <t>GLAVA 00101  OPĆINSKO VIJEĆE</t>
  </si>
  <si>
    <t>0111</t>
  </si>
  <si>
    <t>Funkcijska klasifikacija:01-Opće javne usluge</t>
  </si>
  <si>
    <t>P0010101</t>
  </si>
  <si>
    <t>Program 01: Donošenje akata i mjera iz djelokruga</t>
  </si>
  <si>
    <t>predstavničkog i izvršnog tijela i mjesne samouprave</t>
  </si>
  <si>
    <t>A001010101</t>
  </si>
  <si>
    <t>Aktivnost:  Predstavničko i izvršno tijelo</t>
  </si>
  <si>
    <t>A001010102</t>
  </si>
  <si>
    <t>1</t>
  </si>
  <si>
    <t>Aktivnost:  Djelokrug mjesne samouprave</t>
  </si>
  <si>
    <t>322</t>
  </si>
  <si>
    <t>Rashodi za materijal i energiju</t>
  </si>
  <si>
    <t>323</t>
  </si>
  <si>
    <t>P0010102</t>
  </si>
  <si>
    <t xml:space="preserve">Program 02:  </t>
  </si>
  <si>
    <t>Program političkih stranaka</t>
  </si>
  <si>
    <t>A001010201</t>
  </si>
  <si>
    <t>Aktivnost:</t>
  </si>
  <si>
    <t>Financiranje rada političkih stranaka</t>
  </si>
  <si>
    <t>P0010103</t>
  </si>
  <si>
    <t xml:space="preserve">Program 03: </t>
  </si>
  <si>
    <t>Zaštita prava nacionalnih manjina</t>
  </si>
  <si>
    <t>A001010301</t>
  </si>
  <si>
    <t>0011</t>
  </si>
  <si>
    <t>Osnovne funkcije VSNM</t>
  </si>
  <si>
    <t>32</t>
  </si>
  <si>
    <t>329</t>
  </si>
  <si>
    <t>Ostali rashodi</t>
  </si>
  <si>
    <t>P0010104</t>
  </si>
  <si>
    <t xml:space="preserve">Program 04:  </t>
  </si>
  <si>
    <t>Razvoj civilnog društva</t>
  </si>
  <si>
    <t>A001010401</t>
  </si>
  <si>
    <t>Osnovne funkcije udruga</t>
  </si>
  <si>
    <t>RAZDJEL  002  JEDINSTVENI UPRAVNI ODJEL I IZVRŠNO TIJELO</t>
  </si>
  <si>
    <t>GLAVA 00201 Upravni odjel i izvršno tijelo</t>
  </si>
  <si>
    <t>0112</t>
  </si>
  <si>
    <t>P0020101</t>
  </si>
  <si>
    <t>Program 01:  Javna uprava i administracija</t>
  </si>
  <si>
    <t>A002010101</t>
  </si>
  <si>
    <t>Aktivnost:     Administrativno, tehničko i stručno osoblje</t>
  </si>
  <si>
    <t>38</t>
  </si>
  <si>
    <t>A002010102</t>
  </si>
  <si>
    <t>Aktivnost:    Održavanje zgrada za redovito korištenje</t>
  </si>
  <si>
    <t>T002010101</t>
  </si>
  <si>
    <t>Tekući projekt 01: Nabava uredske opreme</t>
  </si>
  <si>
    <t>42</t>
  </si>
  <si>
    <t>K002010102</t>
  </si>
  <si>
    <t>GLAVA: 00202 VATROGASTVO I CIVILNA ZAŠTITA</t>
  </si>
  <si>
    <t>0320</t>
  </si>
  <si>
    <t xml:space="preserve">Funkcijska klasifikacija: 03 Javni red i sigurnost: </t>
  </si>
  <si>
    <t>P0020202</t>
  </si>
  <si>
    <t>Program 02: Organiziranje i provođenje zaštite i spašavanja</t>
  </si>
  <si>
    <t>A002020201</t>
  </si>
  <si>
    <t>A002020202</t>
  </si>
  <si>
    <t>GLAVA 00203: KOMUNALNA INFRASTRUKTURA</t>
  </si>
  <si>
    <t>0400</t>
  </si>
  <si>
    <t>Funkcijska klasifikacija: 04 Ekonomski poslovi</t>
  </si>
  <si>
    <t>P0020303</t>
  </si>
  <si>
    <t>Program 03: Održavanje objekata i uređaja komunalne infrastrukture</t>
  </si>
  <si>
    <t>A002030301</t>
  </si>
  <si>
    <t>0451</t>
  </si>
  <si>
    <t>Aktivnost:    Održavanje cesta i drugih javnih površina</t>
  </si>
  <si>
    <t>A002030302</t>
  </si>
  <si>
    <t>0640</t>
  </si>
  <si>
    <t>Aktivnost:    Rashodi za uređaje i javnu rasvjetu</t>
  </si>
  <si>
    <t>P0020304</t>
  </si>
  <si>
    <t>Program 04: Izgradnja objekata i uređaja komunalne infrastrukture</t>
  </si>
  <si>
    <t>Rashod.za nabavu proizvedene dugotrajne imovine</t>
  </si>
  <si>
    <t>0630</t>
  </si>
  <si>
    <t>P0020305</t>
  </si>
  <si>
    <t>Program 05: Zaštita okoliša</t>
  </si>
  <si>
    <t>T002030502</t>
  </si>
  <si>
    <t>0540</t>
  </si>
  <si>
    <t>Tekući projekt 02: Sanacija divljih odlagališta otpada</t>
  </si>
  <si>
    <t>T002030503</t>
  </si>
  <si>
    <t>0660</t>
  </si>
  <si>
    <t>Donacije i ostali rashodi</t>
  </si>
  <si>
    <t>421</t>
  </si>
  <si>
    <t>GLAVA 00204 DRUŠTVENE DJELATNOSTI</t>
  </si>
  <si>
    <t>0921</t>
  </si>
  <si>
    <t>Funkcijska klasifikacija: 09-Obrazovanje</t>
  </si>
  <si>
    <t>P0020406</t>
  </si>
  <si>
    <t>Program 06:  Osnovnoškolsko i srednjoškolsko obrazovanje</t>
  </si>
  <si>
    <t>A002040601</t>
  </si>
  <si>
    <t xml:space="preserve">Aktivnost :    Sufinanciranje prijevoza učenika </t>
  </si>
  <si>
    <t>Naknade građanima i kućanstvima na temelju osiguranja i dr.</t>
  </si>
  <si>
    <t>P0020407</t>
  </si>
  <si>
    <t>Program 07:  Javne potrebe u školstvu</t>
  </si>
  <si>
    <t>A002040701</t>
  </si>
  <si>
    <t>0912</t>
  </si>
  <si>
    <t>Aktivnost :    Sufinanciranje nabave udžbenika za osnovne i srednje škole</t>
  </si>
  <si>
    <t>A002040702</t>
  </si>
  <si>
    <t>Aktivnost :    Stipendije i školarine</t>
  </si>
  <si>
    <t>0740</t>
  </si>
  <si>
    <t>Funkcijska klasifikacija: 07-Zdravstvo</t>
  </si>
  <si>
    <t>P0020408</t>
  </si>
  <si>
    <t>Program 08: Javne potrebe u zdravstvu i preventiva</t>
  </si>
  <si>
    <t>A002040801</t>
  </si>
  <si>
    <t>Aktivnost:     Poslovi deratizacije i dezinsekcije</t>
  </si>
  <si>
    <t>GLAVA  00205: PROGRAM DJELATNOSTI KULTURE</t>
  </si>
  <si>
    <t>0820</t>
  </si>
  <si>
    <t>Funkcijska klasifikacija: 08-Rekreacije,kultura i religija</t>
  </si>
  <si>
    <t>P0020509</t>
  </si>
  <si>
    <t>Program 09: Promicanje kulture</t>
  </si>
  <si>
    <t>A002050901</t>
  </si>
  <si>
    <t>Aktivnost:    Djelatnost kulturno umjetničkih društava</t>
  </si>
  <si>
    <t>A002050902</t>
  </si>
  <si>
    <t>A002050903</t>
  </si>
  <si>
    <t>Aktivnost:    Akcije i manifestacije u kulturi</t>
  </si>
  <si>
    <t>381</t>
  </si>
  <si>
    <t>0840</t>
  </si>
  <si>
    <t>Aktivnost:    Pomoć za funkcioniranje vjerskih ustanova</t>
  </si>
  <si>
    <t>GLAVA 00206: PROGRAMSKA DJELATNOST SPORTA</t>
  </si>
  <si>
    <t>0810</t>
  </si>
  <si>
    <t>Funkcijska klasifikacija: 08 Rekreacija,kultura i sport</t>
  </si>
  <si>
    <t>P0020610</t>
  </si>
  <si>
    <t>Program 10: Organizacija, rekreacija i sportskih aktivnosti</t>
  </si>
  <si>
    <t>A002061001</t>
  </si>
  <si>
    <t>Aktivnost:    Osnovna djelatnost sportskih udruga</t>
  </si>
  <si>
    <t>GLAVA  00207: PROGRAMSKA DJELATNOST SOCIJALNE SKRBI</t>
  </si>
  <si>
    <t>Funkcijska klasifikacija: 10 Socijalna zaštita</t>
  </si>
  <si>
    <t>P0020711</t>
  </si>
  <si>
    <t>Program 11: Socijalna skrb</t>
  </si>
  <si>
    <t>A002071101</t>
  </si>
  <si>
    <t>Aktivnost:    Jednokratna novčana naknada</t>
  </si>
  <si>
    <t>1070</t>
  </si>
  <si>
    <t>A002071102</t>
  </si>
  <si>
    <t>Aktivnost:    Naknada za troškove stanovanja</t>
  </si>
  <si>
    <t>A002071103</t>
  </si>
  <si>
    <t>1060</t>
  </si>
  <si>
    <t>Aktivnost:    Pomoć u novcu (ogrijev)</t>
  </si>
  <si>
    <t>P0020712</t>
  </si>
  <si>
    <t>Program 12: Poticajne mjere demografske obnove</t>
  </si>
  <si>
    <t>A002071201</t>
  </si>
  <si>
    <t>Aktivnost:    Potpore za novorođeno dijete</t>
  </si>
  <si>
    <t>1040</t>
  </si>
  <si>
    <t>Naknade građanima i kućanstv.na temelju osiguranja i dr.</t>
  </si>
  <si>
    <t>P0020713</t>
  </si>
  <si>
    <t>Program 13: Humanitarna skrb kroz udruge građana</t>
  </si>
  <si>
    <t>A002071301</t>
  </si>
  <si>
    <t>Aktivnost:     Humanitarna djelatnost Crvenog križa i ostalih humanitarnih org.</t>
  </si>
  <si>
    <t>1090</t>
  </si>
  <si>
    <t>2019.</t>
  </si>
  <si>
    <t>Proračun Općine Biskupija za 2019. godinu sastoji se od:</t>
  </si>
  <si>
    <t>Projekcija</t>
  </si>
  <si>
    <t>2020.</t>
  </si>
  <si>
    <t>2021.</t>
  </si>
  <si>
    <t>20/19</t>
  </si>
  <si>
    <t>21/20</t>
  </si>
  <si>
    <t>633</t>
  </si>
  <si>
    <t>Pomoći proračunu iz drugih proračuna (kompenzacijske mjere)</t>
  </si>
  <si>
    <t xml:space="preserve"> 2020.</t>
  </si>
  <si>
    <t>Aktivnost:    Civilna zaštita i HGSS</t>
  </si>
  <si>
    <t xml:space="preserve">Aktivnost:    Osnovna djelatnost DVD-a  </t>
  </si>
  <si>
    <t>Kapitalni projekt 01: Izrada Plana upravljanja imovinom</t>
  </si>
  <si>
    <t>K001010101</t>
  </si>
  <si>
    <t>Kapitalni projekt 02: Izrada projektne dokumentacije za izgradnju vatrogasnog doma</t>
  </si>
  <si>
    <t>Aktivnost:    Zaštita i očuvanje kulturnih dobara</t>
  </si>
  <si>
    <t>Prihodi i rashodi, te primici i izdaci po ekonomskoj klasifikaciji utvrđuju se u Računu prihoda i rashoda i Računu financiranja za 2019. godinu, kako slijedi:</t>
  </si>
  <si>
    <t xml:space="preserve">Kapitalni projekt 03: Izgradnja i rekonstrukcija cesta  </t>
  </si>
  <si>
    <t>Kapitalni projekt 04: Izgradnja vodovoda Vrbnik</t>
  </si>
  <si>
    <t>K002030403</t>
  </si>
  <si>
    <t>K002030404</t>
  </si>
  <si>
    <t>Kapitalni projekt 05: Nabava kontejnera za odvojeno prikupljanje otpada</t>
  </si>
  <si>
    <t>K002030505</t>
  </si>
  <si>
    <t>K002030506</t>
  </si>
  <si>
    <t>Kapitalni projekt 06: Izgradnja reciklažnog dvorišta</t>
  </si>
  <si>
    <t>Kapitalni projekt 07: Rekonstrukcija Doma omladine Biskupija</t>
  </si>
  <si>
    <t>K002050907</t>
  </si>
  <si>
    <t>Tekući projekt 03: Nabava opreme za Komunalno društvo Biskupija d.o.o.</t>
  </si>
  <si>
    <t>Članak 5.</t>
  </si>
  <si>
    <t>Naziv cilja</t>
  </si>
  <si>
    <t>Naziv mjere</t>
  </si>
  <si>
    <t>Organizac.klasifik.</t>
  </si>
  <si>
    <t>Šifra programa</t>
  </si>
  <si>
    <t>Naziv programa/aktivnosti</t>
  </si>
  <si>
    <t>Pokazatelj rezultata</t>
  </si>
  <si>
    <t>Razdjel</t>
  </si>
  <si>
    <t>Glava</t>
  </si>
  <si>
    <t>Program/Aktivnost</t>
  </si>
  <si>
    <t>Unapređenje rada općine</t>
  </si>
  <si>
    <t>002</t>
  </si>
  <si>
    <t>00201</t>
  </si>
  <si>
    <t>P0020101/T002010101</t>
  </si>
  <si>
    <t>Nabava uredske opreme</t>
  </si>
  <si>
    <t>Broj računala</t>
  </si>
  <si>
    <t>Izrada Plana upravljanja imovinom i Izvješća</t>
  </si>
  <si>
    <t>Izrađeni Plan i Izvješća</t>
  </si>
  <si>
    <t>Razvoj konkurentnog i održivog gospodarstva</t>
  </si>
  <si>
    <t>Jačanje komunalne infrastrukture</t>
  </si>
  <si>
    <t>00203</t>
  </si>
  <si>
    <t>Izgradnja i rekonstrukcija cesta</t>
  </si>
  <si>
    <t>Kilometri asfaltiranih cesta</t>
  </si>
  <si>
    <t>Izgradnja vodovoda Vrbnik</t>
  </si>
  <si>
    <t>Kilometri cjevovoda</t>
  </si>
  <si>
    <t>P0020101/K002010101</t>
  </si>
  <si>
    <t>P0020304/T002030403</t>
  </si>
  <si>
    <t xml:space="preserve">Oprema </t>
  </si>
  <si>
    <t>P0020305/T002030502</t>
  </si>
  <si>
    <t>Sanacija divljih odlagališta otpada</t>
  </si>
  <si>
    <t>Očuvanje okoliša</t>
  </si>
  <si>
    <t>Izgradnja reciklažnog dvorišta</t>
  </si>
  <si>
    <t>Razvoj društvenih djelatnosti</t>
  </si>
  <si>
    <t>00202</t>
  </si>
  <si>
    <t>P0020202/A002020201</t>
  </si>
  <si>
    <t>Organiziranje i provođenje zaštite i spašavanja</t>
  </si>
  <si>
    <t>Zadovoljavajuća opremljenost</t>
  </si>
  <si>
    <t>001</t>
  </si>
  <si>
    <t>00101</t>
  </si>
  <si>
    <t>P0010104/A001010401</t>
  </si>
  <si>
    <t>Broj udruga</t>
  </si>
  <si>
    <t>00205</t>
  </si>
  <si>
    <t>P0020509/A002050901</t>
  </si>
  <si>
    <t>Promicanje kulture</t>
  </si>
  <si>
    <t>Broj manifestacija</t>
  </si>
  <si>
    <t>P0020509/A002050903</t>
  </si>
  <si>
    <t>Pomoć za funkcioniranje vjerskih ustanova</t>
  </si>
  <si>
    <t>Broj vjerskih ustanova</t>
  </si>
  <si>
    <t>00206</t>
  </si>
  <si>
    <t>P0020610/A002061001</t>
  </si>
  <si>
    <t>Osnovna djelatnost sportskih udruga</t>
  </si>
  <si>
    <t>Broj korisnika</t>
  </si>
  <si>
    <t>Rekonstrukcija Doma omladine Biskupija</t>
  </si>
  <si>
    <t>Unapređenje kvalitete života</t>
  </si>
  <si>
    <t>Poboljšanje kvaletete života</t>
  </si>
  <si>
    <t>00204</t>
  </si>
  <si>
    <t>P0020406/A002040601</t>
  </si>
  <si>
    <t>Sufinciranje prijevoza učenika</t>
  </si>
  <si>
    <t>Broj učenika</t>
  </si>
  <si>
    <t>P0020407/A002040701</t>
  </si>
  <si>
    <t>Sufinanciranje nabave školskih udžbenika</t>
  </si>
  <si>
    <t>P0020407/A002040702</t>
  </si>
  <si>
    <t>Stipendije i školarine</t>
  </si>
  <si>
    <t>00207</t>
  </si>
  <si>
    <t>P0020711/A002071101</t>
  </si>
  <si>
    <t>Socijalna skrb</t>
  </si>
  <si>
    <t>P0020711/A002071102</t>
  </si>
  <si>
    <t>Pomoć u naravi</t>
  </si>
  <si>
    <t>P0020711/A002071103</t>
  </si>
  <si>
    <t>Pomoć u novcu - ogrjev</t>
  </si>
  <si>
    <t xml:space="preserve">                            Članak 4.</t>
  </si>
  <si>
    <t>Plan 2019.</t>
  </si>
  <si>
    <t>Projekcija 2021.</t>
  </si>
  <si>
    <t>Projekcija 2020.</t>
  </si>
  <si>
    <t>P0020304/K002030403</t>
  </si>
  <si>
    <t>P0020304/K002030404</t>
  </si>
  <si>
    <t>P0020305/K002030505</t>
  </si>
  <si>
    <t>P0020305/K002030506</t>
  </si>
  <si>
    <t>Izrada projektne dokumentacije za izgradnju vatrogasnog doma</t>
  </si>
  <si>
    <t>Unapređenje vatrogastva</t>
  </si>
  <si>
    <t>P0020509/K002050907</t>
  </si>
  <si>
    <t>Razvoj vatrogastva</t>
  </si>
  <si>
    <t>Izgradnja društvenih objekata</t>
  </si>
  <si>
    <t>Poticanje i razvoj kulturnih, sportskih i drugih udruga</t>
  </si>
  <si>
    <t>Nabava uredske opreme i izrada dokumenata upravljanja imovinom</t>
  </si>
  <si>
    <t>PLAN RAZVOJNIH PROGRAMA ZA 2019. I PROJEKCIJE ZA 2020. I 2021. GODINU</t>
  </si>
  <si>
    <t>U Planu razvojnih programa za 2019. godinu iskazani su ciljevi i prioriteti razvoja Općine Biskupija povezani s programskom i organizacijskom klasifikacijom</t>
  </si>
  <si>
    <t>proračuna Općine Biskupija za 2019. godinu.</t>
  </si>
  <si>
    <t>Nabava opreme za Komunalno                                       društvo Biskupija d.o.o.</t>
  </si>
  <si>
    <t>Nabava kontejnera za odvojeno                                    prikupljanje otpada</t>
  </si>
  <si>
    <t>OPĆINA BISKUPIJA</t>
  </si>
  <si>
    <t>Posebni dio Proračuna za 2019. godinu sastoji se od plana rashoda i izdataka iskazanih po vrstama, raspoređenih u programe, koji se sastoje od aktivnosti i projekata, kako slijedi:</t>
  </si>
  <si>
    <t>Članak 4.</t>
  </si>
  <si>
    <t>II. POSEBNI DIO</t>
  </si>
  <si>
    <t>Članak 2.</t>
  </si>
  <si>
    <t>Članak 3.</t>
  </si>
  <si>
    <t>ZA  2019. GODINU I PROJEKCIJA ZA 2020. I 2021. GODINU</t>
  </si>
  <si>
    <t>Proračun Općine Biskupija za 2019. i projekcije za 2020.i 2021.godinu stupaju na snagu osmog dana od dana objave u Službenom vjesniku Šibensko-kninske županije.</t>
  </si>
  <si>
    <t>Orlić, 12. prosinca 2018. godine</t>
  </si>
  <si>
    <t>KLASA: 400-06/18-01/12</t>
  </si>
  <si>
    <t>URBROJ: 2182/17-01-18-01</t>
  </si>
  <si>
    <t xml:space="preserve">OPĆINSKO VIJEĆE </t>
  </si>
  <si>
    <t>Predsjednik:</t>
  </si>
  <si>
    <t>Damjan Berić</t>
  </si>
  <si>
    <t xml:space="preserve">Temeljem odredbi članka 39. stavak 1. Zakona o proračunu (N.N.87/08, 36/09, 46/09, 136/12. i 15/15.) i članka 32. Statuta Općine Biskupija (Službeni vjesnik  </t>
  </si>
  <si>
    <t xml:space="preserve">Šibensko-kninske županije,br. 9/09, 4/11, 8/12, 4/13 i 2/18), Općinsko vijeće Općine Biskupija dana 12. prosinca 2018. godine, donosi </t>
  </si>
  <si>
    <t xml:space="preserve"> PRORAČUN OPĆINE BISKUPIJA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</si>
</sst>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_-* #,##0\ _k_n_-;\-* #,##0\ _k_n_-;_-* &quot;-&quot;??\ _k_n_-;_-@_-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175">
    <xf numFmtId="0" fontId="0" fillId="0" borderId="0" xfId="0"/>
    <xf numFmtId="49" fontId="0" fillId="0" borderId="0" xfId="0" applyNumberFormat="1"/>
    <xf numFmtId="49" fontId="2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0" fillId="2" borderId="0" xfId="0" applyNumberFormat="1" applyFill="1"/>
    <xf numFmtId="49" fontId="8" fillId="2" borderId="0" xfId="0" applyNumberFormat="1" applyFont="1" applyFill="1"/>
    <xf numFmtId="49" fontId="8" fillId="2" borderId="0" xfId="0" applyNumberFormat="1" applyFont="1" applyFill="1" applyAlignment="1">
      <alignment horizontal="center"/>
    </xf>
    <xf numFmtId="49" fontId="9" fillId="2" borderId="0" xfId="0" applyNumberFormat="1" applyFont="1" applyFill="1" applyAlignment="1">
      <alignment horizontal="center"/>
    </xf>
    <xf numFmtId="0" fontId="9" fillId="2" borderId="0" xfId="0" applyFont="1" applyFill="1"/>
    <xf numFmtId="0" fontId="0" fillId="2" borderId="0" xfId="0" applyFill="1"/>
    <xf numFmtId="49" fontId="8" fillId="0" borderId="0" xfId="0" applyNumberFormat="1" applyFont="1"/>
    <xf numFmtId="164" fontId="8" fillId="0" borderId="0" xfId="1" applyNumberFormat="1" applyFont="1"/>
    <xf numFmtId="49" fontId="8" fillId="0" borderId="0" xfId="0" applyNumberFormat="1" applyFont="1" applyAlignment="1">
      <alignment horizontal="left"/>
    </xf>
    <xf numFmtId="164" fontId="9" fillId="0" borderId="0" xfId="1" applyNumberFormat="1" applyFont="1" applyAlignment="1">
      <alignment horizontal="center"/>
    </xf>
    <xf numFmtId="43" fontId="8" fillId="0" borderId="0" xfId="1" applyFont="1" applyAlignment="1">
      <alignment horizontal="center"/>
    </xf>
    <xf numFmtId="164" fontId="8" fillId="0" borderId="0" xfId="1" applyNumberFormat="1" applyFont="1" applyAlignment="1">
      <alignment horizontal="center"/>
    </xf>
    <xf numFmtId="49" fontId="10" fillId="3" borderId="0" xfId="0" applyNumberFormat="1" applyFont="1" applyFill="1"/>
    <xf numFmtId="49" fontId="8" fillId="3" borderId="0" xfId="0" applyNumberFormat="1" applyFont="1" applyFill="1"/>
    <xf numFmtId="49" fontId="0" fillId="3" borderId="0" xfId="0" applyNumberFormat="1" applyFill="1"/>
    <xf numFmtId="49" fontId="8" fillId="3" borderId="0" xfId="0" applyNumberFormat="1" applyFont="1" applyFill="1" applyBorder="1"/>
    <xf numFmtId="49" fontId="0" fillId="3" borderId="0" xfId="0" applyNumberFormat="1" applyFill="1" applyBorder="1"/>
    <xf numFmtId="0" fontId="0" fillId="0" borderId="0" xfId="0" applyBorder="1"/>
    <xf numFmtId="49" fontId="0" fillId="4" borderId="0" xfId="0" applyNumberFormat="1" applyFill="1"/>
    <xf numFmtId="49" fontId="8" fillId="4" borderId="0" xfId="0" applyNumberFormat="1" applyFont="1" applyFill="1"/>
    <xf numFmtId="49" fontId="0" fillId="5" borderId="0" xfId="0" applyNumberFormat="1" applyFill="1"/>
    <xf numFmtId="1" fontId="9" fillId="0" borderId="0" xfId="0" applyNumberFormat="1" applyFont="1" applyFill="1" applyAlignment="1">
      <alignment horizontal="center"/>
    </xf>
    <xf numFmtId="164" fontId="8" fillId="0" borderId="0" xfId="0" applyNumberFormat="1" applyFont="1"/>
    <xf numFmtId="43" fontId="9" fillId="0" borderId="0" xfId="1" applyFont="1" applyAlignment="1">
      <alignment horizontal="center"/>
    </xf>
    <xf numFmtId="1" fontId="9" fillId="0" borderId="0" xfId="0" applyNumberFormat="1" applyFont="1" applyAlignment="1">
      <alignment horizontal="center"/>
    </xf>
    <xf numFmtId="164" fontId="9" fillId="0" borderId="0" xfId="1" applyNumberFormat="1" applyFont="1"/>
    <xf numFmtId="43" fontId="0" fillId="0" borderId="0" xfId="1" applyFont="1"/>
    <xf numFmtId="49" fontId="4" fillId="0" borderId="0" xfId="0" applyNumberFormat="1" applyFont="1"/>
    <xf numFmtId="49" fontId="5" fillId="0" borderId="0" xfId="0" applyNumberFormat="1" applyFont="1"/>
    <xf numFmtId="49" fontId="10" fillId="0" borderId="0" xfId="0" applyNumberFormat="1" applyFont="1" applyAlignment="1">
      <alignment horizontal="left"/>
    </xf>
    <xf numFmtId="49" fontId="12" fillId="0" borderId="0" xfId="0" applyNumberFormat="1" applyFont="1"/>
    <xf numFmtId="49" fontId="6" fillId="0" borderId="0" xfId="0" applyNumberFormat="1" applyFont="1"/>
    <xf numFmtId="0" fontId="6" fillId="0" borderId="0" xfId="0" applyFont="1"/>
    <xf numFmtId="49" fontId="8" fillId="6" borderId="0" xfId="0" applyNumberFormat="1" applyFont="1" applyFill="1" applyBorder="1"/>
    <xf numFmtId="164" fontId="8" fillId="6" borderId="0" xfId="0" applyNumberFormat="1" applyFont="1" applyFill="1" applyBorder="1"/>
    <xf numFmtId="49" fontId="8" fillId="7" borderId="0" xfId="0" applyNumberFormat="1" applyFont="1" applyFill="1" applyBorder="1"/>
    <xf numFmtId="164" fontId="8" fillId="7" borderId="0" xfId="0" applyNumberFormat="1" applyFont="1" applyFill="1" applyBorder="1"/>
    <xf numFmtId="164" fontId="8" fillId="7" borderId="0" xfId="1" applyNumberFormat="1" applyFont="1" applyFill="1" applyBorder="1"/>
    <xf numFmtId="49" fontId="8" fillId="8" borderId="0" xfId="0" applyNumberFormat="1" applyFont="1" applyFill="1" applyBorder="1"/>
    <xf numFmtId="49" fontId="8" fillId="0" borderId="0" xfId="0" applyNumberFormat="1" applyFont="1" applyBorder="1"/>
    <xf numFmtId="164" fontId="8" fillId="0" borderId="0" xfId="1" applyNumberFormat="1" applyFont="1" applyBorder="1"/>
    <xf numFmtId="164" fontId="8" fillId="0" borderId="0" xfId="1" applyNumberFormat="1" applyFont="1" applyBorder="1" applyAlignment="1">
      <alignment horizontal="center"/>
    </xf>
    <xf numFmtId="164" fontId="8" fillId="8" borderId="0" xfId="1" applyNumberFormat="1" applyFont="1" applyFill="1" applyBorder="1" applyAlignment="1">
      <alignment horizontal="center"/>
    </xf>
    <xf numFmtId="164" fontId="8" fillId="0" borderId="0" xfId="0" applyNumberFormat="1" applyFont="1" applyBorder="1"/>
    <xf numFmtId="164" fontId="8" fillId="0" borderId="0" xfId="1" applyNumberFormat="1" applyFont="1" applyBorder="1" applyAlignment="1"/>
    <xf numFmtId="164" fontId="8" fillId="7" borderId="0" xfId="1" applyNumberFormat="1" applyFont="1" applyFill="1" applyBorder="1" applyAlignment="1">
      <alignment horizontal="left"/>
    </xf>
    <xf numFmtId="164" fontId="8" fillId="8" borderId="0" xfId="1" applyNumberFormat="1" applyFont="1" applyFill="1" applyBorder="1" applyAlignment="1">
      <alignment horizontal="left"/>
    </xf>
    <xf numFmtId="164" fontId="8" fillId="0" borderId="0" xfId="1" applyNumberFormat="1" applyFont="1" applyBorder="1" applyAlignment="1">
      <alignment horizontal="left"/>
    </xf>
    <xf numFmtId="164" fontId="8" fillId="7" borderId="0" xfId="1" applyNumberFormat="1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left"/>
    </xf>
    <xf numFmtId="164" fontId="8" fillId="3" borderId="0" xfId="1" applyNumberFormat="1" applyFont="1" applyFill="1" applyBorder="1" applyAlignment="1">
      <alignment horizontal="center"/>
    </xf>
    <xf numFmtId="0" fontId="0" fillId="9" borderId="0" xfId="0" applyFill="1"/>
    <xf numFmtId="49" fontId="8" fillId="9" borderId="0" xfId="0" applyNumberFormat="1" applyFont="1" applyFill="1"/>
    <xf numFmtId="49" fontId="0" fillId="9" borderId="0" xfId="0" applyNumberFormat="1" applyFill="1"/>
    <xf numFmtId="49" fontId="10" fillId="9" borderId="0" xfId="0" applyNumberFormat="1" applyFont="1" applyFill="1"/>
    <xf numFmtId="49" fontId="8" fillId="9" borderId="0" xfId="0" applyNumberFormat="1" applyFont="1" applyFill="1" applyAlignment="1">
      <alignment horizontal="center"/>
    </xf>
    <xf numFmtId="49" fontId="9" fillId="9" borderId="0" xfId="0" applyNumberFormat="1" applyFont="1" applyFill="1" applyAlignment="1">
      <alignment horizontal="center"/>
    </xf>
    <xf numFmtId="49" fontId="0" fillId="10" borderId="0" xfId="0" applyNumberFormat="1" applyFill="1"/>
    <xf numFmtId="49" fontId="8" fillId="10" borderId="0" xfId="0" applyNumberFormat="1" applyFont="1" applyFill="1"/>
    <xf numFmtId="164" fontId="8" fillId="10" borderId="0" xfId="1" applyNumberFormat="1" applyFont="1" applyFill="1"/>
    <xf numFmtId="0" fontId="0" fillId="10" borderId="0" xfId="0" applyFill="1"/>
    <xf numFmtId="43" fontId="9" fillId="10" borderId="0" xfId="1" applyFont="1" applyFill="1" applyAlignment="1">
      <alignment horizontal="center"/>
    </xf>
    <xf numFmtId="0" fontId="0" fillId="9" borderId="0" xfId="0" applyFill="1" applyAlignment="1">
      <alignment horizontal="center"/>
    </xf>
    <xf numFmtId="43" fontId="11" fillId="10" borderId="0" xfId="1" applyFont="1" applyFill="1" applyAlignment="1">
      <alignment horizontal="center"/>
    </xf>
    <xf numFmtId="164" fontId="8" fillId="10" borderId="0" xfId="1" applyNumberFormat="1" applyFont="1" applyFill="1" applyAlignment="1">
      <alignment horizontal="center"/>
    </xf>
    <xf numFmtId="164" fontId="9" fillId="10" borderId="0" xfId="1" applyNumberFormat="1" applyFont="1" applyFill="1"/>
    <xf numFmtId="43" fontId="0" fillId="10" borderId="0" xfId="1" applyFont="1" applyFill="1"/>
    <xf numFmtId="49" fontId="8" fillId="0" borderId="0" xfId="0" applyNumberFormat="1" applyFont="1" applyBorder="1" applyAlignment="1">
      <alignment horizontal="left"/>
    </xf>
    <xf numFmtId="164" fontId="14" fillId="3" borderId="0" xfId="1" applyNumberFormat="1" applyFont="1" applyFill="1"/>
    <xf numFmtId="49" fontId="8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9" fillId="7" borderId="0" xfId="1" applyNumberFormat="1" applyFont="1" applyFill="1" applyBorder="1"/>
    <xf numFmtId="164" fontId="9" fillId="8" borderId="0" xfId="1" applyNumberFormat="1" applyFont="1" applyFill="1" applyBorder="1"/>
    <xf numFmtId="164" fontId="9" fillId="0" borderId="0" xfId="1" applyNumberFormat="1" applyFont="1" applyFill="1" applyBorder="1"/>
    <xf numFmtId="49" fontId="8" fillId="0" borderId="0" xfId="0" applyNumberFormat="1" applyFont="1" applyFill="1" applyBorder="1"/>
    <xf numFmtId="49" fontId="8" fillId="11" borderId="0" xfId="0" applyNumberFormat="1" applyFont="1" applyFill="1" applyBorder="1"/>
    <xf numFmtId="164" fontId="8" fillId="11" borderId="0" xfId="1" applyNumberFormat="1" applyFont="1" applyFill="1" applyBorder="1" applyAlignment="1">
      <alignment horizontal="center"/>
    </xf>
    <xf numFmtId="164" fontId="9" fillId="11" borderId="0" xfId="1" applyNumberFormat="1" applyFont="1" applyFill="1" applyBorder="1"/>
    <xf numFmtId="49" fontId="0" fillId="11" borderId="0" xfId="0" applyNumberFormat="1" applyFill="1" applyBorder="1"/>
    <xf numFmtId="164" fontId="8" fillId="11" borderId="0" xfId="0" applyNumberFormat="1" applyFont="1" applyFill="1" applyBorder="1"/>
    <xf numFmtId="164" fontId="8" fillId="11" borderId="0" xfId="1" applyNumberFormat="1" applyFont="1" applyFill="1" applyBorder="1"/>
    <xf numFmtId="49" fontId="8" fillId="2" borderId="0" xfId="0" applyNumberFormat="1" applyFont="1" applyFill="1" applyBorder="1"/>
    <xf numFmtId="49" fontId="0" fillId="2" borderId="0" xfId="0" applyNumberForma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/>
    </xf>
    <xf numFmtId="49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9" fillId="1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164" fontId="9" fillId="10" borderId="0" xfId="1" applyNumberFormat="1" applyFont="1" applyFill="1" applyAlignment="1">
      <alignment horizontal="center"/>
    </xf>
    <xf numFmtId="0" fontId="9" fillId="0" borderId="0" xfId="0" applyFont="1" applyAlignment="1"/>
    <xf numFmtId="164" fontId="9" fillId="0" borderId="0" xfId="1" applyNumberFormat="1" applyFont="1" applyFill="1" applyAlignment="1">
      <alignment horizontal="center"/>
    </xf>
    <xf numFmtId="0" fontId="9" fillId="11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49" fontId="7" fillId="0" borderId="0" xfId="0" applyNumberFormat="1" applyFont="1" applyAlignment="1">
      <alignment horizontal="center"/>
    </xf>
    <xf numFmtId="0" fontId="9" fillId="8" borderId="0" xfId="0" applyFont="1" applyFill="1" applyAlignment="1">
      <alignment horizontal="center"/>
    </xf>
    <xf numFmtId="164" fontId="8" fillId="8" borderId="0" xfId="1" applyNumberFormat="1" applyFont="1" applyFill="1" applyBorder="1"/>
    <xf numFmtId="164" fontId="8" fillId="11" borderId="0" xfId="1" applyNumberFormat="1" applyFont="1" applyFill="1" applyBorder="1" applyAlignment="1">
      <alignment horizontal="left"/>
    </xf>
    <xf numFmtId="0" fontId="9" fillId="7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" fontId="9" fillId="7" borderId="0" xfId="0" applyNumberFormat="1" applyFont="1" applyFill="1" applyAlignment="1">
      <alignment horizontal="center"/>
    </xf>
    <xf numFmtId="1" fontId="9" fillId="11" borderId="0" xfId="0" applyNumberFormat="1" applyFont="1" applyFill="1" applyAlignment="1">
      <alignment horizontal="center"/>
    </xf>
    <xf numFmtId="164" fontId="8" fillId="0" borderId="0" xfId="1" applyNumberFormat="1" applyFont="1" applyFill="1" applyBorder="1"/>
    <xf numFmtId="0" fontId="0" fillId="0" borderId="0" xfId="0" applyAlignment="1">
      <alignment horizontal="center"/>
    </xf>
    <xf numFmtId="0" fontId="8" fillId="11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1" fontId="9" fillId="6" borderId="0" xfId="0" applyNumberFormat="1" applyFont="1" applyFill="1" applyAlignment="1">
      <alignment horizontal="center"/>
    </xf>
    <xf numFmtId="1" fontId="9" fillId="8" borderId="0" xfId="0" applyNumberFormat="1" applyFont="1" applyFill="1" applyAlignment="1">
      <alignment horizontal="center"/>
    </xf>
    <xf numFmtId="0" fontId="17" fillId="6" borderId="4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164" fontId="6" fillId="0" borderId="4" xfId="1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164" fontId="6" fillId="0" borderId="4" xfId="1" applyNumberFormat="1" applyFont="1" applyBorder="1" applyAlignment="1">
      <alignment horizontal="center" vertical="center"/>
    </xf>
    <xf numFmtId="49" fontId="11" fillId="0" borderId="0" xfId="0" applyNumberFormat="1" applyFont="1"/>
    <xf numFmtId="0" fontId="11" fillId="0" borderId="0" xfId="0" applyFont="1"/>
    <xf numFmtId="0" fontId="0" fillId="0" borderId="0" xfId="0" applyFont="1"/>
    <xf numFmtId="2" fontId="11" fillId="0" borderId="0" xfId="0" applyNumberFormat="1" applyFont="1"/>
    <xf numFmtId="0" fontId="18" fillId="0" borderId="0" xfId="2" applyFont="1"/>
    <xf numFmtId="1" fontId="9" fillId="10" borderId="0" xfId="0" applyNumberFormat="1" applyFont="1" applyFill="1" applyAlignment="1">
      <alignment horizontal="center"/>
    </xf>
    <xf numFmtId="49" fontId="19" fillId="0" borderId="0" xfId="0" applyNumberFormat="1" applyFont="1"/>
    <xf numFmtId="0" fontId="0" fillId="0" borderId="0" xfId="0" applyAlignment="1">
      <alignment horizontal="center"/>
    </xf>
    <xf numFmtId="49" fontId="4" fillId="0" borderId="0" xfId="0" applyNumberFormat="1" applyFont="1" applyAlignment="1">
      <alignment horizontal="left"/>
    </xf>
    <xf numFmtId="0" fontId="18" fillId="0" borderId="0" xfId="0" applyNumberFormat="1" applyFont="1" applyAlignment="1">
      <alignment horizontal="left"/>
    </xf>
    <xf numFmtId="49" fontId="2" fillId="0" borderId="0" xfId="0" applyNumberFormat="1" applyFont="1"/>
    <xf numFmtId="49" fontId="3" fillId="0" borderId="0" xfId="0" applyNumberFormat="1" applyFont="1"/>
    <xf numFmtId="49" fontId="5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left"/>
    </xf>
    <xf numFmtId="49" fontId="12" fillId="3" borderId="0" xfId="0" applyNumberFormat="1" applyFont="1" applyFill="1" applyBorder="1" applyAlignment="1">
      <alignment horizontal="center"/>
    </xf>
    <xf numFmtId="49" fontId="4" fillId="3" borderId="0" xfId="0" applyNumberFormat="1" applyFont="1" applyFill="1" applyBorder="1" applyAlignment="1">
      <alignment horizontal="left"/>
    </xf>
    <xf numFmtId="49" fontId="12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left"/>
    </xf>
    <xf numFmtId="49" fontId="13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7" fillId="6" borderId="1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textRotation="90" wrapText="1"/>
    </xf>
    <xf numFmtId="0" fontId="17" fillId="6" borderId="3" xfId="0" applyFont="1" applyFill="1" applyBorder="1" applyAlignment="1">
      <alignment horizontal="center" vertical="center" textRotation="90" wrapText="1"/>
    </xf>
    <xf numFmtId="0" fontId="17" fillId="6" borderId="11" xfId="0" applyFont="1" applyFill="1" applyBorder="1" applyAlignment="1">
      <alignment horizontal="center" vertical="center" textRotation="90" wrapText="1"/>
    </xf>
    <xf numFmtId="0" fontId="17" fillId="6" borderId="12" xfId="0" applyFont="1" applyFill="1" applyBorder="1" applyAlignment="1">
      <alignment horizontal="center" vertical="center" textRotation="90" wrapText="1"/>
    </xf>
    <xf numFmtId="0" fontId="17" fillId="6" borderId="6" xfId="0" applyFont="1" applyFill="1" applyBorder="1" applyAlignment="1">
      <alignment horizontal="center" vertical="center" textRotation="90" wrapText="1"/>
    </xf>
    <xf numFmtId="0" fontId="17" fillId="6" borderId="7" xfId="0" applyFont="1" applyFill="1" applyBorder="1" applyAlignment="1">
      <alignment horizontal="center" vertical="center" textRotation="90" wrapText="1"/>
    </xf>
    <xf numFmtId="0" fontId="17" fillId="6" borderId="8" xfId="0" applyFont="1" applyFill="1" applyBorder="1" applyAlignment="1">
      <alignment horizontal="center" vertical="center" textRotation="90" wrapText="1"/>
    </xf>
    <xf numFmtId="0" fontId="17" fillId="6" borderId="9" xfId="0" applyFont="1" applyFill="1" applyBorder="1" applyAlignment="1">
      <alignment horizontal="center" vertical="center" textRotation="90" wrapText="1"/>
    </xf>
    <xf numFmtId="0" fontId="15" fillId="6" borderId="1" xfId="0" applyFont="1" applyFill="1" applyBorder="1" applyAlignment="1">
      <alignment horizontal="center" vertical="center" textRotation="90" wrapText="1"/>
    </xf>
    <xf numFmtId="0" fontId="15" fillId="6" borderId="10" xfId="0" applyFont="1" applyFill="1" applyBorder="1" applyAlignment="1">
      <alignment horizontal="center" vertical="center" textRotation="90" wrapText="1"/>
    </xf>
    <xf numFmtId="0" fontId="15" fillId="6" borderId="5" xfId="0" applyFont="1" applyFill="1" applyBorder="1" applyAlignment="1">
      <alignment horizontal="center" vertical="center" textRotation="90" wrapText="1"/>
    </xf>
    <xf numFmtId="0" fontId="17" fillId="6" borderId="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3">
    <cellStyle name="Normal 3" xfId="2"/>
    <cellStyle name="Obično" xfId="0" builtinId="0"/>
    <cellStyle name="Zarez" xfId="1" builtinId="3"/>
  </cellStyles>
  <dxfs count="0"/>
  <tableStyles count="0" defaultTableStyle="TableStyleMedium9" defaultPivotStyle="PivotStyleLight16"/>
  <colors>
    <mruColors>
      <color rgb="FFFF99CC"/>
      <color rgb="FFFFFF99"/>
      <color rgb="FFFFFFCC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tabSelected="1" topLeftCell="A85" workbookViewId="0">
      <selection activeCell="A5" sqref="A5:O5"/>
    </sheetView>
  </sheetViews>
  <sheetFormatPr defaultRowHeight="15"/>
  <cols>
    <col min="1" max="1" width="2" customWidth="1"/>
    <col min="2" max="2" width="2.140625" customWidth="1"/>
    <col min="3" max="3" width="2.28515625" customWidth="1"/>
    <col min="4" max="4" width="2.140625" customWidth="1"/>
    <col min="5" max="5" width="2" customWidth="1"/>
    <col min="6" max="6" width="2.28515625" customWidth="1"/>
    <col min="7" max="7" width="1.85546875" customWidth="1"/>
    <col min="8" max="8" width="5" customWidth="1"/>
    <col min="10" max="10" width="50.85546875" customWidth="1"/>
    <col min="11" max="11" width="13.28515625" customWidth="1"/>
    <col min="12" max="12" width="12.42578125" customWidth="1"/>
    <col min="13" max="13" width="11.85546875" customWidth="1"/>
    <col min="14" max="14" width="7" customWidth="1"/>
    <col min="15" max="15" width="6.5703125" customWidth="1"/>
  </cols>
  <sheetData>
    <row r="1" spans="1:15">
      <c r="A1" s="144" t="s">
        <v>392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5">
      <c r="A2" s="136" t="s">
        <v>393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5" ht="18">
      <c r="A3" s="137"/>
      <c r="B3" s="138"/>
      <c r="C3" s="138"/>
      <c r="D3" s="138"/>
      <c r="E3" s="138"/>
      <c r="F3" s="138"/>
      <c r="G3" s="138"/>
      <c r="H3" s="138"/>
      <c r="I3" s="138"/>
      <c r="J3" s="138"/>
      <c r="K3" s="1"/>
      <c r="L3" s="1"/>
    </row>
    <row r="4" spans="1:15" ht="18">
      <c r="A4" s="141" t="s">
        <v>394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spans="1:15" ht="18">
      <c r="A5" s="141" t="s">
        <v>384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</row>
    <row r="6" spans="1:15" ht="18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5" ht="18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5">
      <c r="A8" s="142" t="s">
        <v>261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</row>
    <row r="9" spans="1:15" ht="15.75">
      <c r="A9" s="139" t="s">
        <v>0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</row>
    <row r="10" spans="1:15" ht="15.75">
      <c r="A10" s="3"/>
      <c r="B10" s="3"/>
      <c r="C10" s="3"/>
      <c r="D10" s="3"/>
      <c r="E10" s="3"/>
      <c r="F10" s="3"/>
      <c r="G10" s="3"/>
      <c r="H10" s="3"/>
      <c r="I10" s="3"/>
      <c r="J10" s="4"/>
      <c r="K10" s="1"/>
      <c r="L10" s="1"/>
    </row>
    <row r="11" spans="1:15">
      <c r="A11" s="140" t="s">
        <v>1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</row>
    <row r="12" spans="1:1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</row>
    <row r="13" spans="1:15">
      <c r="A13" s="6"/>
      <c r="B13" s="6"/>
      <c r="C13" s="6"/>
      <c r="D13" s="6"/>
      <c r="E13" s="6"/>
      <c r="F13" s="6"/>
      <c r="G13" s="6"/>
      <c r="H13" s="7" t="s">
        <v>2</v>
      </c>
      <c r="I13" s="6"/>
      <c r="J13" s="6"/>
      <c r="K13" s="8" t="s">
        <v>3</v>
      </c>
      <c r="L13" s="8" t="s">
        <v>262</v>
      </c>
      <c r="M13" s="8" t="s">
        <v>262</v>
      </c>
      <c r="N13" s="8" t="s">
        <v>4</v>
      </c>
      <c r="O13" s="8" t="s">
        <v>4</v>
      </c>
    </row>
    <row r="14" spans="1:15">
      <c r="A14" s="6"/>
      <c r="B14" s="6"/>
      <c r="C14" s="6"/>
      <c r="D14" s="6"/>
      <c r="E14" s="6"/>
      <c r="F14" s="6"/>
      <c r="G14" s="6"/>
      <c r="H14" s="7"/>
      <c r="I14" s="6"/>
      <c r="J14" s="6"/>
      <c r="K14" s="8" t="s">
        <v>260</v>
      </c>
      <c r="L14" s="8" t="s">
        <v>263</v>
      </c>
      <c r="M14" s="8" t="s">
        <v>264</v>
      </c>
      <c r="N14" s="8" t="s">
        <v>265</v>
      </c>
      <c r="O14" s="8" t="s">
        <v>266</v>
      </c>
    </row>
    <row r="15" spans="1:15">
      <c r="A15" s="7" t="s">
        <v>6</v>
      </c>
      <c r="B15" s="7"/>
      <c r="C15" s="7"/>
      <c r="D15" s="7"/>
      <c r="E15" s="7"/>
      <c r="F15" s="6"/>
      <c r="G15" s="6"/>
      <c r="H15" s="6"/>
      <c r="I15" s="6"/>
      <c r="J15" s="6"/>
      <c r="K15" s="8" t="s">
        <v>5</v>
      </c>
      <c r="L15" s="9" t="s">
        <v>5</v>
      </c>
      <c r="M15" s="10"/>
      <c r="N15" s="8" t="s">
        <v>5</v>
      </c>
      <c r="O15" s="8" t="s">
        <v>5</v>
      </c>
    </row>
    <row r="16" spans="1:15">
      <c r="A16" s="7">
        <v>1</v>
      </c>
      <c r="B16" s="7">
        <v>2</v>
      </c>
      <c r="C16" s="7">
        <v>3</v>
      </c>
      <c r="D16" s="7">
        <v>4</v>
      </c>
      <c r="E16" s="7">
        <v>5</v>
      </c>
      <c r="F16" s="7">
        <v>6</v>
      </c>
      <c r="G16" s="7">
        <v>7</v>
      </c>
      <c r="H16" s="6"/>
      <c r="I16" s="6"/>
      <c r="J16" s="6"/>
      <c r="K16" s="8" t="s">
        <v>5</v>
      </c>
      <c r="L16" s="9" t="s">
        <v>5</v>
      </c>
      <c r="M16" s="11" t="s">
        <v>5</v>
      </c>
      <c r="N16" s="8" t="s">
        <v>5</v>
      </c>
      <c r="O16" s="8" t="s">
        <v>5</v>
      </c>
    </row>
    <row r="17" spans="1:15">
      <c r="A17" s="58"/>
      <c r="B17" s="58"/>
      <c r="C17" s="58"/>
      <c r="D17" s="58"/>
      <c r="E17" s="58"/>
      <c r="F17" s="58"/>
      <c r="G17" s="58"/>
      <c r="H17" s="60" t="s">
        <v>8</v>
      </c>
      <c r="I17" s="60"/>
      <c r="J17" s="60"/>
      <c r="K17" s="58"/>
      <c r="L17" s="59"/>
      <c r="M17" s="57"/>
      <c r="N17" s="57" t="s">
        <v>5</v>
      </c>
      <c r="O17" s="57"/>
    </row>
    <row r="18" spans="1:15">
      <c r="A18" s="12" t="s">
        <v>9</v>
      </c>
      <c r="B18" s="12" t="s">
        <v>10</v>
      </c>
      <c r="C18" s="12"/>
      <c r="D18" s="12" t="s">
        <v>11</v>
      </c>
      <c r="E18" s="12"/>
      <c r="F18" s="12" t="s">
        <v>12</v>
      </c>
      <c r="G18" s="12"/>
      <c r="H18" s="12">
        <v>6</v>
      </c>
      <c r="I18" s="12" t="s">
        <v>13</v>
      </c>
      <c r="J18" s="12"/>
      <c r="K18" s="13">
        <v>10168000</v>
      </c>
      <c r="L18" s="13">
        <v>10371360</v>
      </c>
      <c r="M18" s="13">
        <v>10475074</v>
      </c>
      <c r="N18" s="94">
        <f>L18/K18*100</f>
        <v>102</v>
      </c>
      <c r="O18" s="94">
        <f>M18/L18*100</f>
        <v>101.00000385677481</v>
      </c>
    </row>
    <row r="19" spans="1:15">
      <c r="A19" s="12"/>
      <c r="B19" s="12"/>
      <c r="C19" s="12" t="s">
        <v>14</v>
      </c>
      <c r="D19" s="12"/>
      <c r="E19" s="12"/>
      <c r="F19" s="12"/>
      <c r="G19" s="12"/>
      <c r="H19" s="12">
        <v>7</v>
      </c>
      <c r="I19" s="12" t="s">
        <v>15</v>
      </c>
      <c r="J19" s="12"/>
      <c r="K19" s="13">
        <v>50000</v>
      </c>
      <c r="L19" s="13">
        <v>50000</v>
      </c>
      <c r="M19" s="13">
        <v>50000</v>
      </c>
      <c r="N19" s="94">
        <f t="shared" ref="N19:N20" si="0">L19/K19*100</f>
        <v>100</v>
      </c>
      <c r="O19" s="94">
        <f t="shared" ref="O19:O20" si="1">M19/L19*100</f>
        <v>100</v>
      </c>
    </row>
    <row r="20" spans="1:15">
      <c r="A20" s="12" t="s">
        <v>9</v>
      </c>
      <c r="B20" s="12" t="s">
        <v>10</v>
      </c>
      <c r="C20" s="12" t="s">
        <v>14</v>
      </c>
      <c r="D20" s="12" t="s">
        <v>11</v>
      </c>
      <c r="E20" s="12"/>
      <c r="F20" s="12" t="s">
        <v>5</v>
      </c>
      <c r="G20" s="12"/>
      <c r="H20" s="12">
        <v>3</v>
      </c>
      <c r="I20" s="12" t="s">
        <v>16</v>
      </c>
      <c r="J20" s="12"/>
      <c r="K20" s="13">
        <v>5037500</v>
      </c>
      <c r="L20" s="13">
        <v>5087875</v>
      </c>
      <c r="M20" s="13">
        <v>5138753</v>
      </c>
      <c r="N20" s="94">
        <f t="shared" si="0"/>
        <v>101</v>
      </c>
      <c r="O20" s="94">
        <f t="shared" si="1"/>
        <v>100.99998525907181</v>
      </c>
    </row>
    <row r="21" spans="1:15">
      <c r="A21" s="12" t="s">
        <v>9</v>
      </c>
      <c r="B21" s="12"/>
      <c r="C21" s="12" t="s">
        <v>14</v>
      </c>
      <c r="D21" s="12" t="s">
        <v>11</v>
      </c>
      <c r="E21" s="12"/>
      <c r="F21" s="12"/>
      <c r="G21" s="12"/>
      <c r="H21" s="14" t="s">
        <v>17</v>
      </c>
      <c r="I21" s="12" t="s">
        <v>18</v>
      </c>
      <c r="J21" s="12"/>
      <c r="K21" s="13">
        <v>5180500</v>
      </c>
      <c r="L21" s="13">
        <v>5333485</v>
      </c>
      <c r="M21" s="13">
        <v>5386321</v>
      </c>
      <c r="N21" s="94">
        <v>103</v>
      </c>
      <c r="O21" s="94">
        <v>101</v>
      </c>
    </row>
    <row r="22" spans="1:15">
      <c r="A22" s="12"/>
      <c r="B22" s="12"/>
      <c r="C22" s="12"/>
      <c r="D22" s="12"/>
      <c r="E22" s="12"/>
      <c r="F22" s="12"/>
      <c r="G22" s="12"/>
      <c r="H22" s="12" t="s">
        <v>19</v>
      </c>
      <c r="I22" s="12"/>
      <c r="J22" s="12"/>
      <c r="K22" s="13">
        <f>K18+K19-K20-K21</f>
        <v>0</v>
      </c>
      <c r="L22" s="13">
        <f t="shared" ref="L22:M22" si="2">L18+L19-L20-L21</f>
        <v>0</v>
      </c>
      <c r="M22" s="13">
        <f t="shared" si="2"/>
        <v>0</v>
      </c>
    </row>
    <row r="23" spans="1: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"/>
    </row>
    <row r="24" spans="1:15">
      <c r="A24" s="58"/>
      <c r="B24" s="58"/>
      <c r="C24" s="58"/>
      <c r="D24" s="58"/>
      <c r="E24" s="58"/>
      <c r="F24" s="58"/>
      <c r="G24" s="58"/>
      <c r="H24" s="58" t="s">
        <v>20</v>
      </c>
      <c r="I24" s="58"/>
      <c r="J24" s="58"/>
      <c r="K24" s="58"/>
      <c r="L24" s="59"/>
      <c r="M24" s="57"/>
      <c r="N24" s="57"/>
      <c r="O24" s="57"/>
    </row>
    <row r="25" spans="1:15">
      <c r="A25" s="12" t="s">
        <v>9</v>
      </c>
      <c r="B25" s="12"/>
      <c r="C25" s="12"/>
      <c r="D25" s="12"/>
      <c r="E25" s="12"/>
      <c r="F25" s="12"/>
      <c r="G25" s="12" t="s">
        <v>5</v>
      </c>
      <c r="H25" s="12">
        <v>8</v>
      </c>
      <c r="I25" s="12" t="s">
        <v>21</v>
      </c>
      <c r="J25" s="12"/>
      <c r="K25" s="13">
        <v>0</v>
      </c>
      <c r="L25" s="13">
        <v>0</v>
      </c>
      <c r="M25" s="15">
        <v>0</v>
      </c>
    </row>
    <row r="26" spans="1:15">
      <c r="A26" s="12" t="s">
        <v>9</v>
      </c>
      <c r="B26" s="12"/>
      <c r="C26" s="12"/>
      <c r="D26" s="12"/>
      <c r="E26" s="12"/>
      <c r="F26" s="12"/>
      <c r="G26" s="12" t="s">
        <v>5</v>
      </c>
      <c r="H26" s="12">
        <v>5</v>
      </c>
      <c r="I26" s="12" t="s">
        <v>22</v>
      </c>
      <c r="J26" s="12"/>
      <c r="K26" s="13">
        <v>0</v>
      </c>
      <c r="L26" s="13">
        <v>0</v>
      </c>
      <c r="M26" s="15">
        <v>0</v>
      </c>
    </row>
    <row r="27" spans="1:15">
      <c r="A27" s="12"/>
      <c r="B27" s="12"/>
      <c r="C27" s="12"/>
      <c r="D27" s="12"/>
      <c r="E27" s="12"/>
      <c r="F27" s="12"/>
      <c r="G27" s="12"/>
      <c r="H27" s="12" t="s">
        <v>23</v>
      </c>
      <c r="I27" s="12"/>
      <c r="J27" s="12"/>
      <c r="K27" s="13">
        <f>K25-K26</f>
        <v>0</v>
      </c>
      <c r="L27" s="13">
        <f>L25-L26</f>
        <v>0</v>
      </c>
      <c r="M27" s="15">
        <v>0</v>
      </c>
    </row>
    <row r="28" spans="1: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"/>
    </row>
    <row r="29" spans="1:15">
      <c r="A29" s="58"/>
      <c r="B29" s="58"/>
      <c r="C29" s="58"/>
      <c r="D29" s="58"/>
      <c r="E29" s="58"/>
      <c r="F29" s="58"/>
      <c r="G29" s="58"/>
      <c r="H29" s="58" t="s">
        <v>24</v>
      </c>
      <c r="I29" s="58"/>
      <c r="J29" s="58"/>
      <c r="K29" s="58"/>
      <c r="L29" s="59"/>
      <c r="M29" s="57"/>
      <c r="N29" s="57"/>
      <c r="O29" s="57"/>
    </row>
    <row r="30" spans="1:15">
      <c r="A30" s="12"/>
      <c r="B30" s="12"/>
      <c r="C30" s="12"/>
      <c r="D30" s="12"/>
      <c r="E30" s="12"/>
      <c r="F30" s="12"/>
      <c r="G30" s="12"/>
      <c r="H30" s="12" t="s">
        <v>25</v>
      </c>
      <c r="I30" s="12"/>
      <c r="J30" s="12"/>
      <c r="K30" s="16">
        <v>0</v>
      </c>
      <c r="L30" s="17">
        <v>0</v>
      </c>
      <c r="M30" s="15">
        <v>0</v>
      </c>
    </row>
    <row r="31" spans="1: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"/>
    </row>
    <row r="32" spans="1:15">
      <c r="A32" s="58"/>
      <c r="B32" s="58"/>
      <c r="C32" s="58"/>
      <c r="D32" s="58"/>
      <c r="E32" s="58"/>
      <c r="F32" s="58"/>
      <c r="G32" s="58"/>
      <c r="H32" s="58" t="s">
        <v>26</v>
      </c>
      <c r="I32" s="58"/>
      <c r="J32" s="58"/>
      <c r="K32" s="58"/>
      <c r="L32" s="59"/>
      <c r="M32" s="57"/>
      <c r="N32" s="57"/>
      <c r="O32" s="57"/>
    </row>
    <row r="33" spans="1:1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9"/>
      <c r="L33" s="74">
        <v>0</v>
      </c>
    </row>
    <row r="34" spans="1:1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9"/>
      <c r="L34" s="20"/>
    </row>
    <row r="35" spans="1:15">
      <c r="A35" s="145" t="s">
        <v>382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</row>
    <row r="36" spans="1:15">
      <c r="A36" s="146" t="s">
        <v>276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</row>
    <row r="37" spans="1: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2"/>
      <c r="M37" s="23"/>
    </row>
    <row r="38" spans="1:15">
      <c r="A38" s="24"/>
      <c r="B38" s="24"/>
      <c r="C38" s="24"/>
      <c r="D38" s="24"/>
      <c r="E38" s="24"/>
      <c r="F38" s="24"/>
      <c r="G38" s="24"/>
      <c r="H38" s="25" t="s">
        <v>2</v>
      </c>
      <c r="I38" s="24"/>
      <c r="J38" s="24"/>
      <c r="K38" s="8" t="s">
        <v>3</v>
      </c>
      <c r="L38" s="8" t="s">
        <v>262</v>
      </c>
      <c r="M38" s="8" t="s">
        <v>262</v>
      </c>
      <c r="N38" s="8" t="s">
        <v>4</v>
      </c>
      <c r="O38" s="8" t="s">
        <v>4</v>
      </c>
    </row>
    <row r="39" spans="1:15">
      <c r="A39" s="24"/>
      <c r="B39" s="24"/>
      <c r="C39" s="24"/>
      <c r="D39" s="24"/>
      <c r="E39" s="24"/>
      <c r="F39" s="24"/>
      <c r="G39" s="24"/>
      <c r="H39" s="25"/>
      <c r="I39" s="24"/>
      <c r="J39" s="24"/>
      <c r="K39" s="8" t="s">
        <v>260</v>
      </c>
      <c r="L39" s="8" t="s">
        <v>263</v>
      </c>
      <c r="M39" s="8" t="s">
        <v>264</v>
      </c>
      <c r="N39" s="8" t="s">
        <v>265</v>
      </c>
      <c r="O39" s="8" t="s">
        <v>266</v>
      </c>
    </row>
    <row r="40" spans="1:15">
      <c r="A40" s="12" t="s">
        <v>6</v>
      </c>
      <c r="B40" s="12"/>
      <c r="C40" s="12"/>
      <c r="D40" s="12"/>
      <c r="E40" s="12"/>
      <c r="F40" s="1"/>
      <c r="G40" s="1"/>
      <c r="H40" s="24"/>
      <c r="I40" s="24" t="s">
        <v>27</v>
      </c>
      <c r="J40" s="24"/>
      <c r="K40" s="8" t="s">
        <v>5</v>
      </c>
      <c r="L40" s="9" t="s">
        <v>5</v>
      </c>
      <c r="M40" s="10"/>
      <c r="N40" s="8" t="s">
        <v>5</v>
      </c>
      <c r="O40" s="8" t="s">
        <v>5</v>
      </c>
    </row>
    <row r="41" spans="1:15">
      <c r="A41" s="61">
        <v>1</v>
      </c>
      <c r="B41" s="61">
        <v>2</v>
      </c>
      <c r="C41" s="61">
        <v>3</v>
      </c>
      <c r="D41" s="61">
        <v>4</v>
      </c>
      <c r="E41" s="61">
        <v>5</v>
      </c>
      <c r="F41" s="61">
        <v>6</v>
      </c>
      <c r="G41" s="61">
        <v>7</v>
      </c>
      <c r="H41" s="58" t="s">
        <v>8</v>
      </c>
      <c r="I41" s="58"/>
      <c r="J41" s="58"/>
      <c r="K41" s="61" t="s">
        <v>5</v>
      </c>
      <c r="L41" s="62" t="s">
        <v>5</v>
      </c>
      <c r="M41" s="57" t="s">
        <v>5</v>
      </c>
      <c r="N41" s="61" t="s">
        <v>5</v>
      </c>
      <c r="O41" s="61" t="s">
        <v>5</v>
      </c>
    </row>
    <row r="42" spans="1:15">
      <c r="A42" s="63"/>
      <c r="B42" s="63"/>
      <c r="C42" s="63"/>
      <c r="D42" s="63"/>
      <c r="E42" s="63"/>
      <c r="F42" s="63"/>
      <c r="G42" s="63"/>
      <c r="H42" s="64">
        <v>6</v>
      </c>
      <c r="I42" s="64" t="s">
        <v>13</v>
      </c>
      <c r="J42" s="64"/>
      <c r="K42" s="65">
        <f>K43+K47+K51+K54+K60+K58</f>
        <v>10168000</v>
      </c>
      <c r="L42" s="65">
        <f>L43+L47+L51+L54+L60+L58</f>
        <v>10371360</v>
      </c>
      <c r="M42" s="65">
        <f t="shared" ref="M42" si="3">M43+M47+M51+M54+M60+M58</f>
        <v>10475074</v>
      </c>
      <c r="N42" s="132">
        <v>102</v>
      </c>
      <c r="O42" s="132">
        <v>101</v>
      </c>
    </row>
    <row r="43" spans="1:15">
      <c r="A43" s="12"/>
      <c r="B43" s="12"/>
      <c r="C43" s="12"/>
      <c r="D43" s="12"/>
      <c r="E43" s="12"/>
      <c r="F43" s="12"/>
      <c r="G43" s="12"/>
      <c r="H43" s="12">
        <v>61</v>
      </c>
      <c r="I43" s="12" t="s">
        <v>28</v>
      </c>
      <c r="J43" s="12"/>
      <c r="K43" s="13">
        <f>SUM(K44:K46)</f>
        <v>3055000</v>
      </c>
      <c r="L43" s="13">
        <v>3116100</v>
      </c>
      <c r="M43" s="13">
        <v>3147261</v>
      </c>
      <c r="N43" s="15">
        <v>102</v>
      </c>
      <c r="O43" s="17">
        <v>101</v>
      </c>
    </row>
    <row r="44" spans="1:15">
      <c r="A44" s="12" t="s">
        <v>9</v>
      </c>
      <c r="B44" s="12"/>
      <c r="C44" s="12"/>
      <c r="D44" s="12"/>
      <c r="E44" s="12"/>
      <c r="F44" s="12"/>
      <c r="G44" s="12"/>
      <c r="H44" s="12">
        <v>611</v>
      </c>
      <c r="I44" s="12" t="s">
        <v>29</v>
      </c>
      <c r="J44" s="12"/>
      <c r="K44" s="13">
        <v>3000000</v>
      </c>
      <c r="L44" s="28" t="s">
        <v>5</v>
      </c>
      <c r="M44" s="27" t="s">
        <v>5</v>
      </c>
      <c r="N44" s="15"/>
      <c r="O44" s="15"/>
    </row>
    <row r="45" spans="1:15">
      <c r="A45" s="12" t="s">
        <v>9</v>
      </c>
      <c r="B45" s="12"/>
      <c r="C45" s="12"/>
      <c r="D45" s="12"/>
      <c r="E45" s="12"/>
      <c r="F45" s="12"/>
      <c r="G45" s="12"/>
      <c r="H45" s="12">
        <v>613</v>
      </c>
      <c r="I45" s="12" t="s">
        <v>30</v>
      </c>
      <c r="J45" s="12"/>
      <c r="K45" s="13">
        <v>50000</v>
      </c>
      <c r="L45" s="28" t="s">
        <v>5</v>
      </c>
      <c r="M45" s="27" t="s">
        <v>5</v>
      </c>
      <c r="N45" s="15"/>
      <c r="O45" s="15"/>
    </row>
    <row r="46" spans="1:15">
      <c r="A46" s="12" t="s">
        <v>9</v>
      </c>
      <c r="B46" s="12"/>
      <c r="C46" s="12"/>
      <c r="D46" s="12"/>
      <c r="E46" s="12"/>
      <c r="F46" s="12"/>
      <c r="G46" s="12"/>
      <c r="H46" s="12">
        <v>614</v>
      </c>
      <c r="I46" s="12" t="s">
        <v>31</v>
      </c>
      <c r="J46" s="12"/>
      <c r="K46" s="13">
        <v>5000</v>
      </c>
      <c r="L46" s="28" t="s">
        <v>5</v>
      </c>
      <c r="M46" s="27" t="s">
        <v>5</v>
      </c>
      <c r="N46" s="15"/>
      <c r="O46" s="15"/>
    </row>
    <row r="47" spans="1:15">
      <c r="A47" s="12"/>
      <c r="B47" s="12"/>
      <c r="C47" s="12"/>
      <c r="D47" s="12"/>
      <c r="E47" s="12"/>
      <c r="F47" s="12"/>
      <c r="G47" s="12"/>
      <c r="H47" s="12">
        <v>63</v>
      </c>
      <c r="I47" s="12" t="s">
        <v>32</v>
      </c>
      <c r="J47" s="12"/>
      <c r="K47" s="13">
        <f>SUM(K48:K50)</f>
        <v>5590000</v>
      </c>
      <c r="L47" s="13">
        <v>5701800</v>
      </c>
      <c r="M47" s="13">
        <v>5758818</v>
      </c>
      <c r="N47" s="15">
        <v>102</v>
      </c>
      <c r="O47" s="17">
        <v>101</v>
      </c>
    </row>
    <row r="48" spans="1:15">
      <c r="A48" s="12"/>
      <c r="B48" s="12"/>
      <c r="C48" s="12"/>
      <c r="D48" s="12"/>
      <c r="E48" s="12"/>
      <c r="F48" s="12"/>
      <c r="G48" s="12"/>
      <c r="H48" s="12" t="s">
        <v>267</v>
      </c>
      <c r="I48" s="12" t="s">
        <v>268</v>
      </c>
      <c r="J48" s="12"/>
      <c r="K48" s="13">
        <v>3890000</v>
      </c>
      <c r="L48" s="13"/>
      <c r="M48" s="27" t="s">
        <v>5</v>
      </c>
      <c r="N48" s="15"/>
      <c r="O48" s="15"/>
    </row>
    <row r="49" spans="1:15">
      <c r="A49" s="12" t="s">
        <v>5</v>
      </c>
      <c r="B49" s="12"/>
      <c r="C49" s="12"/>
      <c r="D49" s="12" t="s">
        <v>11</v>
      </c>
      <c r="E49" s="12"/>
      <c r="F49" s="12"/>
      <c r="G49" s="12"/>
      <c r="H49" s="12">
        <v>633</v>
      </c>
      <c r="I49" s="12" t="s">
        <v>33</v>
      </c>
      <c r="J49" s="12"/>
      <c r="K49" s="17">
        <v>900000</v>
      </c>
      <c r="L49" s="28" t="s">
        <v>5</v>
      </c>
      <c r="M49" s="27" t="s">
        <v>5</v>
      </c>
      <c r="N49" s="15"/>
      <c r="O49" s="15"/>
    </row>
    <row r="50" spans="1:15">
      <c r="A50" s="12"/>
      <c r="B50" s="12"/>
      <c r="C50" s="12"/>
      <c r="D50" s="12"/>
      <c r="E50" s="12"/>
      <c r="F50" s="12"/>
      <c r="G50" s="12"/>
      <c r="H50" s="12" t="s">
        <v>34</v>
      </c>
      <c r="I50" s="12" t="s">
        <v>35</v>
      </c>
      <c r="J50" s="12"/>
      <c r="K50" s="17">
        <v>800000</v>
      </c>
      <c r="L50" s="28" t="s">
        <v>5</v>
      </c>
      <c r="M50" s="27" t="s">
        <v>5</v>
      </c>
      <c r="N50" s="15"/>
      <c r="O50" s="15"/>
    </row>
    <row r="51" spans="1:15">
      <c r="A51" s="12"/>
      <c r="B51" s="12"/>
      <c r="C51" s="12"/>
      <c r="D51" s="12"/>
      <c r="E51" s="12"/>
      <c r="F51" s="12"/>
      <c r="G51" s="12"/>
      <c r="H51" s="12">
        <v>64</v>
      </c>
      <c r="I51" s="12" t="s">
        <v>36</v>
      </c>
      <c r="J51" s="12"/>
      <c r="K51" s="13">
        <f>SUM(K52:K53)</f>
        <v>620500</v>
      </c>
      <c r="L51" s="13">
        <v>632910</v>
      </c>
      <c r="M51" s="13">
        <v>639239</v>
      </c>
      <c r="N51" s="15">
        <v>102</v>
      </c>
      <c r="O51" s="17">
        <v>101</v>
      </c>
    </row>
    <row r="52" spans="1:15">
      <c r="A52" s="12" t="s">
        <v>9</v>
      </c>
      <c r="B52" s="12" t="s">
        <v>5</v>
      </c>
      <c r="C52" s="12"/>
      <c r="D52" s="12"/>
      <c r="E52" s="12"/>
      <c r="F52" s="12"/>
      <c r="G52" s="12"/>
      <c r="H52" s="12">
        <v>641</v>
      </c>
      <c r="I52" s="12" t="s">
        <v>37</v>
      </c>
      <c r="J52" s="12"/>
      <c r="K52" s="17">
        <v>500</v>
      </c>
      <c r="L52" s="28" t="s">
        <v>5</v>
      </c>
      <c r="M52" s="27" t="s">
        <v>5</v>
      </c>
      <c r="N52" s="15"/>
      <c r="O52" s="15"/>
    </row>
    <row r="53" spans="1:15">
      <c r="A53" s="12" t="s">
        <v>9</v>
      </c>
      <c r="B53" s="12"/>
      <c r="C53" s="12"/>
      <c r="D53" s="12"/>
      <c r="E53" s="12"/>
      <c r="F53" s="12" t="s">
        <v>5</v>
      </c>
      <c r="G53" s="12"/>
      <c r="H53" s="12">
        <v>642</v>
      </c>
      <c r="I53" s="12" t="s">
        <v>38</v>
      </c>
      <c r="J53" s="12"/>
      <c r="K53" s="17">
        <v>620000</v>
      </c>
      <c r="L53" s="28" t="s">
        <v>5</v>
      </c>
      <c r="M53" s="27" t="s">
        <v>5</v>
      </c>
      <c r="N53" s="15"/>
      <c r="O53" s="15"/>
    </row>
    <row r="54" spans="1:15">
      <c r="A54" s="12"/>
      <c r="B54" s="12"/>
      <c r="C54" s="12"/>
      <c r="D54" s="12"/>
      <c r="E54" s="12"/>
      <c r="F54" s="12"/>
      <c r="G54" s="12"/>
      <c r="H54" s="12">
        <v>65</v>
      </c>
      <c r="I54" s="12" t="s">
        <v>39</v>
      </c>
      <c r="J54" s="12"/>
      <c r="K54" s="13">
        <f>SUM(K55:K57)</f>
        <v>762500</v>
      </c>
      <c r="L54" s="13">
        <v>777750</v>
      </c>
      <c r="M54" s="13">
        <v>785528</v>
      </c>
      <c r="N54" s="15">
        <v>102</v>
      </c>
      <c r="O54" s="17">
        <v>101</v>
      </c>
    </row>
    <row r="55" spans="1:15">
      <c r="A55" s="12" t="s">
        <v>9</v>
      </c>
      <c r="B55" s="12" t="s">
        <v>5</v>
      </c>
      <c r="C55" s="12" t="s">
        <v>14</v>
      </c>
      <c r="D55" s="12"/>
      <c r="E55" s="12"/>
      <c r="F55" s="12"/>
      <c r="G55" s="12"/>
      <c r="H55" s="12">
        <v>651</v>
      </c>
      <c r="I55" s="12" t="s">
        <v>40</v>
      </c>
      <c r="J55" s="12"/>
      <c r="K55" s="17">
        <v>10000</v>
      </c>
      <c r="L55" s="28" t="s">
        <v>5</v>
      </c>
      <c r="M55" s="27" t="s">
        <v>5</v>
      </c>
      <c r="N55" s="15"/>
      <c r="O55" s="15"/>
    </row>
    <row r="56" spans="1:15">
      <c r="A56" s="12"/>
      <c r="B56" s="12"/>
      <c r="C56" s="12"/>
      <c r="D56" s="12"/>
      <c r="E56" s="12"/>
      <c r="F56" s="12"/>
      <c r="G56" s="12"/>
      <c r="H56" s="12" t="s">
        <v>41</v>
      </c>
      <c r="I56" s="143" t="s">
        <v>42</v>
      </c>
      <c r="J56" s="143"/>
      <c r="K56" s="17">
        <v>2500</v>
      </c>
      <c r="L56" s="28" t="s">
        <v>5</v>
      </c>
      <c r="M56" s="27" t="s">
        <v>5</v>
      </c>
      <c r="N56" s="15"/>
      <c r="O56" s="15"/>
    </row>
    <row r="57" spans="1:15">
      <c r="A57" s="12" t="s">
        <v>9</v>
      </c>
      <c r="B57" s="12" t="s">
        <v>5</v>
      </c>
      <c r="C57" s="12" t="s">
        <v>14</v>
      </c>
      <c r="D57" s="12"/>
      <c r="E57" s="12"/>
      <c r="F57" s="12"/>
      <c r="G57" s="12"/>
      <c r="H57" s="12">
        <v>653</v>
      </c>
      <c r="I57" s="12" t="s">
        <v>43</v>
      </c>
      <c r="J57" s="12"/>
      <c r="K57" s="17">
        <v>750000</v>
      </c>
      <c r="L57" s="28" t="s">
        <v>5</v>
      </c>
      <c r="M57" s="27" t="s">
        <v>5</v>
      </c>
      <c r="N57" s="15"/>
      <c r="O57" s="15"/>
    </row>
    <row r="58" spans="1:15">
      <c r="A58" s="12"/>
      <c r="B58" s="12"/>
      <c r="C58" s="12"/>
      <c r="D58" s="12"/>
      <c r="E58" s="12"/>
      <c r="F58" s="12"/>
      <c r="G58" s="12"/>
      <c r="H58" s="12" t="s">
        <v>44</v>
      </c>
      <c r="I58" s="143" t="s">
        <v>45</v>
      </c>
      <c r="J58" s="143"/>
      <c r="K58" s="17">
        <f>SUM(K59)</f>
        <v>40000</v>
      </c>
      <c r="L58" s="17">
        <v>40800</v>
      </c>
      <c r="M58" s="17">
        <v>41208</v>
      </c>
      <c r="N58" s="15">
        <v>102</v>
      </c>
      <c r="O58" s="17">
        <v>101</v>
      </c>
    </row>
    <row r="59" spans="1:15">
      <c r="A59" s="12"/>
      <c r="B59" s="12"/>
      <c r="C59" s="12"/>
      <c r="D59" s="12"/>
      <c r="E59" s="12"/>
      <c r="F59" s="12"/>
      <c r="G59" s="12"/>
      <c r="H59" s="12" t="s">
        <v>46</v>
      </c>
      <c r="I59" s="143" t="s">
        <v>47</v>
      </c>
      <c r="J59" s="143"/>
      <c r="K59" s="17">
        <v>40000</v>
      </c>
      <c r="L59" s="28" t="s">
        <v>5</v>
      </c>
      <c r="M59" s="27" t="s">
        <v>5</v>
      </c>
      <c r="N59" s="15"/>
      <c r="O59" s="15"/>
    </row>
    <row r="60" spans="1:15">
      <c r="A60" s="12"/>
      <c r="B60" s="12"/>
      <c r="C60" s="12"/>
      <c r="D60" s="12"/>
      <c r="E60" s="12"/>
      <c r="F60" s="12"/>
      <c r="G60" s="12"/>
      <c r="H60" s="12" t="s">
        <v>48</v>
      </c>
      <c r="I60" s="12" t="s">
        <v>49</v>
      </c>
      <c r="J60" s="12"/>
      <c r="K60" s="17">
        <f>SUM(K61)</f>
        <v>100000</v>
      </c>
      <c r="L60" s="17">
        <v>102000</v>
      </c>
      <c r="M60" s="97">
        <v>103020</v>
      </c>
      <c r="N60" s="15">
        <v>102</v>
      </c>
      <c r="O60" s="15">
        <v>101</v>
      </c>
    </row>
    <row r="61" spans="1:15">
      <c r="A61" s="12" t="s">
        <v>9</v>
      </c>
      <c r="B61" s="12"/>
      <c r="C61" s="12"/>
      <c r="D61" s="12"/>
      <c r="E61" s="12"/>
      <c r="F61" s="12"/>
      <c r="G61" s="12"/>
      <c r="H61" s="12" t="s">
        <v>50</v>
      </c>
      <c r="I61" s="12" t="s">
        <v>51</v>
      </c>
      <c r="J61" s="12"/>
      <c r="K61" s="17">
        <v>100000</v>
      </c>
      <c r="L61" s="28" t="s">
        <v>5</v>
      </c>
      <c r="M61" s="27" t="s">
        <v>5</v>
      </c>
      <c r="N61" s="92"/>
      <c r="O61" s="92"/>
    </row>
    <row r="62" spans="1:15">
      <c r="A62" s="64"/>
      <c r="B62" s="64"/>
      <c r="C62" s="64"/>
      <c r="D62" s="64"/>
      <c r="E62" s="64"/>
      <c r="F62" s="64"/>
      <c r="G62" s="64"/>
      <c r="H62" s="64">
        <v>7</v>
      </c>
      <c r="I62" s="64" t="s">
        <v>15</v>
      </c>
      <c r="J62" s="64"/>
      <c r="K62" s="65">
        <v>50000</v>
      </c>
      <c r="L62" s="65">
        <v>50000</v>
      </c>
      <c r="M62" s="95">
        <v>50000</v>
      </c>
      <c r="N62" s="93">
        <v>100</v>
      </c>
      <c r="O62" s="93">
        <v>100</v>
      </c>
    </row>
    <row r="63" spans="1:15">
      <c r="A63" s="12"/>
      <c r="B63" s="12"/>
      <c r="C63" s="12" t="s">
        <v>5</v>
      </c>
      <c r="D63" s="12"/>
      <c r="E63" s="12"/>
      <c r="F63" s="12"/>
      <c r="G63" s="12"/>
      <c r="H63" s="12">
        <v>72</v>
      </c>
      <c r="I63" s="12" t="s">
        <v>52</v>
      </c>
      <c r="J63" s="12"/>
      <c r="K63" s="13">
        <v>50000</v>
      </c>
      <c r="L63" s="13">
        <v>50000</v>
      </c>
      <c r="M63" s="15">
        <v>50000</v>
      </c>
      <c r="N63" s="94">
        <v>100</v>
      </c>
      <c r="O63" s="94">
        <v>100</v>
      </c>
    </row>
    <row r="64" spans="1:15">
      <c r="A64" s="12"/>
      <c r="B64" s="12"/>
      <c r="C64" s="12"/>
      <c r="D64" s="12"/>
      <c r="E64" s="12"/>
      <c r="F64" s="12" t="s">
        <v>12</v>
      </c>
      <c r="G64" s="12"/>
      <c r="H64" s="12" t="s">
        <v>53</v>
      </c>
      <c r="I64" s="12" t="s">
        <v>54</v>
      </c>
      <c r="J64" s="12"/>
      <c r="K64" s="13">
        <v>50000</v>
      </c>
      <c r="L64" s="13">
        <v>0</v>
      </c>
      <c r="M64" s="29">
        <v>0</v>
      </c>
    </row>
    <row r="65" spans="1:15">
      <c r="A65" s="64"/>
      <c r="B65" s="64"/>
      <c r="C65" s="64"/>
      <c r="D65" s="64"/>
      <c r="E65" s="64"/>
      <c r="F65" s="64"/>
      <c r="G65" s="64"/>
      <c r="H65" s="64">
        <v>3</v>
      </c>
      <c r="I65" s="64" t="s">
        <v>16</v>
      </c>
      <c r="J65" s="64"/>
      <c r="K65" s="65">
        <f>K66+K72+K77+K79+K81</f>
        <v>5037500</v>
      </c>
      <c r="L65" s="65">
        <f>L66+L72+L77+L79+L81</f>
        <v>5087875</v>
      </c>
      <c r="M65" s="65">
        <f t="shared" ref="M65" si="4">M66+M72+M77+M79+M81</f>
        <v>5138753</v>
      </c>
      <c r="N65" s="93">
        <v>101</v>
      </c>
      <c r="O65" s="93">
        <v>101</v>
      </c>
    </row>
    <row r="66" spans="1:15">
      <c r="A66" s="12"/>
      <c r="B66" s="12"/>
      <c r="C66" s="12"/>
      <c r="D66" s="12"/>
      <c r="E66" s="12"/>
      <c r="F66" s="12"/>
      <c r="G66" s="12"/>
      <c r="H66" s="12">
        <v>31</v>
      </c>
      <c r="I66" s="12" t="s">
        <v>55</v>
      </c>
      <c r="J66" s="12"/>
      <c r="K66" s="13">
        <f>SUM(K67:K71)</f>
        <v>874000</v>
      </c>
      <c r="L66" s="13">
        <v>882740</v>
      </c>
      <c r="M66" s="13">
        <v>891567</v>
      </c>
      <c r="N66" s="94">
        <v>101</v>
      </c>
      <c r="O66" s="17">
        <v>101</v>
      </c>
    </row>
    <row r="67" spans="1:15">
      <c r="A67" s="12" t="s">
        <v>9</v>
      </c>
      <c r="B67" s="12"/>
      <c r="C67" s="12" t="s">
        <v>5</v>
      </c>
      <c r="D67" s="12"/>
      <c r="E67" s="12"/>
      <c r="F67" s="12"/>
      <c r="G67" s="12"/>
      <c r="H67" s="12">
        <v>311</v>
      </c>
      <c r="I67" s="12" t="s">
        <v>56</v>
      </c>
      <c r="J67" s="12"/>
      <c r="K67" s="13">
        <v>520000</v>
      </c>
      <c r="L67" s="28" t="s">
        <v>5</v>
      </c>
      <c r="M67" s="30" t="s">
        <v>5</v>
      </c>
      <c r="N67" s="94"/>
      <c r="O67" s="94"/>
    </row>
    <row r="68" spans="1:15">
      <c r="A68" s="12"/>
      <c r="B68" s="12"/>
      <c r="C68" s="12"/>
      <c r="D68" s="12"/>
      <c r="E68" s="12"/>
      <c r="F68" s="12"/>
      <c r="G68" s="12"/>
      <c r="H68" s="12" t="s">
        <v>57</v>
      </c>
      <c r="I68" s="12" t="s">
        <v>58</v>
      </c>
      <c r="J68" s="12"/>
      <c r="K68" s="13">
        <v>206250</v>
      </c>
      <c r="L68" s="28" t="s">
        <v>5</v>
      </c>
      <c r="M68" s="30" t="s">
        <v>5</v>
      </c>
      <c r="N68" s="94"/>
      <c r="O68" s="94"/>
    </row>
    <row r="69" spans="1:15">
      <c r="A69" s="12" t="s">
        <v>9</v>
      </c>
      <c r="B69" s="12"/>
      <c r="C69" s="12"/>
      <c r="D69" s="12"/>
      <c r="E69" s="12"/>
      <c r="F69" s="12"/>
      <c r="G69" s="12"/>
      <c r="H69" s="12">
        <v>312</v>
      </c>
      <c r="I69" s="12" t="s">
        <v>59</v>
      </c>
      <c r="J69" s="12"/>
      <c r="K69" s="13">
        <v>17000</v>
      </c>
      <c r="L69" s="28" t="s">
        <v>5</v>
      </c>
      <c r="M69" s="30" t="s">
        <v>5</v>
      </c>
      <c r="N69" s="94"/>
      <c r="O69" s="94"/>
    </row>
    <row r="70" spans="1:15">
      <c r="A70" s="12" t="s">
        <v>9</v>
      </c>
      <c r="B70" s="12"/>
      <c r="C70" s="12"/>
      <c r="D70" s="12"/>
      <c r="E70" s="12"/>
      <c r="F70" s="12"/>
      <c r="G70" s="12"/>
      <c r="H70" s="12">
        <v>313</v>
      </c>
      <c r="I70" s="12" t="s">
        <v>60</v>
      </c>
      <c r="J70" s="12"/>
      <c r="K70" s="13">
        <v>87000</v>
      </c>
      <c r="L70" s="28" t="s">
        <v>5</v>
      </c>
      <c r="M70" s="30" t="s">
        <v>5</v>
      </c>
      <c r="N70" s="94"/>
      <c r="O70" s="94"/>
    </row>
    <row r="71" spans="1:15">
      <c r="A71" s="12"/>
      <c r="B71" s="12"/>
      <c r="C71" s="12"/>
      <c r="D71" s="12"/>
      <c r="E71" s="12"/>
      <c r="F71" s="12"/>
      <c r="G71" s="12"/>
      <c r="H71" s="12" t="s">
        <v>61</v>
      </c>
      <c r="I71" s="12" t="s">
        <v>62</v>
      </c>
      <c r="J71" s="12"/>
      <c r="K71" s="13">
        <v>43750</v>
      </c>
      <c r="L71" s="28" t="s">
        <v>5</v>
      </c>
      <c r="M71" s="30" t="s">
        <v>5</v>
      </c>
      <c r="N71" s="94"/>
      <c r="O71" s="94"/>
    </row>
    <row r="72" spans="1:15">
      <c r="A72" s="12"/>
      <c r="B72" s="12"/>
      <c r="C72" s="12"/>
      <c r="D72" s="12"/>
      <c r="E72" s="12"/>
      <c r="F72" s="12"/>
      <c r="G72" s="12"/>
      <c r="H72" s="12">
        <v>32</v>
      </c>
      <c r="I72" s="12" t="s">
        <v>63</v>
      </c>
      <c r="J72" s="12"/>
      <c r="K72" s="13">
        <f>SUM(K73:K76)</f>
        <v>2872500</v>
      </c>
      <c r="L72" s="13">
        <v>2901225</v>
      </c>
      <c r="M72" s="13">
        <v>2930237</v>
      </c>
      <c r="N72" s="94">
        <v>101</v>
      </c>
      <c r="O72" s="94">
        <v>101</v>
      </c>
    </row>
    <row r="73" spans="1:15">
      <c r="A73" s="12" t="s">
        <v>9</v>
      </c>
      <c r="B73" s="12"/>
      <c r="C73" s="12"/>
      <c r="D73" s="12"/>
      <c r="E73" s="12"/>
      <c r="F73" s="12"/>
      <c r="G73" s="12"/>
      <c r="H73" s="12">
        <v>321</v>
      </c>
      <c r="I73" s="12" t="s">
        <v>64</v>
      </c>
      <c r="J73" s="12"/>
      <c r="K73" s="13">
        <v>35000</v>
      </c>
      <c r="L73" s="28" t="s">
        <v>5</v>
      </c>
      <c r="M73" s="30" t="s">
        <v>5</v>
      </c>
      <c r="N73" s="94"/>
      <c r="O73" s="94"/>
    </row>
    <row r="74" spans="1:15">
      <c r="A74" s="12" t="s">
        <v>9</v>
      </c>
      <c r="B74" s="12"/>
      <c r="C74" s="12" t="s">
        <v>14</v>
      </c>
      <c r="D74" s="12"/>
      <c r="E74" s="12"/>
      <c r="F74" s="12"/>
      <c r="G74" s="12"/>
      <c r="H74" s="12">
        <v>322</v>
      </c>
      <c r="I74" s="12" t="s">
        <v>65</v>
      </c>
      <c r="J74" s="12"/>
      <c r="K74" s="13">
        <v>345000</v>
      </c>
      <c r="L74" s="28" t="s">
        <v>5</v>
      </c>
      <c r="M74" s="30" t="s">
        <v>5</v>
      </c>
      <c r="N74" s="94"/>
      <c r="O74" s="94"/>
    </row>
    <row r="75" spans="1:15">
      <c r="A75" s="12" t="s">
        <v>9</v>
      </c>
      <c r="B75" s="12"/>
      <c r="C75" s="12" t="s">
        <v>14</v>
      </c>
      <c r="D75" s="12" t="s">
        <v>11</v>
      </c>
      <c r="E75" s="12"/>
      <c r="F75" s="12"/>
      <c r="G75" s="12"/>
      <c r="H75" s="12">
        <v>323</v>
      </c>
      <c r="I75" s="12" t="s">
        <v>66</v>
      </c>
      <c r="J75" s="12"/>
      <c r="K75" s="13">
        <v>2045000</v>
      </c>
      <c r="L75" s="28" t="s">
        <v>5</v>
      </c>
      <c r="M75" s="30" t="s">
        <v>5</v>
      </c>
      <c r="N75" s="94"/>
      <c r="O75" s="94"/>
    </row>
    <row r="76" spans="1:15">
      <c r="A76" s="12" t="s">
        <v>9</v>
      </c>
      <c r="B76" s="12"/>
      <c r="C76" s="12" t="s">
        <v>14</v>
      </c>
      <c r="D76" s="12" t="s">
        <v>11</v>
      </c>
      <c r="E76" s="12"/>
      <c r="F76" s="12"/>
      <c r="G76" s="12"/>
      <c r="H76" s="12">
        <v>329</v>
      </c>
      <c r="I76" s="12" t="s">
        <v>67</v>
      </c>
      <c r="J76" s="12"/>
      <c r="K76" s="13">
        <v>447500</v>
      </c>
      <c r="L76" s="28" t="s">
        <v>5</v>
      </c>
      <c r="M76" s="30" t="s">
        <v>5</v>
      </c>
      <c r="N76" s="94"/>
      <c r="O76" s="94"/>
    </row>
    <row r="77" spans="1:15">
      <c r="A77" s="12"/>
      <c r="B77" s="12"/>
      <c r="C77" s="12"/>
      <c r="D77" s="12"/>
      <c r="E77" s="12"/>
      <c r="F77" s="12"/>
      <c r="G77" s="12"/>
      <c r="H77" s="12">
        <v>34</v>
      </c>
      <c r="I77" s="12" t="s">
        <v>68</v>
      </c>
      <c r="J77" s="12"/>
      <c r="K77" s="13">
        <f>SUM(K78)</f>
        <v>5000</v>
      </c>
      <c r="L77" s="13">
        <v>5050</v>
      </c>
      <c r="M77" s="13">
        <v>5100</v>
      </c>
      <c r="N77" s="94">
        <v>101</v>
      </c>
      <c r="O77" s="94">
        <v>101</v>
      </c>
    </row>
    <row r="78" spans="1:15">
      <c r="A78" s="12" t="s">
        <v>9</v>
      </c>
      <c r="B78" s="12"/>
      <c r="C78" s="12"/>
      <c r="D78" s="12"/>
      <c r="E78" s="12"/>
      <c r="F78" s="12"/>
      <c r="G78" s="12"/>
      <c r="H78" s="12">
        <v>343</v>
      </c>
      <c r="I78" s="12" t="s">
        <v>69</v>
      </c>
      <c r="J78" s="12"/>
      <c r="K78" s="13">
        <v>5000</v>
      </c>
      <c r="L78" s="28" t="s">
        <v>5</v>
      </c>
      <c r="M78" s="30" t="s">
        <v>5</v>
      </c>
      <c r="N78" s="94"/>
      <c r="O78" s="94"/>
    </row>
    <row r="79" spans="1:15">
      <c r="A79" s="12"/>
      <c r="B79" s="12"/>
      <c r="C79" s="12"/>
      <c r="D79" s="12"/>
      <c r="E79" s="12"/>
      <c r="F79" s="12"/>
      <c r="G79" s="12"/>
      <c r="H79" s="12">
        <v>37</v>
      </c>
      <c r="I79" s="12" t="s">
        <v>70</v>
      </c>
      <c r="J79" s="12"/>
      <c r="K79" s="13">
        <f>SUM(K80)</f>
        <v>390000</v>
      </c>
      <c r="L79" s="13">
        <v>393900</v>
      </c>
      <c r="M79" s="13">
        <v>397839</v>
      </c>
      <c r="N79" s="94">
        <v>101</v>
      </c>
      <c r="O79" s="94">
        <v>101</v>
      </c>
    </row>
    <row r="80" spans="1:15">
      <c r="A80" s="12" t="s">
        <v>9</v>
      </c>
      <c r="B80" s="12"/>
      <c r="C80" s="12"/>
      <c r="D80" s="12" t="s">
        <v>11</v>
      </c>
      <c r="E80" s="12"/>
      <c r="F80" s="12"/>
      <c r="G80" s="12"/>
      <c r="H80" s="12">
        <v>372</v>
      </c>
      <c r="I80" s="12" t="s">
        <v>71</v>
      </c>
      <c r="J80" s="12"/>
      <c r="K80" s="13">
        <v>390000</v>
      </c>
      <c r="L80" s="28" t="s">
        <v>5</v>
      </c>
      <c r="M80" s="30" t="s">
        <v>5</v>
      </c>
      <c r="N80" s="94"/>
      <c r="O80" s="94"/>
    </row>
    <row r="81" spans="1:15">
      <c r="A81" s="12"/>
      <c r="B81" s="12"/>
      <c r="C81" s="12"/>
      <c r="D81" s="12"/>
      <c r="E81" s="12"/>
      <c r="F81" s="12"/>
      <c r="G81" s="12"/>
      <c r="H81" s="12">
        <v>38</v>
      </c>
      <c r="I81" s="12" t="s">
        <v>72</v>
      </c>
      <c r="J81" s="12"/>
      <c r="K81" s="13">
        <f>SUM(K82:K84)</f>
        <v>896000</v>
      </c>
      <c r="L81" s="13">
        <v>904960</v>
      </c>
      <c r="M81" s="15">
        <v>914010</v>
      </c>
      <c r="N81" s="94">
        <v>101</v>
      </c>
      <c r="O81" s="94">
        <v>101</v>
      </c>
    </row>
    <row r="82" spans="1:15">
      <c r="A82" s="12" t="s">
        <v>9</v>
      </c>
      <c r="B82" s="12"/>
      <c r="C82" s="12"/>
      <c r="D82" s="12" t="s">
        <v>11</v>
      </c>
      <c r="E82" s="12"/>
      <c r="F82" s="12"/>
      <c r="G82" s="12"/>
      <c r="H82" s="12">
        <v>381</v>
      </c>
      <c r="I82" s="12" t="s">
        <v>73</v>
      </c>
      <c r="J82" s="12"/>
      <c r="K82" s="13">
        <v>496000</v>
      </c>
      <c r="L82" s="28" t="s">
        <v>5</v>
      </c>
      <c r="M82" s="30" t="s">
        <v>5</v>
      </c>
      <c r="N82" s="94"/>
      <c r="O82" s="94"/>
    </row>
    <row r="83" spans="1:15">
      <c r="A83" s="12"/>
      <c r="B83" s="12"/>
      <c r="C83" s="12"/>
      <c r="D83" s="12"/>
      <c r="E83" s="12"/>
      <c r="F83" s="12"/>
      <c r="G83" s="12"/>
      <c r="H83" s="12" t="s">
        <v>74</v>
      </c>
      <c r="I83" s="143" t="s">
        <v>75</v>
      </c>
      <c r="J83" s="143"/>
      <c r="K83" s="13">
        <v>250000</v>
      </c>
      <c r="L83" s="28" t="s">
        <v>5</v>
      </c>
      <c r="M83" s="29" t="s">
        <v>5</v>
      </c>
      <c r="N83" s="94"/>
      <c r="O83" s="94"/>
    </row>
    <row r="84" spans="1:15">
      <c r="A84" s="12"/>
      <c r="B84" s="12"/>
      <c r="C84" s="12"/>
      <c r="D84" s="12" t="s">
        <v>11</v>
      </c>
      <c r="E84" s="12"/>
      <c r="F84" s="12" t="s">
        <v>5</v>
      </c>
      <c r="G84" s="12"/>
      <c r="H84" s="12">
        <v>386</v>
      </c>
      <c r="I84" s="12" t="s">
        <v>76</v>
      </c>
      <c r="J84" s="12"/>
      <c r="K84" s="13">
        <v>150000</v>
      </c>
      <c r="L84" s="28" t="s">
        <v>5</v>
      </c>
      <c r="M84" s="30" t="s">
        <v>5</v>
      </c>
      <c r="N84" s="96"/>
      <c r="O84" s="96"/>
    </row>
    <row r="85" spans="1:15">
      <c r="A85" s="64"/>
      <c r="B85" s="64"/>
      <c r="C85" s="64"/>
      <c r="D85" s="64"/>
      <c r="E85" s="64"/>
      <c r="F85" s="64"/>
      <c r="G85" s="64"/>
      <c r="H85" s="64">
        <v>4</v>
      </c>
      <c r="I85" s="64" t="s">
        <v>18</v>
      </c>
      <c r="J85" s="64"/>
      <c r="K85" s="65">
        <f>K86</f>
        <v>5180500</v>
      </c>
      <c r="L85" s="65">
        <f t="shared" ref="L85:M85" si="5">L86</f>
        <v>5333485</v>
      </c>
      <c r="M85" s="65">
        <f t="shared" si="5"/>
        <v>5386321</v>
      </c>
      <c r="N85" s="93">
        <v>103</v>
      </c>
      <c r="O85" s="93">
        <v>101</v>
      </c>
    </row>
    <row r="86" spans="1:15">
      <c r="A86" s="12"/>
      <c r="B86" s="12"/>
      <c r="C86" s="12"/>
      <c r="D86" s="12"/>
      <c r="E86" s="12"/>
      <c r="F86" s="12"/>
      <c r="G86" s="12"/>
      <c r="H86" s="12">
        <v>42</v>
      </c>
      <c r="I86" s="12" t="s">
        <v>77</v>
      </c>
      <c r="J86" s="12"/>
      <c r="K86" s="13">
        <f>SUM(K87:K89)</f>
        <v>5180500</v>
      </c>
      <c r="L86" s="17">
        <v>5333485</v>
      </c>
      <c r="M86" s="15">
        <v>5386321</v>
      </c>
      <c r="N86" s="94">
        <v>103</v>
      </c>
      <c r="O86" s="94">
        <v>101</v>
      </c>
    </row>
    <row r="87" spans="1:15">
      <c r="A87" s="12" t="s">
        <v>9</v>
      </c>
      <c r="B87" s="12"/>
      <c r="C87" s="12" t="s">
        <v>14</v>
      </c>
      <c r="D87" s="12" t="s">
        <v>11</v>
      </c>
      <c r="E87" s="12"/>
      <c r="F87" s="12"/>
      <c r="G87" s="12"/>
      <c r="H87" s="12">
        <v>421</v>
      </c>
      <c r="I87" s="12" t="s">
        <v>78</v>
      </c>
      <c r="J87" s="12"/>
      <c r="K87" s="13">
        <v>4771500</v>
      </c>
      <c r="L87" s="17" t="s">
        <v>5</v>
      </c>
      <c r="M87" s="30" t="s">
        <v>5</v>
      </c>
    </row>
    <row r="88" spans="1:15">
      <c r="A88" s="12"/>
      <c r="B88" s="12"/>
      <c r="C88" s="12"/>
      <c r="D88" s="12"/>
      <c r="E88" s="12"/>
      <c r="F88" s="12"/>
      <c r="G88" s="12"/>
      <c r="H88" s="12" t="s">
        <v>79</v>
      </c>
      <c r="I88" s="12" t="s">
        <v>80</v>
      </c>
      <c r="J88" s="12"/>
      <c r="K88" s="13">
        <v>185000</v>
      </c>
      <c r="L88" s="17" t="s">
        <v>5</v>
      </c>
      <c r="M88" s="30" t="s">
        <v>5</v>
      </c>
    </row>
    <row r="89" spans="1:15">
      <c r="A89" s="12"/>
      <c r="B89" s="12"/>
      <c r="C89" s="12"/>
      <c r="D89" s="12"/>
      <c r="E89" s="12"/>
      <c r="F89" s="12"/>
      <c r="G89" s="12"/>
      <c r="H89" s="12" t="s">
        <v>81</v>
      </c>
      <c r="I89" s="143" t="s">
        <v>82</v>
      </c>
      <c r="J89" s="143"/>
      <c r="K89" s="13">
        <v>224000</v>
      </c>
      <c r="L89" s="31" t="s">
        <v>5</v>
      </c>
      <c r="M89" s="29" t="s">
        <v>5</v>
      </c>
    </row>
    <row r="90" spans="1:15">
      <c r="A90" s="58"/>
      <c r="B90" s="58"/>
      <c r="C90" s="58"/>
      <c r="D90" s="58"/>
      <c r="E90" s="58"/>
      <c r="F90" s="58"/>
      <c r="G90" s="58"/>
      <c r="H90" s="58" t="s">
        <v>20</v>
      </c>
      <c r="I90" s="58"/>
      <c r="J90" s="58"/>
      <c r="K90" s="58"/>
      <c r="L90" s="59"/>
      <c r="M90" s="68"/>
      <c r="N90" s="57"/>
      <c r="O90" s="57"/>
    </row>
    <row r="91" spans="1:15">
      <c r="A91" s="64"/>
      <c r="B91" s="64"/>
      <c r="C91" s="64"/>
      <c r="D91" s="64"/>
      <c r="E91" s="64"/>
      <c r="F91" s="64"/>
      <c r="G91" s="64"/>
      <c r="H91" s="64">
        <v>8</v>
      </c>
      <c r="I91" s="64" t="s">
        <v>21</v>
      </c>
      <c r="J91" s="64"/>
      <c r="K91" s="65">
        <v>0</v>
      </c>
      <c r="L91" s="65">
        <v>0</v>
      </c>
      <c r="M91" s="69">
        <v>0</v>
      </c>
      <c r="N91" s="66"/>
      <c r="O91" s="66"/>
    </row>
    <row r="92" spans="1:15">
      <c r="A92" s="12"/>
      <c r="B92" s="12"/>
      <c r="C92" s="12"/>
      <c r="D92" s="12"/>
      <c r="E92" s="12"/>
      <c r="F92" s="12"/>
      <c r="G92" s="12"/>
      <c r="H92" s="14" t="s">
        <v>83</v>
      </c>
      <c r="I92" s="12" t="s">
        <v>84</v>
      </c>
      <c r="J92" s="12"/>
      <c r="K92" s="13">
        <v>0</v>
      </c>
      <c r="L92" s="13">
        <v>0</v>
      </c>
      <c r="M92" s="13">
        <v>0</v>
      </c>
    </row>
    <row r="93" spans="1:15">
      <c r="A93" s="12"/>
      <c r="B93" s="12"/>
      <c r="C93" s="12"/>
      <c r="D93" s="12"/>
      <c r="E93" s="12"/>
      <c r="F93" s="12"/>
      <c r="G93" s="12"/>
      <c r="H93" s="14" t="s">
        <v>85</v>
      </c>
      <c r="I93" s="12" t="s">
        <v>86</v>
      </c>
      <c r="J93" s="12"/>
      <c r="K93" s="13">
        <v>0</v>
      </c>
      <c r="L93" s="13" t="s">
        <v>5</v>
      </c>
      <c r="M93" s="29" t="s">
        <v>5</v>
      </c>
    </row>
    <row r="94" spans="1:15">
      <c r="A94" s="64"/>
      <c r="B94" s="64"/>
      <c r="C94" s="64"/>
      <c r="D94" s="64"/>
      <c r="E94" s="64"/>
      <c r="F94" s="64"/>
      <c r="G94" s="64"/>
      <c r="H94" s="64">
        <v>5</v>
      </c>
      <c r="I94" s="64" t="s">
        <v>22</v>
      </c>
      <c r="J94" s="64"/>
      <c r="K94" s="65">
        <v>0</v>
      </c>
      <c r="L94" s="65">
        <v>0</v>
      </c>
      <c r="M94" s="67">
        <v>0</v>
      </c>
      <c r="N94" s="66"/>
      <c r="O94" s="66"/>
    </row>
    <row r="95" spans="1:15">
      <c r="A95" s="12"/>
      <c r="B95" s="12"/>
      <c r="C95" s="12"/>
      <c r="D95" s="12"/>
      <c r="E95" s="12"/>
      <c r="F95" s="12"/>
      <c r="G95" s="12"/>
      <c r="H95" s="14" t="s">
        <v>87</v>
      </c>
      <c r="I95" s="12" t="s">
        <v>88</v>
      </c>
      <c r="J95" s="12"/>
      <c r="K95" s="13">
        <v>0</v>
      </c>
      <c r="L95" s="13">
        <v>0</v>
      </c>
      <c r="M95" s="29">
        <v>0</v>
      </c>
    </row>
    <row r="96" spans="1:15">
      <c r="A96" s="12"/>
      <c r="B96" s="12"/>
      <c r="C96" s="12"/>
      <c r="D96" s="12"/>
      <c r="E96" s="12"/>
      <c r="F96" s="12"/>
      <c r="G96" s="12"/>
      <c r="H96" s="14" t="s">
        <v>89</v>
      </c>
      <c r="I96" s="12" t="s">
        <v>90</v>
      </c>
      <c r="J96" s="12"/>
      <c r="K96" s="13">
        <v>0</v>
      </c>
      <c r="L96" s="13" t="s">
        <v>5</v>
      </c>
      <c r="M96" s="29" t="s">
        <v>5</v>
      </c>
    </row>
    <row r="97" spans="1: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"/>
    </row>
    <row r="98" spans="1:15">
      <c r="A98" s="58"/>
      <c r="B98" s="58"/>
      <c r="C98" s="58"/>
      <c r="D98" s="58"/>
      <c r="E98" s="58"/>
      <c r="F98" s="58"/>
      <c r="G98" s="58"/>
      <c r="H98" s="58" t="s">
        <v>91</v>
      </c>
      <c r="I98" s="58"/>
      <c r="J98" s="58"/>
      <c r="K98" s="58"/>
      <c r="L98" s="59"/>
      <c r="M98" s="57"/>
      <c r="N98" s="57"/>
      <c r="O98" s="57"/>
    </row>
    <row r="99" spans="1:15">
      <c r="A99" s="64"/>
      <c r="B99" s="64"/>
      <c r="C99" s="64"/>
      <c r="D99" s="64"/>
      <c r="E99" s="64"/>
      <c r="F99" s="64"/>
      <c r="G99" s="64"/>
      <c r="H99" s="64">
        <v>9</v>
      </c>
      <c r="I99" s="64" t="s">
        <v>25</v>
      </c>
      <c r="J99" s="64"/>
      <c r="K99" s="70">
        <v>0</v>
      </c>
      <c r="L99" s="71">
        <v>0</v>
      </c>
      <c r="M99" s="72">
        <v>0</v>
      </c>
      <c r="N99" s="66"/>
      <c r="O99" s="66"/>
    </row>
    <row r="100" spans="1:15">
      <c r="A100" s="12"/>
      <c r="B100" s="12"/>
      <c r="C100" s="12"/>
      <c r="D100" s="12"/>
      <c r="E100" s="12"/>
      <c r="F100" s="12"/>
      <c r="G100" s="12"/>
      <c r="H100" s="12">
        <v>92</v>
      </c>
      <c r="I100" s="12" t="s">
        <v>92</v>
      </c>
      <c r="J100" s="12"/>
      <c r="K100" s="17">
        <v>0</v>
      </c>
      <c r="L100" s="31">
        <v>0</v>
      </c>
      <c r="M100" s="32">
        <v>0</v>
      </c>
    </row>
    <row r="101" spans="1:15">
      <c r="A101" s="12"/>
      <c r="B101" s="12"/>
      <c r="C101" s="12"/>
      <c r="D101" s="12"/>
      <c r="E101" s="12"/>
      <c r="F101" s="12"/>
      <c r="G101" s="12"/>
      <c r="H101" s="12">
        <v>922</v>
      </c>
      <c r="I101" s="12" t="s">
        <v>93</v>
      </c>
      <c r="J101" s="12"/>
      <c r="K101" s="17">
        <v>0</v>
      </c>
      <c r="L101" s="31">
        <v>0</v>
      </c>
      <c r="M101" s="32">
        <v>0</v>
      </c>
    </row>
    <row r="102" spans="1: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7"/>
      <c r="L102" s="1"/>
    </row>
    <row r="103" spans="1:15">
      <c r="A103" s="147" t="s">
        <v>383</v>
      </c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</row>
    <row r="104" spans="1:15">
      <c r="A104" s="135" t="s">
        <v>94</v>
      </c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</row>
    <row r="105" spans="1: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7"/>
      <c r="L105" s="1"/>
    </row>
    <row r="106" spans="1:15">
      <c r="A106" s="1"/>
      <c r="B106" s="1"/>
      <c r="C106" s="1"/>
      <c r="D106" s="1"/>
      <c r="E106" s="1"/>
      <c r="F106" s="1"/>
      <c r="G106" s="1"/>
      <c r="H106" s="12"/>
      <c r="I106" s="12"/>
      <c r="J106" s="12"/>
      <c r="K106" s="12"/>
      <c r="L106" s="1"/>
    </row>
    <row r="107" spans="1:15">
      <c r="A107" s="1"/>
      <c r="B107" s="1"/>
      <c r="C107" s="1"/>
      <c r="D107" s="1"/>
      <c r="E107" s="1"/>
      <c r="F107" s="1"/>
      <c r="G107" s="1"/>
      <c r="H107" s="12"/>
      <c r="I107" s="26" t="s">
        <v>6</v>
      </c>
      <c r="J107" s="26"/>
      <c r="K107" s="12"/>
      <c r="L107" s="1"/>
    </row>
    <row r="108" spans="1:15">
      <c r="A108" s="1"/>
      <c r="B108" s="1"/>
      <c r="C108" s="1"/>
      <c r="D108" s="1"/>
      <c r="E108" s="1"/>
      <c r="F108" s="1"/>
      <c r="G108" s="1"/>
      <c r="H108" s="133">
        <v>1</v>
      </c>
      <c r="I108" s="12" t="s">
        <v>95</v>
      </c>
      <c r="J108" s="12"/>
      <c r="K108" s="12"/>
      <c r="L108" s="1"/>
    </row>
    <row r="109" spans="1:15">
      <c r="A109" s="1"/>
      <c r="B109" s="1"/>
      <c r="C109" s="1"/>
      <c r="D109" s="1"/>
      <c r="E109" s="1"/>
      <c r="F109" s="1"/>
      <c r="G109" s="1"/>
      <c r="H109" s="133">
        <v>2</v>
      </c>
      <c r="I109" s="12" t="s">
        <v>96</v>
      </c>
      <c r="J109" s="12"/>
      <c r="K109" s="12"/>
      <c r="L109" s="1"/>
    </row>
    <row r="110" spans="1:15">
      <c r="A110" s="1"/>
      <c r="B110" s="1"/>
      <c r="C110" s="1"/>
      <c r="D110" s="1"/>
      <c r="E110" s="1"/>
      <c r="F110" s="1"/>
      <c r="G110" s="1"/>
      <c r="H110" s="133">
        <v>3</v>
      </c>
      <c r="I110" s="12" t="s">
        <v>97</v>
      </c>
      <c r="J110" s="12"/>
      <c r="K110" s="12"/>
      <c r="L110" s="1"/>
    </row>
    <row r="111" spans="1:15">
      <c r="A111" s="1"/>
      <c r="B111" s="1"/>
      <c r="C111" s="1"/>
      <c r="D111" s="1"/>
      <c r="E111" s="1"/>
      <c r="F111" s="1"/>
      <c r="G111" s="1"/>
      <c r="H111" s="133">
        <v>4</v>
      </c>
      <c r="I111" s="12" t="s">
        <v>98</v>
      </c>
      <c r="J111" s="12"/>
      <c r="K111" s="12"/>
      <c r="L111" s="1"/>
    </row>
    <row r="112" spans="1:15">
      <c r="A112" s="1"/>
      <c r="B112" s="1"/>
      <c r="C112" s="1"/>
      <c r="D112" s="1"/>
      <c r="E112" s="1"/>
      <c r="F112" s="1"/>
      <c r="G112" s="1"/>
      <c r="H112" s="133">
        <v>5</v>
      </c>
      <c r="I112" s="12" t="s">
        <v>99</v>
      </c>
      <c r="J112" s="12"/>
      <c r="K112" s="12"/>
      <c r="L112" s="1"/>
    </row>
    <row r="113" spans="1:12">
      <c r="A113" s="1"/>
      <c r="B113" s="1"/>
      <c r="C113" s="1"/>
      <c r="D113" s="1"/>
      <c r="E113" s="1"/>
      <c r="F113" s="1"/>
      <c r="G113" s="1"/>
      <c r="H113" s="133">
        <v>6</v>
      </c>
      <c r="I113" s="12" t="s">
        <v>100</v>
      </c>
      <c r="J113" s="12"/>
      <c r="K113" s="12"/>
      <c r="L113" s="1"/>
    </row>
    <row r="114" spans="1:12">
      <c r="A114" s="1"/>
      <c r="B114" s="1"/>
      <c r="C114" s="1"/>
      <c r="D114" s="1"/>
      <c r="E114" s="1"/>
      <c r="F114" s="1"/>
      <c r="G114" s="1"/>
      <c r="H114" s="133">
        <v>7</v>
      </c>
      <c r="I114" s="12" t="s">
        <v>101</v>
      </c>
      <c r="J114" s="12"/>
      <c r="K114" s="12"/>
      <c r="L114" s="1"/>
    </row>
    <row r="115" spans="1:12">
      <c r="A115" s="1"/>
      <c r="B115" s="1"/>
      <c r="C115" s="1"/>
      <c r="D115" s="1"/>
      <c r="E115" s="1"/>
      <c r="F115" s="1"/>
      <c r="G115" s="1"/>
      <c r="H115" s="12"/>
      <c r="I115" s="12"/>
      <c r="J115" s="12"/>
      <c r="K115" s="1"/>
      <c r="L115" s="1"/>
    </row>
  </sheetData>
  <mergeCells count="17">
    <mergeCell ref="A1:O1"/>
    <mergeCell ref="A35:O35"/>
    <mergeCell ref="A36:O36"/>
    <mergeCell ref="A103:O103"/>
    <mergeCell ref="A104:O104"/>
    <mergeCell ref="A2:O2"/>
    <mergeCell ref="A3:J3"/>
    <mergeCell ref="A9:O9"/>
    <mergeCell ref="A11:O11"/>
    <mergeCell ref="A4:O4"/>
    <mergeCell ref="A5:O5"/>
    <mergeCell ref="A8:O8"/>
    <mergeCell ref="I56:J56"/>
    <mergeCell ref="I58:J58"/>
    <mergeCell ref="I59:J59"/>
    <mergeCell ref="I83:J83"/>
    <mergeCell ref="I89:J8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1"/>
  <sheetViews>
    <sheetView topLeftCell="A181" workbookViewId="0">
      <selection activeCell="Q45" sqref="Q45"/>
    </sheetView>
  </sheetViews>
  <sheetFormatPr defaultRowHeight="15"/>
  <cols>
    <col min="1" max="1" width="8.5703125" customWidth="1"/>
    <col min="2" max="2" width="2.140625" customWidth="1"/>
    <col min="3" max="3" width="1.7109375" customWidth="1"/>
    <col min="4" max="4" width="2.140625" customWidth="1"/>
    <col min="5" max="5" width="1.7109375" customWidth="1"/>
    <col min="6" max="6" width="2" customWidth="1"/>
    <col min="7" max="8" width="1.7109375" customWidth="1"/>
    <col min="9" max="9" width="7.5703125" customWidth="1"/>
    <col min="10" max="10" width="8.28515625" customWidth="1"/>
    <col min="12" max="12" width="40.85546875" customWidth="1"/>
    <col min="13" max="13" width="10.7109375" customWidth="1"/>
    <col min="14" max="14" width="11" customWidth="1"/>
    <col min="15" max="15" width="10.7109375" customWidth="1"/>
    <col min="16" max="16" width="5.28515625" customWidth="1"/>
    <col min="17" max="17" width="5.710937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ht="15.75">
      <c r="A2" s="139" t="s">
        <v>381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</row>
    <row r="3" spans="1:17" ht="15.75">
      <c r="A3" s="34"/>
      <c r="B3" s="34"/>
      <c r="C3" s="12"/>
      <c r="D3" s="12"/>
      <c r="E3" s="12"/>
      <c r="F3" s="12"/>
      <c r="G3" s="12"/>
      <c r="H3" s="12"/>
      <c r="I3" s="12"/>
      <c r="J3" s="12"/>
      <c r="K3" s="12"/>
      <c r="L3" s="35"/>
      <c r="M3" s="1"/>
      <c r="N3" s="1"/>
    </row>
    <row r="4" spans="1:17">
      <c r="A4" s="147" t="s">
        <v>380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</row>
    <row r="5" spans="1:17">
      <c r="A5" s="36"/>
      <c r="B5" s="36"/>
      <c r="C5" s="33"/>
      <c r="D5" s="33"/>
      <c r="E5" s="33"/>
      <c r="F5" s="33"/>
      <c r="G5" s="33"/>
      <c r="H5" s="33"/>
      <c r="I5" s="33"/>
      <c r="J5" s="33"/>
      <c r="K5" s="33"/>
      <c r="L5" s="5"/>
      <c r="M5" s="37"/>
      <c r="N5" s="37"/>
      <c r="O5" s="38"/>
    </row>
    <row r="6" spans="1:17">
      <c r="A6" s="149" t="s">
        <v>379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</row>
    <row r="7" spans="1:17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"/>
      <c r="N7" s="1"/>
    </row>
    <row r="8" spans="1:17">
      <c r="A8" s="87" t="s">
        <v>102</v>
      </c>
      <c r="B8" s="87"/>
      <c r="C8" s="87" t="s">
        <v>103</v>
      </c>
      <c r="D8" s="87"/>
      <c r="E8" s="87"/>
      <c r="F8" s="87"/>
      <c r="G8" s="87"/>
      <c r="H8" s="87"/>
      <c r="I8" s="87" t="s">
        <v>104</v>
      </c>
      <c r="J8" s="87"/>
      <c r="K8" s="87"/>
      <c r="L8" s="87"/>
      <c r="M8" s="75" t="s">
        <v>3</v>
      </c>
      <c r="N8" s="75" t="s">
        <v>262</v>
      </c>
      <c r="O8" s="75" t="s">
        <v>262</v>
      </c>
      <c r="P8" s="91" t="s">
        <v>4</v>
      </c>
      <c r="Q8" s="91" t="s">
        <v>4</v>
      </c>
    </row>
    <row r="9" spans="1:17">
      <c r="A9" s="87" t="s">
        <v>105</v>
      </c>
      <c r="B9" s="87"/>
      <c r="C9" s="87" t="s">
        <v>106</v>
      </c>
      <c r="D9" s="87"/>
      <c r="E9" s="87"/>
      <c r="F9" s="87"/>
      <c r="G9" s="87"/>
      <c r="H9" s="87"/>
      <c r="I9" s="87" t="s">
        <v>107</v>
      </c>
      <c r="J9" s="87"/>
      <c r="K9" s="87"/>
      <c r="L9" s="87"/>
      <c r="M9" s="75" t="s">
        <v>260</v>
      </c>
      <c r="N9" s="75" t="s">
        <v>269</v>
      </c>
      <c r="O9" s="75" t="s">
        <v>264</v>
      </c>
      <c r="P9" s="99" t="s">
        <v>265</v>
      </c>
      <c r="Q9" s="99" t="s">
        <v>266</v>
      </c>
    </row>
    <row r="10" spans="1:17">
      <c r="A10" s="87" t="s">
        <v>108</v>
      </c>
      <c r="B10" s="87"/>
      <c r="C10" s="87"/>
      <c r="D10" s="87"/>
      <c r="E10" s="87"/>
      <c r="F10" s="87"/>
      <c r="G10" s="87"/>
      <c r="H10" s="87"/>
      <c r="I10" s="87" t="s">
        <v>109</v>
      </c>
      <c r="J10" s="87"/>
      <c r="K10" s="87" t="s">
        <v>110</v>
      </c>
      <c r="L10" s="87"/>
      <c r="M10" s="88"/>
      <c r="N10" s="89" t="s">
        <v>5</v>
      </c>
      <c r="O10" s="76"/>
      <c r="P10" s="11"/>
      <c r="Q10" s="11"/>
    </row>
    <row r="11" spans="1:17">
      <c r="A11" s="87" t="s">
        <v>111</v>
      </c>
      <c r="B11" s="87"/>
      <c r="C11" s="87"/>
      <c r="D11" s="87"/>
      <c r="E11" s="87"/>
      <c r="F11" s="87"/>
      <c r="G11" s="87"/>
      <c r="H11" s="87"/>
      <c r="I11" s="87" t="s">
        <v>112</v>
      </c>
      <c r="J11" s="87" t="s">
        <v>113</v>
      </c>
      <c r="K11" s="87" t="s">
        <v>114</v>
      </c>
      <c r="L11" s="87"/>
      <c r="M11" s="90" t="s">
        <v>5</v>
      </c>
      <c r="N11" s="90" t="s">
        <v>5</v>
      </c>
      <c r="O11" s="76"/>
      <c r="P11" s="11"/>
      <c r="Q11" s="11"/>
    </row>
    <row r="12" spans="1:17">
      <c r="A12" s="39"/>
      <c r="B12" s="39">
        <v>1</v>
      </c>
      <c r="C12" s="39">
        <v>2</v>
      </c>
      <c r="D12" s="39">
        <v>3</v>
      </c>
      <c r="E12" s="39">
        <v>4</v>
      </c>
      <c r="F12" s="39">
        <v>5</v>
      </c>
      <c r="G12" s="39">
        <v>6</v>
      </c>
      <c r="H12" s="39">
        <v>7</v>
      </c>
      <c r="I12" s="39"/>
      <c r="J12" s="39" t="s">
        <v>115</v>
      </c>
      <c r="K12" s="39"/>
      <c r="L12" s="39"/>
      <c r="M12" s="40">
        <f>M13+M45</f>
        <v>10218000</v>
      </c>
      <c r="N12" s="40">
        <f>N13+N45</f>
        <v>10421360</v>
      </c>
      <c r="O12" s="40">
        <f>O13+O45</f>
        <v>10525074.350000001</v>
      </c>
      <c r="P12" s="112">
        <f>N12/M12*100</f>
        <v>101.99021334899197</v>
      </c>
      <c r="Q12" s="111">
        <f>O12/N12*100</f>
        <v>100.99520935847146</v>
      </c>
    </row>
    <row r="13" spans="1:17">
      <c r="A13" s="41"/>
      <c r="B13" s="41"/>
      <c r="C13" s="41"/>
      <c r="D13" s="41"/>
      <c r="E13" s="41"/>
      <c r="F13" s="41"/>
      <c r="G13" s="41"/>
      <c r="H13" s="41"/>
      <c r="I13" s="41"/>
      <c r="J13" s="41" t="s">
        <v>116</v>
      </c>
      <c r="K13" s="41"/>
      <c r="L13" s="41"/>
      <c r="M13" s="42">
        <f>SUM(M14)</f>
        <v>625500</v>
      </c>
      <c r="N13" s="42">
        <f>SUM(N14)</f>
        <v>631755</v>
      </c>
      <c r="O13" s="77">
        <f>N13*1.01</f>
        <v>638072.55000000005</v>
      </c>
      <c r="P13" s="104">
        <f>N13/M13*100</f>
        <v>101</v>
      </c>
      <c r="Q13" s="104">
        <f>O13/N13*100</f>
        <v>101</v>
      </c>
    </row>
    <row r="14" spans="1:17">
      <c r="A14" s="41"/>
      <c r="B14" s="41"/>
      <c r="C14" s="41"/>
      <c r="D14" s="41"/>
      <c r="E14" s="41"/>
      <c r="F14" s="41"/>
      <c r="G14" s="41"/>
      <c r="H14" s="41"/>
      <c r="I14" s="41"/>
      <c r="J14" s="41" t="s">
        <v>117</v>
      </c>
      <c r="K14" s="41"/>
      <c r="L14" s="41"/>
      <c r="M14" s="42">
        <f>SUM(M15)</f>
        <v>625500</v>
      </c>
      <c r="N14" s="42">
        <f>SUM(N15)</f>
        <v>631755</v>
      </c>
      <c r="O14" s="77">
        <f>N14*1.01</f>
        <v>638072.55000000005</v>
      </c>
      <c r="P14" s="104">
        <f t="shared" ref="P14:P43" si="0">N14/M14*100</f>
        <v>101</v>
      </c>
      <c r="Q14" s="104">
        <f t="shared" ref="Q14:Q43" si="1">O14/N14*100</f>
        <v>101</v>
      </c>
    </row>
    <row r="15" spans="1:17">
      <c r="A15" s="41"/>
      <c r="B15" s="41"/>
      <c r="C15" s="41"/>
      <c r="D15" s="41"/>
      <c r="E15" s="41"/>
      <c r="F15" s="41"/>
      <c r="G15" s="41"/>
      <c r="H15" s="41"/>
      <c r="I15" s="41" t="s">
        <v>118</v>
      </c>
      <c r="J15" s="41" t="s">
        <v>119</v>
      </c>
      <c r="K15" s="41"/>
      <c r="L15" s="41"/>
      <c r="M15" s="43">
        <f>M17+M28+M33+M40</f>
        <v>625500</v>
      </c>
      <c r="N15" s="43">
        <f>N17+N28+N33+N40</f>
        <v>631755</v>
      </c>
      <c r="O15" s="77">
        <f>O17+O28+O33+O40</f>
        <v>638072.55000000005</v>
      </c>
      <c r="P15" s="104">
        <f t="shared" si="0"/>
        <v>101</v>
      </c>
      <c r="Q15" s="104">
        <f t="shared" si="1"/>
        <v>101</v>
      </c>
    </row>
    <row r="16" spans="1:17">
      <c r="A16" s="81" t="s">
        <v>120</v>
      </c>
      <c r="B16" s="81" t="s">
        <v>9</v>
      </c>
      <c r="C16" s="81"/>
      <c r="D16" s="81" t="s">
        <v>14</v>
      </c>
      <c r="E16" s="81" t="s">
        <v>11</v>
      </c>
      <c r="F16" s="81"/>
      <c r="G16" s="81"/>
      <c r="H16" s="81"/>
      <c r="I16" s="81"/>
      <c r="J16" s="81" t="s">
        <v>121</v>
      </c>
      <c r="K16" s="81"/>
      <c r="L16" s="81"/>
      <c r="M16" s="84"/>
      <c r="N16" s="84"/>
      <c r="O16" s="83"/>
      <c r="P16" s="98"/>
      <c r="Q16" s="98"/>
    </row>
    <row r="17" spans="1:17">
      <c r="A17" s="81"/>
      <c r="B17" s="81"/>
      <c r="C17" s="81"/>
      <c r="D17" s="81"/>
      <c r="E17" s="81"/>
      <c r="F17" s="81"/>
      <c r="G17" s="81"/>
      <c r="H17" s="81"/>
      <c r="I17" s="81"/>
      <c r="J17" s="81" t="s">
        <v>122</v>
      </c>
      <c r="K17" s="81"/>
      <c r="L17" s="81"/>
      <c r="M17" s="85">
        <f>M18+M22</f>
        <v>425500</v>
      </c>
      <c r="N17" s="86">
        <f t="shared" ref="N17:O18" si="2">M17*1.01</f>
        <v>429755</v>
      </c>
      <c r="O17" s="83">
        <f>N17*1.01</f>
        <v>434052.55</v>
      </c>
      <c r="P17" s="98">
        <f t="shared" si="0"/>
        <v>101</v>
      </c>
      <c r="Q17" s="98">
        <f t="shared" si="1"/>
        <v>101</v>
      </c>
    </row>
    <row r="18" spans="1:17">
      <c r="A18" s="44" t="s">
        <v>123</v>
      </c>
      <c r="B18" s="44" t="s">
        <v>9</v>
      </c>
      <c r="C18" s="44"/>
      <c r="D18" s="44" t="s">
        <v>14</v>
      </c>
      <c r="E18" s="44" t="s">
        <v>11</v>
      </c>
      <c r="F18" s="44"/>
      <c r="G18" s="44"/>
      <c r="H18" s="44"/>
      <c r="I18" s="44" t="s">
        <v>118</v>
      </c>
      <c r="J18" s="44" t="s">
        <v>124</v>
      </c>
      <c r="K18" s="44"/>
      <c r="L18" s="44"/>
      <c r="M18" s="102">
        <f>SUM(M19)</f>
        <v>280000</v>
      </c>
      <c r="N18" s="102">
        <f t="shared" si="2"/>
        <v>282800</v>
      </c>
      <c r="O18" s="78">
        <f t="shared" si="2"/>
        <v>285628</v>
      </c>
      <c r="P18" s="101">
        <f t="shared" si="0"/>
        <v>101</v>
      </c>
      <c r="Q18" s="101">
        <f t="shared" si="1"/>
        <v>101</v>
      </c>
    </row>
    <row r="19" spans="1:17">
      <c r="A19" s="21" t="s">
        <v>123</v>
      </c>
      <c r="B19" s="45"/>
      <c r="C19" s="45"/>
      <c r="D19" s="45"/>
      <c r="E19" s="45"/>
      <c r="F19" s="45"/>
      <c r="G19" s="45"/>
      <c r="H19" s="45"/>
      <c r="I19" s="45" t="s">
        <v>118</v>
      </c>
      <c r="J19" s="45">
        <v>3</v>
      </c>
      <c r="K19" s="45" t="s">
        <v>16</v>
      </c>
      <c r="L19" s="45"/>
      <c r="M19" s="46">
        <v>280000</v>
      </c>
      <c r="N19" s="46">
        <f>M19*1.01</f>
        <v>282800</v>
      </c>
      <c r="O19" s="79">
        <f t="shared" ref="O19" si="3">N19*1.01</f>
        <v>285628</v>
      </c>
      <c r="P19" s="105">
        <f t="shared" si="0"/>
        <v>101</v>
      </c>
      <c r="Q19" s="105">
        <f t="shared" si="1"/>
        <v>101</v>
      </c>
    </row>
    <row r="20" spans="1:17">
      <c r="A20" s="21" t="s">
        <v>123</v>
      </c>
      <c r="B20" s="45"/>
      <c r="C20" s="45"/>
      <c r="D20" s="45"/>
      <c r="E20" s="45"/>
      <c r="F20" s="45"/>
      <c r="G20" s="45"/>
      <c r="H20" s="45"/>
      <c r="I20" s="45" t="s">
        <v>118</v>
      </c>
      <c r="J20" s="45">
        <v>32</v>
      </c>
      <c r="K20" s="45" t="s">
        <v>63</v>
      </c>
      <c r="L20" s="45"/>
      <c r="M20" s="47">
        <v>280000</v>
      </c>
      <c r="N20" s="47">
        <v>282800</v>
      </c>
      <c r="O20" s="79">
        <f>N20*1.01</f>
        <v>285628</v>
      </c>
      <c r="P20" s="105">
        <f t="shared" si="0"/>
        <v>101</v>
      </c>
      <c r="Q20" s="105">
        <f t="shared" si="1"/>
        <v>101</v>
      </c>
    </row>
    <row r="21" spans="1:17">
      <c r="A21" s="21" t="s">
        <v>123</v>
      </c>
      <c r="B21" s="45" t="s">
        <v>9</v>
      </c>
      <c r="C21" s="45"/>
      <c r="D21" s="45" t="s">
        <v>14</v>
      </c>
      <c r="E21" s="45" t="s">
        <v>11</v>
      </c>
      <c r="F21" s="45"/>
      <c r="G21" s="45"/>
      <c r="H21" s="45"/>
      <c r="I21" s="45" t="s">
        <v>118</v>
      </c>
      <c r="J21" s="45">
        <v>329</v>
      </c>
      <c r="K21" s="45" t="s">
        <v>67</v>
      </c>
      <c r="L21" s="45"/>
      <c r="M21" s="46">
        <v>280000</v>
      </c>
      <c r="N21" s="46"/>
      <c r="O21" s="79"/>
      <c r="P21" s="105"/>
      <c r="Q21" s="105"/>
    </row>
    <row r="22" spans="1:17">
      <c r="A22" s="44" t="s">
        <v>125</v>
      </c>
      <c r="B22" s="44" t="s">
        <v>126</v>
      </c>
      <c r="C22" s="44"/>
      <c r="D22" s="44" t="s">
        <v>14</v>
      </c>
      <c r="E22" s="44"/>
      <c r="F22" s="44"/>
      <c r="G22" s="44"/>
      <c r="H22" s="44"/>
      <c r="I22" s="44" t="s">
        <v>118</v>
      </c>
      <c r="J22" s="44" t="s">
        <v>127</v>
      </c>
      <c r="K22" s="44"/>
      <c r="L22" s="44"/>
      <c r="M22" s="102">
        <f>SUM(M23)</f>
        <v>145500</v>
      </c>
      <c r="N22" s="102">
        <f>SUM(N23)</f>
        <v>146955</v>
      </c>
      <c r="O22" s="78">
        <f t="shared" ref="O22:O23" si="4">N22*1.01</f>
        <v>148424.54999999999</v>
      </c>
      <c r="P22" s="101">
        <f t="shared" si="0"/>
        <v>101</v>
      </c>
      <c r="Q22" s="101">
        <f t="shared" si="1"/>
        <v>101</v>
      </c>
    </row>
    <row r="23" spans="1:17">
      <c r="A23" s="45" t="s">
        <v>125</v>
      </c>
      <c r="B23" s="45"/>
      <c r="C23" s="45"/>
      <c r="D23" s="45"/>
      <c r="E23" s="45"/>
      <c r="F23" s="45"/>
      <c r="G23" s="45"/>
      <c r="H23" s="45"/>
      <c r="I23" s="45" t="s">
        <v>118</v>
      </c>
      <c r="J23" s="45">
        <v>3</v>
      </c>
      <c r="K23" s="45" t="s">
        <v>16</v>
      </c>
      <c r="L23" s="45"/>
      <c r="M23" s="46">
        <f>SUM(M24)</f>
        <v>145500</v>
      </c>
      <c r="N23" s="46">
        <f>N24</f>
        <v>146955</v>
      </c>
      <c r="O23" s="79">
        <f t="shared" si="4"/>
        <v>148424.54999999999</v>
      </c>
      <c r="P23" s="105">
        <f t="shared" si="0"/>
        <v>101</v>
      </c>
      <c r="Q23" s="105">
        <f t="shared" si="1"/>
        <v>101</v>
      </c>
    </row>
    <row r="24" spans="1:17">
      <c r="A24" s="45" t="s">
        <v>125</v>
      </c>
      <c r="B24" s="45"/>
      <c r="C24" s="45"/>
      <c r="D24" s="45"/>
      <c r="E24" s="45"/>
      <c r="F24" s="45"/>
      <c r="G24" s="45"/>
      <c r="H24" s="45"/>
      <c r="I24" s="45" t="s">
        <v>118</v>
      </c>
      <c r="J24" s="45">
        <v>32</v>
      </c>
      <c r="K24" s="45" t="s">
        <v>63</v>
      </c>
      <c r="L24" s="45"/>
      <c r="M24" s="46">
        <f>SUM(M25:M27)</f>
        <v>145500</v>
      </c>
      <c r="N24" s="46">
        <f>M24*1.01</f>
        <v>146955</v>
      </c>
      <c r="O24" s="79">
        <f>N24*1.01</f>
        <v>148424.54999999999</v>
      </c>
      <c r="P24" s="105">
        <f t="shared" si="0"/>
        <v>101</v>
      </c>
      <c r="Q24" s="105">
        <f t="shared" si="1"/>
        <v>101</v>
      </c>
    </row>
    <row r="25" spans="1:17">
      <c r="A25" s="45" t="s">
        <v>125</v>
      </c>
      <c r="B25" s="45" t="s">
        <v>9</v>
      </c>
      <c r="C25" s="45"/>
      <c r="D25" s="45" t="s">
        <v>14</v>
      </c>
      <c r="E25" s="45"/>
      <c r="F25" s="45"/>
      <c r="G25" s="45"/>
      <c r="H25" s="45"/>
      <c r="I25" s="45" t="s">
        <v>118</v>
      </c>
      <c r="J25" s="73" t="s">
        <v>128</v>
      </c>
      <c r="K25" s="45" t="s">
        <v>129</v>
      </c>
      <c r="L25" s="45"/>
      <c r="M25" s="46">
        <v>10000</v>
      </c>
      <c r="N25" s="46"/>
      <c r="O25" s="79"/>
      <c r="P25" s="105"/>
      <c r="Q25" s="105"/>
    </row>
    <row r="26" spans="1:17">
      <c r="A26" s="45" t="s">
        <v>125</v>
      </c>
      <c r="B26" s="45" t="s">
        <v>9</v>
      </c>
      <c r="C26" s="45" t="s">
        <v>5</v>
      </c>
      <c r="D26" s="45" t="s">
        <v>14</v>
      </c>
      <c r="E26" s="45"/>
      <c r="F26" s="45"/>
      <c r="G26" s="45"/>
      <c r="H26" s="45"/>
      <c r="I26" s="45" t="s">
        <v>118</v>
      </c>
      <c r="J26" s="73" t="s">
        <v>130</v>
      </c>
      <c r="K26" s="45" t="s">
        <v>66</v>
      </c>
      <c r="L26" s="45"/>
      <c r="M26" s="46">
        <v>100000</v>
      </c>
      <c r="N26" s="46"/>
      <c r="O26" s="79"/>
      <c r="P26" s="105"/>
      <c r="Q26" s="105"/>
    </row>
    <row r="27" spans="1:17">
      <c r="A27" s="45" t="s">
        <v>125</v>
      </c>
      <c r="B27" s="45" t="s">
        <v>9</v>
      </c>
      <c r="C27" s="45"/>
      <c r="D27" s="45" t="s">
        <v>14</v>
      </c>
      <c r="E27" s="45"/>
      <c r="F27" s="45"/>
      <c r="G27" s="45"/>
      <c r="H27" s="45"/>
      <c r="I27" s="45" t="s">
        <v>118</v>
      </c>
      <c r="J27" s="73" t="s">
        <v>144</v>
      </c>
      <c r="K27" s="45" t="s">
        <v>67</v>
      </c>
      <c r="L27" s="45"/>
      <c r="M27" s="46">
        <v>35500</v>
      </c>
      <c r="N27" s="46"/>
      <c r="O27" s="79"/>
      <c r="P27" s="105"/>
      <c r="Q27" s="105"/>
    </row>
    <row r="28" spans="1:17">
      <c r="A28" s="81" t="s">
        <v>131</v>
      </c>
      <c r="B28" s="81" t="s">
        <v>9</v>
      </c>
      <c r="C28" s="81"/>
      <c r="D28" s="81"/>
      <c r="E28" s="81"/>
      <c r="F28" s="81"/>
      <c r="G28" s="81"/>
      <c r="H28" s="81"/>
      <c r="I28" s="81"/>
      <c r="J28" s="81" t="s">
        <v>132</v>
      </c>
      <c r="K28" s="81" t="s">
        <v>133</v>
      </c>
      <c r="L28" s="81"/>
      <c r="M28" s="82">
        <v>15000</v>
      </c>
      <c r="N28" s="82">
        <f>N29</f>
        <v>15150</v>
      </c>
      <c r="O28" s="83">
        <f t="shared" ref="O28:O30" si="5">N28*1.01</f>
        <v>15301.5</v>
      </c>
      <c r="P28" s="98">
        <f t="shared" si="0"/>
        <v>101</v>
      </c>
      <c r="Q28" s="98">
        <f t="shared" si="1"/>
        <v>101</v>
      </c>
    </row>
    <row r="29" spans="1:17">
      <c r="A29" s="44" t="s">
        <v>134</v>
      </c>
      <c r="B29" s="44" t="s">
        <v>9</v>
      </c>
      <c r="C29" s="44"/>
      <c r="D29" s="44"/>
      <c r="E29" s="44"/>
      <c r="F29" s="44"/>
      <c r="G29" s="44"/>
      <c r="H29" s="44"/>
      <c r="I29" s="44" t="s">
        <v>118</v>
      </c>
      <c r="J29" s="44" t="s">
        <v>135</v>
      </c>
      <c r="K29" s="44" t="s">
        <v>136</v>
      </c>
      <c r="L29" s="44"/>
      <c r="M29" s="48">
        <v>15000</v>
      </c>
      <c r="N29" s="48">
        <f>N30</f>
        <v>15150</v>
      </c>
      <c r="O29" s="78">
        <f t="shared" si="5"/>
        <v>15301.5</v>
      </c>
      <c r="P29" s="101">
        <f t="shared" si="0"/>
        <v>101</v>
      </c>
      <c r="Q29" s="101">
        <f t="shared" si="1"/>
        <v>101</v>
      </c>
    </row>
    <row r="30" spans="1:17">
      <c r="A30" s="45" t="s">
        <v>134</v>
      </c>
      <c r="B30" s="45"/>
      <c r="C30" s="45"/>
      <c r="D30" s="45"/>
      <c r="E30" s="45"/>
      <c r="F30" s="45"/>
      <c r="G30" s="45"/>
      <c r="H30" s="45"/>
      <c r="I30" s="45" t="s">
        <v>118</v>
      </c>
      <c r="J30" s="45">
        <v>3</v>
      </c>
      <c r="K30" s="45" t="s">
        <v>16</v>
      </c>
      <c r="L30" s="45"/>
      <c r="M30" s="47">
        <v>15000</v>
      </c>
      <c r="N30" s="47">
        <f>N31</f>
        <v>15150</v>
      </c>
      <c r="O30" s="79">
        <f t="shared" si="5"/>
        <v>15301.5</v>
      </c>
      <c r="P30" s="105">
        <f t="shared" si="0"/>
        <v>101</v>
      </c>
      <c r="Q30" s="105">
        <f t="shared" si="1"/>
        <v>101</v>
      </c>
    </row>
    <row r="31" spans="1:17">
      <c r="A31" s="45" t="s">
        <v>134</v>
      </c>
      <c r="B31" s="45"/>
      <c r="C31" s="45"/>
      <c r="D31" s="45"/>
      <c r="E31" s="45"/>
      <c r="F31" s="45"/>
      <c r="G31" s="45"/>
      <c r="H31" s="45"/>
      <c r="I31" s="45" t="s">
        <v>118</v>
      </c>
      <c r="J31" s="45">
        <v>38</v>
      </c>
      <c r="K31" s="45" t="s">
        <v>72</v>
      </c>
      <c r="L31" s="45"/>
      <c r="M31" s="47">
        <v>15000</v>
      </c>
      <c r="N31" s="47">
        <f>M31*1.01</f>
        <v>15150</v>
      </c>
      <c r="O31" s="79">
        <f>N31*1.01</f>
        <v>15301.5</v>
      </c>
      <c r="P31" s="105">
        <f t="shared" si="0"/>
        <v>101</v>
      </c>
      <c r="Q31" s="105">
        <f t="shared" si="1"/>
        <v>101</v>
      </c>
    </row>
    <row r="32" spans="1:17">
      <c r="A32" s="45" t="s">
        <v>134</v>
      </c>
      <c r="B32" s="45" t="s">
        <v>9</v>
      </c>
      <c r="C32" s="45"/>
      <c r="D32" s="45"/>
      <c r="E32" s="45"/>
      <c r="F32" s="45"/>
      <c r="G32" s="45"/>
      <c r="H32" s="45"/>
      <c r="I32" s="45" t="s">
        <v>118</v>
      </c>
      <c r="J32" s="45">
        <v>381</v>
      </c>
      <c r="K32" s="45" t="s">
        <v>73</v>
      </c>
      <c r="L32" s="45"/>
      <c r="M32" s="47">
        <v>15000</v>
      </c>
      <c r="N32" s="47"/>
      <c r="O32" s="79"/>
      <c r="P32" s="105"/>
      <c r="Q32" s="105"/>
    </row>
    <row r="33" spans="1:17">
      <c r="A33" s="81" t="s">
        <v>137</v>
      </c>
      <c r="B33" s="81" t="s">
        <v>9</v>
      </c>
      <c r="C33" s="81"/>
      <c r="D33" s="81"/>
      <c r="E33" s="81"/>
      <c r="F33" s="81"/>
      <c r="G33" s="81"/>
      <c r="H33" s="81"/>
      <c r="I33" s="81"/>
      <c r="J33" s="81" t="s">
        <v>138</v>
      </c>
      <c r="K33" s="81" t="s">
        <v>139</v>
      </c>
      <c r="L33" s="81"/>
      <c r="M33" s="82">
        <f>M34</f>
        <v>55000</v>
      </c>
      <c r="N33" s="82">
        <f t="shared" ref="N33:O35" si="6">M33*1.01</f>
        <v>55550</v>
      </c>
      <c r="O33" s="83">
        <f t="shared" si="6"/>
        <v>56105.5</v>
      </c>
      <c r="P33" s="98">
        <f t="shared" si="0"/>
        <v>101</v>
      </c>
      <c r="Q33" s="98">
        <f t="shared" si="1"/>
        <v>101</v>
      </c>
    </row>
    <row r="34" spans="1:17">
      <c r="A34" s="44" t="s">
        <v>140</v>
      </c>
      <c r="B34" s="44" t="s">
        <v>9</v>
      </c>
      <c r="C34" s="44"/>
      <c r="D34" s="44"/>
      <c r="E34" s="44"/>
      <c r="F34" s="44"/>
      <c r="G34" s="44"/>
      <c r="H34" s="44"/>
      <c r="I34" s="44" t="s">
        <v>141</v>
      </c>
      <c r="J34" s="44" t="s">
        <v>135</v>
      </c>
      <c r="K34" s="44" t="s">
        <v>142</v>
      </c>
      <c r="L34" s="44"/>
      <c r="M34" s="48">
        <f>M35</f>
        <v>55000</v>
      </c>
      <c r="N34" s="48">
        <f t="shared" si="6"/>
        <v>55550</v>
      </c>
      <c r="O34" s="78">
        <f t="shared" si="6"/>
        <v>56105.5</v>
      </c>
      <c r="P34" s="101">
        <f t="shared" si="0"/>
        <v>101</v>
      </c>
      <c r="Q34" s="101">
        <f t="shared" si="1"/>
        <v>101</v>
      </c>
    </row>
    <row r="35" spans="1:17">
      <c r="A35" s="21" t="s">
        <v>140</v>
      </c>
      <c r="B35" s="21"/>
      <c r="C35" s="21"/>
      <c r="D35" s="21"/>
      <c r="E35" s="21"/>
      <c r="F35" s="21"/>
      <c r="G35" s="21"/>
      <c r="H35" s="21"/>
      <c r="I35" s="21" t="s">
        <v>118</v>
      </c>
      <c r="J35" s="21">
        <v>3</v>
      </c>
      <c r="K35" s="21" t="s">
        <v>16</v>
      </c>
      <c r="L35" s="21"/>
      <c r="M35" s="47">
        <f>M36+M38</f>
        <v>55000</v>
      </c>
      <c r="N35" s="47">
        <f t="shared" si="6"/>
        <v>55550</v>
      </c>
      <c r="O35" s="79">
        <f t="shared" si="6"/>
        <v>56105.5</v>
      </c>
      <c r="P35" s="105">
        <f t="shared" si="0"/>
        <v>101</v>
      </c>
      <c r="Q35" s="105">
        <f t="shared" si="1"/>
        <v>101</v>
      </c>
    </row>
    <row r="36" spans="1:17">
      <c r="A36" s="21" t="s">
        <v>140</v>
      </c>
      <c r="B36" s="21"/>
      <c r="C36" s="21"/>
      <c r="D36" s="21"/>
      <c r="E36" s="21"/>
      <c r="F36" s="21"/>
      <c r="G36" s="21"/>
      <c r="H36" s="21"/>
      <c r="I36" s="21" t="s">
        <v>118</v>
      </c>
      <c r="J36" s="21" t="s">
        <v>143</v>
      </c>
      <c r="K36" s="21" t="s">
        <v>63</v>
      </c>
      <c r="L36" s="21"/>
      <c r="M36" s="47">
        <f>SUM(M37)</f>
        <v>52000</v>
      </c>
      <c r="N36" s="47">
        <f>M36*1.01</f>
        <v>52520</v>
      </c>
      <c r="O36" s="79">
        <v>53046</v>
      </c>
      <c r="P36" s="105">
        <f t="shared" si="0"/>
        <v>101</v>
      </c>
      <c r="Q36" s="105">
        <f t="shared" si="1"/>
        <v>101.001523229246</v>
      </c>
    </row>
    <row r="37" spans="1:17">
      <c r="A37" s="21" t="s">
        <v>140</v>
      </c>
      <c r="B37" s="21" t="s">
        <v>9</v>
      </c>
      <c r="C37" s="21"/>
      <c r="D37" s="21"/>
      <c r="E37" s="21"/>
      <c r="F37" s="21"/>
      <c r="G37" s="21"/>
      <c r="H37" s="21"/>
      <c r="I37" s="21" t="s">
        <v>118</v>
      </c>
      <c r="J37" s="21" t="s">
        <v>144</v>
      </c>
      <c r="K37" s="21" t="s">
        <v>67</v>
      </c>
      <c r="L37" s="21"/>
      <c r="M37" s="47">
        <v>52000</v>
      </c>
      <c r="N37" s="47" t="s">
        <v>5</v>
      </c>
      <c r="O37" s="79" t="s">
        <v>5</v>
      </c>
      <c r="P37" s="105"/>
      <c r="Q37" s="105"/>
    </row>
    <row r="38" spans="1:17">
      <c r="A38" s="21" t="s">
        <v>140</v>
      </c>
      <c r="B38" s="45"/>
      <c r="C38" s="45"/>
      <c r="D38" s="45"/>
      <c r="E38" s="45"/>
      <c r="F38" s="45"/>
      <c r="G38" s="45"/>
      <c r="H38" s="45"/>
      <c r="I38" s="45" t="s">
        <v>118</v>
      </c>
      <c r="J38" s="45">
        <v>38</v>
      </c>
      <c r="K38" s="45" t="s">
        <v>145</v>
      </c>
      <c r="L38" s="45"/>
      <c r="M38" s="47">
        <v>3000</v>
      </c>
      <c r="N38" s="47">
        <f>M38*1.01</f>
        <v>3030</v>
      </c>
      <c r="O38" s="79">
        <v>3060</v>
      </c>
      <c r="P38" s="105">
        <f t="shared" si="0"/>
        <v>101</v>
      </c>
      <c r="Q38" s="27">
        <f t="shared" si="1"/>
        <v>100.99009900990099</v>
      </c>
    </row>
    <row r="39" spans="1:17">
      <c r="A39" s="21" t="s">
        <v>140</v>
      </c>
      <c r="B39" s="45" t="s">
        <v>9</v>
      </c>
      <c r="C39" s="45"/>
      <c r="D39" s="45"/>
      <c r="E39" s="45"/>
      <c r="F39" s="45"/>
      <c r="G39" s="45"/>
      <c r="H39" s="45"/>
      <c r="I39" s="45" t="s">
        <v>118</v>
      </c>
      <c r="J39" s="45">
        <v>381</v>
      </c>
      <c r="K39" s="45" t="s">
        <v>73</v>
      </c>
      <c r="L39" s="45"/>
      <c r="M39" s="47">
        <v>3000</v>
      </c>
      <c r="N39" s="47" t="s">
        <v>5</v>
      </c>
      <c r="O39" s="79" t="s">
        <v>5</v>
      </c>
      <c r="P39" s="105"/>
      <c r="Q39" s="105"/>
    </row>
    <row r="40" spans="1:17">
      <c r="A40" s="81" t="s">
        <v>146</v>
      </c>
      <c r="B40" s="81" t="s">
        <v>9</v>
      </c>
      <c r="C40" s="81"/>
      <c r="D40" s="81"/>
      <c r="E40" s="81"/>
      <c r="F40" s="81"/>
      <c r="G40" s="81"/>
      <c r="H40" s="81"/>
      <c r="I40" s="81"/>
      <c r="J40" s="81" t="s">
        <v>147</v>
      </c>
      <c r="K40" s="81" t="s">
        <v>148</v>
      </c>
      <c r="L40" s="81"/>
      <c r="M40" s="82">
        <f>M41</f>
        <v>130000</v>
      </c>
      <c r="N40" s="82">
        <v>131300</v>
      </c>
      <c r="O40" s="83">
        <v>132613</v>
      </c>
      <c r="P40" s="98">
        <f t="shared" si="0"/>
        <v>101</v>
      </c>
      <c r="Q40" s="98">
        <f t="shared" si="1"/>
        <v>101</v>
      </c>
    </row>
    <row r="41" spans="1:17">
      <c r="A41" s="44" t="s">
        <v>149</v>
      </c>
      <c r="B41" s="44" t="s">
        <v>9</v>
      </c>
      <c r="C41" s="44"/>
      <c r="D41" s="44"/>
      <c r="E41" s="44"/>
      <c r="F41" s="44"/>
      <c r="G41" s="44"/>
      <c r="H41" s="44"/>
      <c r="I41" s="44" t="s">
        <v>141</v>
      </c>
      <c r="J41" s="44" t="s">
        <v>135</v>
      </c>
      <c r="K41" s="44" t="s">
        <v>150</v>
      </c>
      <c r="L41" s="44"/>
      <c r="M41" s="48">
        <f>M42</f>
        <v>130000</v>
      </c>
      <c r="N41" s="48">
        <v>131300</v>
      </c>
      <c r="O41" s="78">
        <v>132613</v>
      </c>
      <c r="P41" s="101">
        <f t="shared" si="0"/>
        <v>101</v>
      </c>
      <c r="Q41" s="101">
        <f t="shared" si="1"/>
        <v>101</v>
      </c>
    </row>
    <row r="42" spans="1:17">
      <c r="A42" s="21" t="s">
        <v>149</v>
      </c>
      <c r="B42" s="21"/>
      <c r="C42" s="21"/>
      <c r="D42" s="21"/>
      <c r="E42" s="21"/>
      <c r="F42" s="21"/>
      <c r="G42" s="21"/>
      <c r="H42" s="21"/>
      <c r="I42" s="21" t="s">
        <v>118</v>
      </c>
      <c r="J42" s="21">
        <v>3</v>
      </c>
      <c r="K42" s="21" t="s">
        <v>16</v>
      </c>
      <c r="L42" s="21"/>
      <c r="M42" s="47">
        <f>SUM(M43)</f>
        <v>130000</v>
      </c>
      <c r="N42" s="47">
        <v>131300</v>
      </c>
      <c r="O42" s="79">
        <v>132613</v>
      </c>
      <c r="P42" s="105">
        <f t="shared" si="0"/>
        <v>101</v>
      </c>
      <c r="Q42" s="105">
        <f t="shared" si="1"/>
        <v>101</v>
      </c>
    </row>
    <row r="43" spans="1:17">
      <c r="A43" s="21" t="s">
        <v>149</v>
      </c>
      <c r="B43" s="45"/>
      <c r="C43" s="45"/>
      <c r="D43" s="45"/>
      <c r="E43" s="45"/>
      <c r="F43" s="45"/>
      <c r="G43" s="45"/>
      <c r="H43" s="45"/>
      <c r="I43" s="45" t="s">
        <v>118</v>
      </c>
      <c r="J43" s="45">
        <v>38</v>
      </c>
      <c r="K43" s="45" t="s">
        <v>145</v>
      </c>
      <c r="L43" s="45"/>
      <c r="M43" s="47">
        <v>130000</v>
      </c>
      <c r="N43" s="47">
        <v>131300</v>
      </c>
      <c r="O43" s="79">
        <v>132613</v>
      </c>
      <c r="P43" s="105">
        <f t="shared" si="0"/>
        <v>101</v>
      </c>
      <c r="Q43" s="105">
        <f t="shared" si="1"/>
        <v>101</v>
      </c>
    </row>
    <row r="44" spans="1:17">
      <c r="A44" s="21" t="s">
        <v>149</v>
      </c>
      <c r="B44" s="45" t="s">
        <v>9</v>
      </c>
      <c r="C44" s="45"/>
      <c r="D44" s="45"/>
      <c r="E44" s="45"/>
      <c r="F44" s="45"/>
      <c r="G44" s="45"/>
      <c r="H44" s="45"/>
      <c r="I44" s="45" t="s">
        <v>118</v>
      </c>
      <c r="J44" s="45">
        <v>381</v>
      </c>
      <c r="K44" s="45" t="s">
        <v>73</v>
      </c>
      <c r="L44" s="45"/>
      <c r="M44" s="47">
        <v>130000</v>
      </c>
      <c r="N44" s="47" t="s">
        <v>5</v>
      </c>
      <c r="O44" s="79" t="s">
        <v>5</v>
      </c>
      <c r="P44" s="105"/>
      <c r="Q44" s="105"/>
    </row>
    <row r="45" spans="1:17">
      <c r="A45" s="41"/>
      <c r="B45" s="41"/>
      <c r="C45" s="41"/>
      <c r="D45" s="41"/>
      <c r="E45" s="41"/>
      <c r="F45" s="41"/>
      <c r="G45" s="41"/>
      <c r="H45" s="41"/>
      <c r="I45" s="41"/>
      <c r="J45" s="41" t="s">
        <v>151</v>
      </c>
      <c r="K45" s="41"/>
      <c r="L45" s="41"/>
      <c r="M45" s="42">
        <f>M46+M82+M93+M132+M154+M177+M186</f>
        <v>9592500</v>
      </c>
      <c r="N45" s="42">
        <f>N46+N82+N93+N132+N154+N177+N186</f>
        <v>9789605</v>
      </c>
      <c r="O45" s="42">
        <f>O46+O82+O93+O132+O154+O177+O186</f>
        <v>9887001.8000000007</v>
      </c>
      <c r="P45" s="106">
        <f>N45/M45*100</f>
        <v>102.05478238206933</v>
      </c>
      <c r="Q45" s="106">
        <f>O45/N45*100</f>
        <v>100.99490020281718</v>
      </c>
    </row>
    <row r="46" spans="1:17">
      <c r="A46" s="41"/>
      <c r="B46" s="41"/>
      <c r="C46" s="41"/>
      <c r="D46" s="41"/>
      <c r="E46" s="41"/>
      <c r="F46" s="41"/>
      <c r="G46" s="41"/>
      <c r="H46" s="41"/>
      <c r="I46" s="41"/>
      <c r="J46" s="41" t="s">
        <v>152</v>
      </c>
      <c r="K46" s="41"/>
      <c r="L46" s="41"/>
      <c r="M46" s="43">
        <f t="shared" ref="M46:O47" si="7">SUM(M47)</f>
        <v>1963000</v>
      </c>
      <c r="N46" s="43">
        <f t="shared" si="7"/>
        <v>1984110</v>
      </c>
      <c r="O46" s="43">
        <f t="shared" si="7"/>
        <v>2003950</v>
      </c>
      <c r="P46" s="106">
        <f t="shared" ref="P46:P62" si="8">N46/M46*100</f>
        <v>101.07539480387162</v>
      </c>
      <c r="Q46" s="104">
        <f t="shared" ref="Q46:Q62" si="9">O46/N46*100</f>
        <v>100.99994455952543</v>
      </c>
    </row>
    <row r="47" spans="1:17">
      <c r="A47" s="41"/>
      <c r="B47" s="41"/>
      <c r="C47" s="41"/>
      <c r="D47" s="41"/>
      <c r="E47" s="41"/>
      <c r="F47" s="41"/>
      <c r="G47" s="41"/>
      <c r="H47" s="41"/>
      <c r="I47" s="41" t="s">
        <v>153</v>
      </c>
      <c r="J47" s="41" t="s">
        <v>119</v>
      </c>
      <c r="K47" s="41"/>
      <c r="L47" s="41"/>
      <c r="M47" s="43">
        <f t="shared" si="7"/>
        <v>1963000</v>
      </c>
      <c r="N47" s="43">
        <f t="shared" si="7"/>
        <v>1984110</v>
      </c>
      <c r="O47" s="43">
        <f t="shared" si="7"/>
        <v>2003950</v>
      </c>
      <c r="P47" s="106">
        <f t="shared" si="8"/>
        <v>101.07539480387162</v>
      </c>
      <c r="Q47" s="104">
        <f t="shared" si="9"/>
        <v>100.99994455952543</v>
      </c>
    </row>
    <row r="48" spans="1:17">
      <c r="A48" s="81" t="s">
        <v>154</v>
      </c>
      <c r="B48" s="81" t="s">
        <v>9</v>
      </c>
      <c r="C48" s="81" t="s">
        <v>10</v>
      </c>
      <c r="D48" s="81" t="s">
        <v>14</v>
      </c>
      <c r="E48" s="81" t="s">
        <v>11</v>
      </c>
      <c r="F48" s="81"/>
      <c r="G48" s="81"/>
      <c r="H48" s="81"/>
      <c r="I48" s="81"/>
      <c r="J48" s="81" t="s">
        <v>155</v>
      </c>
      <c r="K48" s="81"/>
      <c r="L48" s="81"/>
      <c r="M48" s="86">
        <f>M49+M66+M70+M78+M74</f>
        <v>1963000</v>
      </c>
      <c r="N48" s="86">
        <f>N49+N66+N70+N78+N74</f>
        <v>1984110</v>
      </c>
      <c r="O48" s="86">
        <f>O49+O66+O70+O78+O74</f>
        <v>2003950</v>
      </c>
      <c r="P48" s="107">
        <f t="shared" si="8"/>
        <v>101.07539480387162</v>
      </c>
      <c r="Q48" s="98">
        <f t="shared" si="9"/>
        <v>100.99994455952543</v>
      </c>
    </row>
    <row r="49" spans="1:17">
      <c r="A49" s="44" t="s">
        <v>156</v>
      </c>
      <c r="B49" s="44" t="s">
        <v>9</v>
      </c>
      <c r="C49" s="44"/>
      <c r="D49" s="44" t="s">
        <v>14</v>
      </c>
      <c r="E49" s="44"/>
      <c r="F49" s="44"/>
      <c r="G49" s="44"/>
      <c r="H49" s="44"/>
      <c r="I49" s="44" t="s">
        <v>153</v>
      </c>
      <c r="J49" s="44" t="s">
        <v>157</v>
      </c>
      <c r="K49" s="44"/>
      <c r="L49" s="44"/>
      <c r="M49" s="102">
        <f>SUM(M50)</f>
        <v>1789000</v>
      </c>
      <c r="N49" s="102">
        <f t="shared" ref="N49:O49" si="10">SUM(N50)</f>
        <v>1806890</v>
      </c>
      <c r="O49" s="102">
        <f t="shared" si="10"/>
        <v>1824958</v>
      </c>
      <c r="P49" s="101">
        <f t="shared" si="8"/>
        <v>101</v>
      </c>
      <c r="Q49" s="101">
        <f t="shared" si="9"/>
        <v>100.99995019065908</v>
      </c>
    </row>
    <row r="50" spans="1:17">
      <c r="A50" s="45" t="s">
        <v>156</v>
      </c>
      <c r="B50" s="45"/>
      <c r="C50" s="45"/>
      <c r="D50" s="45"/>
      <c r="E50" s="45"/>
      <c r="F50" s="45"/>
      <c r="G50" s="45"/>
      <c r="H50" s="45"/>
      <c r="I50" s="45" t="s">
        <v>153</v>
      </c>
      <c r="J50" s="45">
        <v>3</v>
      </c>
      <c r="K50" s="45" t="s">
        <v>16</v>
      </c>
      <c r="L50" s="45"/>
      <c r="M50" s="46">
        <f>M51+M57+M62+M64</f>
        <v>1789000</v>
      </c>
      <c r="N50" s="46">
        <f>N51+N57+N62+N64</f>
        <v>1806890</v>
      </c>
      <c r="O50" s="46">
        <f>O51+O57+O62+O64</f>
        <v>1824958</v>
      </c>
      <c r="P50" s="94">
        <f t="shared" si="8"/>
        <v>101</v>
      </c>
      <c r="Q50" s="94">
        <f t="shared" si="9"/>
        <v>100.99995019065908</v>
      </c>
    </row>
    <row r="51" spans="1:17">
      <c r="A51" s="45" t="s">
        <v>156</v>
      </c>
      <c r="B51" s="45"/>
      <c r="C51" s="45"/>
      <c r="D51" s="45"/>
      <c r="E51" s="45"/>
      <c r="F51" s="45"/>
      <c r="G51" s="45"/>
      <c r="H51" s="45"/>
      <c r="I51" s="45" t="s">
        <v>153</v>
      </c>
      <c r="J51" s="45">
        <v>31</v>
      </c>
      <c r="K51" s="45" t="s">
        <v>55</v>
      </c>
      <c r="L51" s="45"/>
      <c r="M51" s="46">
        <f>SUM(M52:M56)</f>
        <v>874000</v>
      </c>
      <c r="N51" s="46">
        <v>882740</v>
      </c>
      <c r="O51" s="79">
        <v>891567</v>
      </c>
      <c r="P51" s="94">
        <f t="shared" si="8"/>
        <v>101</v>
      </c>
      <c r="Q51" s="94">
        <f t="shared" si="9"/>
        <v>100.99995468654417</v>
      </c>
    </row>
    <row r="52" spans="1:17">
      <c r="A52" s="45" t="s">
        <v>156</v>
      </c>
      <c r="B52" s="45" t="s">
        <v>9</v>
      </c>
      <c r="C52" s="45"/>
      <c r="D52" s="45"/>
      <c r="E52" s="45"/>
      <c r="F52" s="45"/>
      <c r="G52" s="45"/>
      <c r="H52" s="45"/>
      <c r="I52" s="45" t="s">
        <v>153</v>
      </c>
      <c r="J52" s="45">
        <v>311</v>
      </c>
      <c r="K52" s="45" t="s">
        <v>56</v>
      </c>
      <c r="L52" s="45"/>
      <c r="M52" s="46">
        <v>520000</v>
      </c>
      <c r="N52" s="46" t="s">
        <v>5</v>
      </c>
      <c r="O52" s="79" t="s">
        <v>5</v>
      </c>
      <c r="P52" s="94"/>
      <c r="Q52" s="94"/>
    </row>
    <row r="53" spans="1:17">
      <c r="A53" s="45" t="s">
        <v>156</v>
      </c>
      <c r="B53" s="45"/>
      <c r="C53" s="45"/>
      <c r="D53" s="45"/>
      <c r="E53" s="45"/>
      <c r="F53" s="45"/>
      <c r="G53" s="45"/>
      <c r="H53" s="45"/>
      <c r="I53" s="45" t="s">
        <v>153</v>
      </c>
      <c r="J53" s="45" t="s">
        <v>57</v>
      </c>
      <c r="K53" s="45" t="s">
        <v>58</v>
      </c>
      <c r="L53" s="45"/>
      <c r="M53" s="46">
        <v>206250</v>
      </c>
      <c r="N53" s="46" t="s">
        <v>5</v>
      </c>
      <c r="O53" s="79" t="s">
        <v>5</v>
      </c>
      <c r="P53" s="94"/>
      <c r="Q53" s="94"/>
    </row>
    <row r="54" spans="1:17">
      <c r="A54" s="45" t="s">
        <v>156</v>
      </c>
      <c r="B54" s="45" t="s">
        <v>9</v>
      </c>
      <c r="C54" s="45"/>
      <c r="D54" s="45"/>
      <c r="E54" s="45"/>
      <c r="F54" s="45"/>
      <c r="G54" s="45"/>
      <c r="H54" s="45"/>
      <c r="I54" s="45" t="s">
        <v>153</v>
      </c>
      <c r="J54" s="45">
        <v>312</v>
      </c>
      <c r="K54" s="45" t="s">
        <v>59</v>
      </c>
      <c r="L54" s="45"/>
      <c r="M54" s="47">
        <v>17000</v>
      </c>
      <c r="N54" s="47" t="s">
        <v>5</v>
      </c>
      <c r="O54" s="79" t="s">
        <v>5</v>
      </c>
      <c r="P54" s="94"/>
      <c r="Q54" s="94"/>
    </row>
    <row r="55" spans="1:17">
      <c r="A55" s="45" t="s">
        <v>156</v>
      </c>
      <c r="B55" s="45" t="s">
        <v>9</v>
      </c>
      <c r="C55" s="45"/>
      <c r="D55" s="45"/>
      <c r="E55" s="45"/>
      <c r="F55" s="45"/>
      <c r="G55" s="45"/>
      <c r="H55" s="45"/>
      <c r="I55" s="45" t="s">
        <v>153</v>
      </c>
      <c r="J55" s="45">
        <v>313</v>
      </c>
      <c r="K55" s="45" t="s">
        <v>60</v>
      </c>
      <c r="L55" s="45"/>
      <c r="M55" s="47">
        <v>87000</v>
      </c>
      <c r="N55" s="49" t="s">
        <v>5</v>
      </c>
      <c r="O55" s="79" t="s">
        <v>5</v>
      </c>
      <c r="P55" s="94"/>
      <c r="Q55" s="94"/>
    </row>
    <row r="56" spans="1:17">
      <c r="A56" s="45" t="s">
        <v>156</v>
      </c>
      <c r="B56" s="45"/>
      <c r="C56" s="45"/>
      <c r="D56" s="45"/>
      <c r="E56" s="45"/>
      <c r="F56" s="45"/>
      <c r="G56" s="45"/>
      <c r="H56" s="45"/>
      <c r="I56" s="45" t="s">
        <v>153</v>
      </c>
      <c r="J56" s="45" t="s">
        <v>61</v>
      </c>
      <c r="K56" s="45" t="s">
        <v>62</v>
      </c>
      <c r="L56" s="45"/>
      <c r="M56" s="47">
        <v>43750</v>
      </c>
      <c r="N56" s="49" t="s">
        <v>5</v>
      </c>
      <c r="O56" s="79" t="s">
        <v>5</v>
      </c>
      <c r="P56" s="94"/>
      <c r="Q56" s="94"/>
    </row>
    <row r="57" spans="1:17">
      <c r="A57" s="45" t="s">
        <v>156</v>
      </c>
      <c r="B57" s="45"/>
      <c r="C57" s="45"/>
      <c r="D57" s="45"/>
      <c r="E57" s="45"/>
      <c r="F57" s="45"/>
      <c r="G57" s="45"/>
      <c r="H57" s="45"/>
      <c r="I57" s="45" t="s">
        <v>153</v>
      </c>
      <c r="J57" s="45">
        <v>32</v>
      </c>
      <c r="K57" s="45" t="s">
        <v>63</v>
      </c>
      <c r="L57" s="45"/>
      <c r="M57" s="46">
        <f>SUM(M58:M61)</f>
        <v>660000</v>
      </c>
      <c r="N57" s="46">
        <v>666600</v>
      </c>
      <c r="O57" s="79">
        <v>673266</v>
      </c>
      <c r="P57" s="94">
        <f t="shared" si="8"/>
        <v>101</v>
      </c>
      <c r="Q57" s="94">
        <f t="shared" si="9"/>
        <v>101</v>
      </c>
    </row>
    <row r="58" spans="1:17">
      <c r="A58" s="45" t="s">
        <v>156</v>
      </c>
      <c r="B58" s="45" t="s">
        <v>9</v>
      </c>
      <c r="C58" s="45"/>
      <c r="D58" s="45" t="s">
        <v>5</v>
      </c>
      <c r="E58" s="45"/>
      <c r="F58" s="45"/>
      <c r="G58" s="45"/>
      <c r="H58" s="45"/>
      <c r="I58" s="45" t="s">
        <v>153</v>
      </c>
      <c r="J58" s="45">
        <v>321</v>
      </c>
      <c r="K58" s="45" t="s">
        <v>64</v>
      </c>
      <c r="L58" s="45"/>
      <c r="M58" s="47">
        <v>35000</v>
      </c>
      <c r="N58" s="47" t="s">
        <v>5</v>
      </c>
      <c r="O58" s="79" t="s">
        <v>5</v>
      </c>
      <c r="P58" s="94"/>
      <c r="Q58" s="94"/>
    </row>
    <row r="59" spans="1:17">
      <c r="A59" s="45" t="s">
        <v>156</v>
      </c>
      <c r="B59" s="45" t="s">
        <v>9</v>
      </c>
      <c r="C59" s="45"/>
      <c r="D59" s="45" t="s">
        <v>14</v>
      </c>
      <c r="E59" s="45" t="s">
        <v>5</v>
      </c>
      <c r="F59" s="45"/>
      <c r="G59" s="45"/>
      <c r="H59" s="45"/>
      <c r="I59" s="45" t="s">
        <v>153</v>
      </c>
      <c r="J59" s="45">
        <v>322</v>
      </c>
      <c r="K59" s="45" t="s">
        <v>129</v>
      </c>
      <c r="L59" s="45"/>
      <c r="M59" s="47">
        <v>95000</v>
      </c>
      <c r="N59" s="47" t="s">
        <v>5</v>
      </c>
      <c r="O59" s="79" t="s">
        <v>5</v>
      </c>
      <c r="P59" s="94"/>
      <c r="Q59" s="94"/>
    </row>
    <row r="60" spans="1:17">
      <c r="A60" s="45" t="s">
        <v>156</v>
      </c>
      <c r="B60" s="45" t="s">
        <v>9</v>
      </c>
      <c r="C60" s="45"/>
      <c r="D60" s="45" t="s">
        <v>14</v>
      </c>
      <c r="E60" s="45" t="s">
        <v>11</v>
      </c>
      <c r="F60" s="45"/>
      <c r="G60" s="45"/>
      <c r="H60" s="45"/>
      <c r="I60" s="45" t="s">
        <v>153</v>
      </c>
      <c r="J60" s="45">
        <v>323</v>
      </c>
      <c r="K60" s="45" t="s">
        <v>66</v>
      </c>
      <c r="L60" s="45"/>
      <c r="M60" s="47">
        <v>450000</v>
      </c>
      <c r="N60" s="47" t="s">
        <v>5</v>
      </c>
      <c r="O60" s="79" t="s">
        <v>5</v>
      </c>
      <c r="P60" s="94"/>
      <c r="Q60" s="94"/>
    </row>
    <row r="61" spans="1:17">
      <c r="A61" s="45" t="s">
        <v>156</v>
      </c>
      <c r="B61" s="45" t="s">
        <v>9</v>
      </c>
      <c r="C61" s="45"/>
      <c r="D61" s="45" t="s">
        <v>14</v>
      </c>
      <c r="E61" s="45" t="s">
        <v>11</v>
      </c>
      <c r="F61" s="45"/>
      <c r="G61" s="45"/>
      <c r="H61" s="45"/>
      <c r="I61" s="45" t="s">
        <v>153</v>
      </c>
      <c r="J61" s="45">
        <v>329</v>
      </c>
      <c r="K61" s="45" t="s">
        <v>67</v>
      </c>
      <c r="L61" s="45"/>
      <c r="M61" s="47">
        <v>80000</v>
      </c>
      <c r="N61" s="47" t="s">
        <v>5</v>
      </c>
      <c r="O61" s="79" t="s">
        <v>5</v>
      </c>
      <c r="P61" s="94"/>
      <c r="Q61" s="94"/>
    </row>
    <row r="62" spans="1:17">
      <c r="A62" s="45" t="s">
        <v>156</v>
      </c>
      <c r="B62" s="45"/>
      <c r="C62" s="45"/>
      <c r="D62" s="45"/>
      <c r="E62" s="45"/>
      <c r="F62" s="45"/>
      <c r="G62" s="45"/>
      <c r="H62" s="45"/>
      <c r="I62" s="45" t="s">
        <v>153</v>
      </c>
      <c r="J62" s="45">
        <v>34</v>
      </c>
      <c r="K62" s="45" t="s">
        <v>68</v>
      </c>
      <c r="L62" s="45"/>
      <c r="M62" s="50">
        <v>5000</v>
      </c>
      <c r="N62" s="50">
        <v>5050</v>
      </c>
      <c r="O62" s="79">
        <v>5100</v>
      </c>
      <c r="P62" s="94">
        <f t="shared" si="8"/>
        <v>101</v>
      </c>
      <c r="Q62" s="30">
        <f t="shared" si="9"/>
        <v>100.99009900990099</v>
      </c>
    </row>
    <row r="63" spans="1:17">
      <c r="A63" s="45" t="s">
        <v>156</v>
      </c>
      <c r="B63" s="45" t="s">
        <v>9</v>
      </c>
      <c r="C63" s="45"/>
      <c r="D63" s="45"/>
      <c r="E63" s="45"/>
      <c r="F63" s="45"/>
      <c r="G63" s="45"/>
      <c r="H63" s="45"/>
      <c r="I63" s="45" t="s">
        <v>153</v>
      </c>
      <c r="J63" s="45">
        <v>343</v>
      </c>
      <c r="K63" s="45" t="s">
        <v>69</v>
      </c>
      <c r="L63" s="45"/>
      <c r="M63" s="47">
        <v>5000</v>
      </c>
      <c r="N63" s="47" t="s">
        <v>5</v>
      </c>
      <c r="O63" s="79" t="s">
        <v>5</v>
      </c>
      <c r="P63" s="94"/>
      <c r="Q63" s="94"/>
    </row>
    <row r="64" spans="1:17">
      <c r="A64" s="45" t="s">
        <v>156</v>
      </c>
      <c r="B64" s="45"/>
      <c r="C64" s="45"/>
      <c r="D64" s="45"/>
      <c r="E64" s="45"/>
      <c r="F64" s="45"/>
      <c r="G64" s="45"/>
      <c r="H64" s="45"/>
      <c r="I64" s="45" t="s">
        <v>153</v>
      </c>
      <c r="J64" s="45" t="s">
        <v>158</v>
      </c>
      <c r="K64" s="148" t="s">
        <v>145</v>
      </c>
      <c r="L64" s="148"/>
      <c r="M64" s="47">
        <f>SUM(M65)</f>
        <v>250000</v>
      </c>
      <c r="N64" s="47">
        <v>252500</v>
      </c>
      <c r="O64" s="79">
        <v>255025</v>
      </c>
      <c r="P64" s="94">
        <f>N64/M64*100</f>
        <v>101</v>
      </c>
      <c r="Q64" s="94">
        <f>O64/N64*100</f>
        <v>101</v>
      </c>
    </row>
    <row r="65" spans="1:17">
      <c r="A65" s="45" t="s">
        <v>156</v>
      </c>
      <c r="B65" s="45"/>
      <c r="C65" s="45"/>
      <c r="D65" s="45"/>
      <c r="E65" s="45"/>
      <c r="F65" s="45"/>
      <c r="G65" s="45"/>
      <c r="H65" s="45"/>
      <c r="I65" s="45" t="s">
        <v>153</v>
      </c>
      <c r="J65" s="45" t="s">
        <v>74</v>
      </c>
      <c r="K65" s="148" t="s">
        <v>75</v>
      </c>
      <c r="L65" s="148"/>
      <c r="M65" s="47">
        <v>250000</v>
      </c>
      <c r="N65" s="47" t="s">
        <v>5</v>
      </c>
      <c r="O65" s="79"/>
      <c r="P65" s="94"/>
      <c r="Q65" s="94"/>
    </row>
    <row r="66" spans="1:17">
      <c r="A66" s="44" t="s">
        <v>159</v>
      </c>
      <c r="B66" s="44" t="s">
        <v>9</v>
      </c>
      <c r="C66" s="44"/>
      <c r="D66" s="44" t="s">
        <v>14</v>
      </c>
      <c r="E66" s="44" t="s">
        <v>11</v>
      </c>
      <c r="F66" s="44"/>
      <c r="G66" s="44"/>
      <c r="H66" s="44"/>
      <c r="I66" s="44" t="s">
        <v>153</v>
      </c>
      <c r="J66" s="44" t="s">
        <v>160</v>
      </c>
      <c r="K66" s="44"/>
      <c r="L66" s="44"/>
      <c r="M66" s="48">
        <v>100000</v>
      </c>
      <c r="N66" s="48">
        <v>101000</v>
      </c>
      <c r="O66" s="78">
        <v>102010</v>
      </c>
      <c r="P66" s="101">
        <f>N66/M66*100</f>
        <v>101</v>
      </c>
      <c r="Q66" s="101">
        <f>O66/N66*100</f>
        <v>101</v>
      </c>
    </row>
    <row r="67" spans="1:17">
      <c r="A67" s="45" t="s">
        <v>159</v>
      </c>
      <c r="B67" s="45"/>
      <c r="C67" s="45"/>
      <c r="D67" s="45"/>
      <c r="E67" s="45"/>
      <c r="F67" s="45"/>
      <c r="G67" s="45"/>
      <c r="H67" s="45"/>
      <c r="I67" s="45" t="s">
        <v>153</v>
      </c>
      <c r="J67" s="73" t="s">
        <v>7</v>
      </c>
      <c r="K67" s="45" t="s">
        <v>16</v>
      </c>
      <c r="L67" s="45"/>
      <c r="M67" s="47">
        <v>100000</v>
      </c>
      <c r="N67" s="47">
        <v>101000</v>
      </c>
      <c r="O67" s="79">
        <v>102010</v>
      </c>
      <c r="P67" s="105">
        <f>N67/M67*100</f>
        <v>101</v>
      </c>
      <c r="Q67" s="105">
        <f>O67/N67*100</f>
        <v>101</v>
      </c>
    </row>
    <row r="68" spans="1:17">
      <c r="A68" s="45" t="s">
        <v>159</v>
      </c>
      <c r="B68" s="45"/>
      <c r="C68" s="45"/>
      <c r="D68" s="45"/>
      <c r="E68" s="45"/>
      <c r="F68" s="45"/>
      <c r="G68" s="45"/>
      <c r="H68" s="45"/>
      <c r="I68" s="45" t="s">
        <v>153</v>
      </c>
      <c r="J68" s="73" t="s">
        <v>143</v>
      </c>
      <c r="K68" s="45" t="s">
        <v>63</v>
      </c>
      <c r="L68" s="45"/>
      <c r="M68" s="47">
        <v>100000</v>
      </c>
      <c r="N68" s="47" t="str">
        <f>N69</f>
        <v xml:space="preserve"> </v>
      </c>
      <c r="O68" s="79" t="s">
        <v>5</v>
      </c>
    </row>
    <row r="69" spans="1:17">
      <c r="A69" s="45" t="s">
        <v>159</v>
      </c>
      <c r="B69" s="45" t="s">
        <v>9</v>
      </c>
      <c r="C69" s="45"/>
      <c r="D69" s="45" t="s">
        <v>14</v>
      </c>
      <c r="E69" s="45" t="s">
        <v>11</v>
      </c>
      <c r="F69" s="45"/>
      <c r="G69" s="45"/>
      <c r="H69" s="45"/>
      <c r="I69" s="45" t="s">
        <v>153</v>
      </c>
      <c r="J69" s="73" t="s">
        <v>130</v>
      </c>
      <c r="K69" s="45" t="s">
        <v>66</v>
      </c>
      <c r="L69" s="45"/>
      <c r="M69" s="47">
        <v>100000</v>
      </c>
      <c r="N69" s="47" t="s">
        <v>5</v>
      </c>
      <c r="O69" s="79" t="s">
        <v>5</v>
      </c>
    </row>
    <row r="70" spans="1:17">
      <c r="A70" s="44" t="s">
        <v>161</v>
      </c>
      <c r="B70" s="44" t="s">
        <v>9</v>
      </c>
      <c r="C70" s="44"/>
      <c r="D70" s="44" t="s">
        <v>14</v>
      </c>
      <c r="E70" s="44"/>
      <c r="F70" s="44"/>
      <c r="G70" s="44"/>
      <c r="H70" s="44"/>
      <c r="I70" s="44" t="s">
        <v>153</v>
      </c>
      <c r="J70" s="44" t="s">
        <v>162</v>
      </c>
      <c r="K70" s="44"/>
      <c r="L70" s="44"/>
      <c r="M70" s="48">
        <v>30000</v>
      </c>
      <c r="N70" s="48">
        <v>30900</v>
      </c>
      <c r="O70" s="78">
        <v>31209</v>
      </c>
      <c r="P70" s="101">
        <f>N70/M70*100</f>
        <v>103</v>
      </c>
      <c r="Q70" s="101">
        <f>O70/N70*100</f>
        <v>101</v>
      </c>
    </row>
    <row r="71" spans="1:17">
      <c r="A71" s="80" t="s">
        <v>161</v>
      </c>
      <c r="B71" s="45"/>
      <c r="C71" s="45"/>
      <c r="D71" s="45"/>
      <c r="E71" s="45"/>
      <c r="F71" s="45"/>
      <c r="G71" s="45"/>
      <c r="H71" s="45"/>
      <c r="I71" s="45" t="s">
        <v>153</v>
      </c>
      <c r="J71" s="73" t="s">
        <v>17</v>
      </c>
      <c r="K71" s="45" t="s">
        <v>18</v>
      </c>
      <c r="L71" s="45"/>
      <c r="M71" s="47">
        <v>30000</v>
      </c>
      <c r="N71" s="47">
        <v>30900</v>
      </c>
      <c r="O71" s="79">
        <v>31209</v>
      </c>
      <c r="P71" s="105">
        <f t="shared" ref="P71:P80" si="11">N71/M71*100</f>
        <v>103</v>
      </c>
      <c r="Q71" s="105">
        <f t="shared" ref="Q71:Q80" si="12">O71/N71*100</f>
        <v>101</v>
      </c>
    </row>
    <row r="72" spans="1:17">
      <c r="A72" s="80" t="s">
        <v>161</v>
      </c>
      <c r="B72" s="45"/>
      <c r="C72" s="45"/>
      <c r="D72" s="45"/>
      <c r="E72" s="45"/>
      <c r="F72" s="45"/>
      <c r="G72" s="45"/>
      <c r="H72" s="45"/>
      <c r="I72" s="45" t="s">
        <v>153</v>
      </c>
      <c r="J72" s="73" t="s">
        <v>163</v>
      </c>
      <c r="K72" s="45" t="s">
        <v>77</v>
      </c>
      <c r="L72" s="45"/>
      <c r="M72" s="47">
        <v>30000</v>
      </c>
      <c r="N72" s="47">
        <v>30900</v>
      </c>
      <c r="O72" s="79">
        <v>31209</v>
      </c>
      <c r="P72" s="105">
        <f t="shared" si="11"/>
        <v>103</v>
      </c>
      <c r="Q72" s="105">
        <f t="shared" si="12"/>
        <v>101</v>
      </c>
    </row>
    <row r="73" spans="1:17">
      <c r="A73" s="80" t="s">
        <v>161</v>
      </c>
      <c r="B73" s="45" t="s">
        <v>9</v>
      </c>
      <c r="C73" s="45"/>
      <c r="D73" s="45" t="s">
        <v>14</v>
      </c>
      <c r="E73" s="45"/>
      <c r="F73" s="45"/>
      <c r="G73" s="45"/>
      <c r="H73" s="45"/>
      <c r="I73" s="45" t="s">
        <v>153</v>
      </c>
      <c r="J73" s="73" t="s">
        <v>79</v>
      </c>
      <c r="K73" s="45" t="s">
        <v>80</v>
      </c>
      <c r="L73" s="45"/>
      <c r="M73" s="47">
        <v>30000</v>
      </c>
      <c r="N73" s="47" t="s">
        <v>5</v>
      </c>
      <c r="O73" s="79" t="s">
        <v>5</v>
      </c>
      <c r="P73" s="105"/>
      <c r="Q73" s="105"/>
    </row>
    <row r="74" spans="1:17">
      <c r="A74" s="44" t="s">
        <v>273</v>
      </c>
      <c r="B74" s="44" t="s">
        <v>9</v>
      </c>
      <c r="C74" s="44"/>
      <c r="D74" s="44" t="s">
        <v>14</v>
      </c>
      <c r="E74" s="44"/>
      <c r="F74" s="44"/>
      <c r="G74" s="44"/>
      <c r="H74" s="44"/>
      <c r="I74" s="44" t="s">
        <v>153</v>
      </c>
      <c r="J74" s="44" t="s">
        <v>272</v>
      </c>
      <c r="K74" s="44"/>
      <c r="L74" s="44"/>
      <c r="M74" s="48">
        <v>4000</v>
      </c>
      <c r="N74" s="48">
        <f>N75</f>
        <v>4120</v>
      </c>
      <c r="O74" s="78">
        <v>4161</v>
      </c>
      <c r="P74" s="101">
        <f t="shared" si="11"/>
        <v>103</v>
      </c>
      <c r="Q74" s="101">
        <f t="shared" si="12"/>
        <v>100.99514563106796</v>
      </c>
    </row>
    <row r="75" spans="1:17">
      <c r="A75" s="80" t="s">
        <v>273</v>
      </c>
      <c r="B75" s="45"/>
      <c r="C75" s="45"/>
      <c r="D75" s="45"/>
      <c r="E75" s="45"/>
      <c r="F75" s="45"/>
      <c r="G75" s="45"/>
      <c r="H75" s="45"/>
      <c r="I75" s="45" t="s">
        <v>153</v>
      </c>
      <c r="J75" s="73" t="s">
        <v>17</v>
      </c>
      <c r="K75" s="45" t="s">
        <v>18</v>
      </c>
      <c r="L75" s="45"/>
      <c r="M75" s="47">
        <v>4000</v>
      </c>
      <c r="N75" s="47">
        <v>4120</v>
      </c>
      <c r="O75" s="79">
        <v>4161</v>
      </c>
      <c r="P75" s="105">
        <f t="shared" si="11"/>
        <v>103</v>
      </c>
      <c r="Q75" s="105">
        <f t="shared" si="12"/>
        <v>100.99514563106796</v>
      </c>
    </row>
    <row r="76" spans="1:17">
      <c r="A76" s="80" t="s">
        <v>273</v>
      </c>
      <c r="B76" s="45"/>
      <c r="C76" s="45"/>
      <c r="D76" s="45"/>
      <c r="E76" s="45"/>
      <c r="F76" s="45"/>
      <c r="G76" s="45"/>
      <c r="H76" s="45"/>
      <c r="I76" s="45" t="s">
        <v>153</v>
      </c>
      <c r="J76" s="73" t="s">
        <v>163</v>
      </c>
      <c r="K76" s="45" t="s">
        <v>77</v>
      </c>
      <c r="L76" s="45"/>
      <c r="M76" s="47">
        <v>4000</v>
      </c>
      <c r="N76" s="47">
        <v>4120</v>
      </c>
      <c r="O76" s="79">
        <v>4161</v>
      </c>
      <c r="P76" s="105">
        <f t="shared" si="11"/>
        <v>103</v>
      </c>
      <c r="Q76" s="105">
        <f t="shared" si="12"/>
        <v>100.99514563106796</v>
      </c>
    </row>
    <row r="77" spans="1:17">
      <c r="A77" s="80" t="s">
        <v>273</v>
      </c>
      <c r="B77" s="45" t="s">
        <v>9</v>
      </c>
      <c r="C77" s="45"/>
      <c r="D77" s="45" t="s">
        <v>14</v>
      </c>
      <c r="E77" s="45"/>
      <c r="F77" s="45"/>
      <c r="G77" s="45"/>
      <c r="H77" s="45"/>
      <c r="I77" s="45" t="s">
        <v>153</v>
      </c>
      <c r="J77" s="73" t="s">
        <v>81</v>
      </c>
      <c r="K77" s="45" t="s">
        <v>82</v>
      </c>
      <c r="L77" s="45"/>
      <c r="M77" s="47">
        <v>4000</v>
      </c>
      <c r="N77" s="47" t="s">
        <v>5</v>
      </c>
      <c r="O77" s="79" t="s">
        <v>5</v>
      </c>
      <c r="P77" s="105"/>
      <c r="Q77" s="105"/>
    </row>
    <row r="78" spans="1:17">
      <c r="A78" s="44" t="s">
        <v>164</v>
      </c>
      <c r="B78" s="44" t="s">
        <v>9</v>
      </c>
      <c r="C78" s="44"/>
      <c r="D78" s="44" t="s">
        <v>14</v>
      </c>
      <c r="E78" s="44"/>
      <c r="F78" s="44"/>
      <c r="G78" s="44"/>
      <c r="H78" s="44"/>
      <c r="I78" s="44" t="s">
        <v>153</v>
      </c>
      <c r="J78" s="44" t="s">
        <v>274</v>
      </c>
      <c r="K78" s="44"/>
      <c r="L78" s="44"/>
      <c r="M78" s="48">
        <v>40000</v>
      </c>
      <c r="N78" s="48">
        <v>41200</v>
      </c>
      <c r="O78" s="78">
        <v>41612</v>
      </c>
      <c r="P78" s="101">
        <f t="shared" si="11"/>
        <v>103</v>
      </c>
      <c r="Q78" s="101">
        <f t="shared" si="12"/>
        <v>101</v>
      </c>
    </row>
    <row r="79" spans="1:17">
      <c r="A79" s="45" t="s">
        <v>164</v>
      </c>
      <c r="B79" s="45"/>
      <c r="C79" s="45"/>
      <c r="D79" s="45"/>
      <c r="E79" s="45"/>
      <c r="F79" s="45"/>
      <c r="G79" s="45"/>
      <c r="H79" s="45"/>
      <c r="I79" s="45" t="s">
        <v>153</v>
      </c>
      <c r="J79" s="73" t="s">
        <v>17</v>
      </c>
      <c r="K79" s="45" t="s">
        <v>18</v>
      </c>
      <c r="L79" s="45"/>
      <c r="M79" s="47">
        <v>40000</v>
      </c>
      <c r="N79" s="47">
        <v>41200</v>
      </c>
      <c r="O79" s="79">
        <v>41612</v>
      </c>
      <c r="P79" s="105">
        <f t="shared" si="11"/>
        <v>103</v>
      </c>
      <c r="Q79" s="105">
        <f t="shared" si="12"/>
        <v>101</v>
      </c>
    </row>
    <row r="80" spans="1:17">
      <c r="A80" s="45" t="s">
        <v>164</v>
      </c>
      <c r="B80" s="45"/>
      <c r="C80" s="45"/>
      <c r="D80" s="45"/>
      <c r="E80" s="45"/>
      <c r="F80" s="45"/>
      <c r="G80" s="45"/>
      <c r="H80" s="45"/>
      <c r="I80" s="45" t="s">
        <v>153</v>
      </c>
      <c r="J80" s="73" t="s">
        <v>163</v>
      </c>
      <c r="K80" s="45" t="s">
        <v>77</v>
      </c>
      <c r="L80" s="45"/>
      <c r="M80" s="47">
        <v>40000</v>
      </c>
      <c r="N80" s="47">
        <v>41200</v>
      </c>
      <c r="O80" s="79">
        <v>41612</v>
      </c>
      <c r="P80" s="105">
        <f t="shared" si="11"/>
        <v>103</v>
      </c>
      <c r="Q80" s="105">
        <f t="shared" si="12"/>
        <v>101</v>
      </c>
    </row>
    <row r="81" spans="1:17">
      <c r="A81" s="45" t="s">
        <v>164</v>
      </c>
      <c r="B81" s="45" t="s">
        <v>9</v>
      </c>
      <c r="C81" s="45"/>
      <c r="D81" s="45" t="s">
        <v>14</v>
      </c>
      <c r="E81" s="45"/>
      <c r="F81" s="45"/>
      <c r="G81" s="45"/>
      <c r="H81" s="45"/>
      <c r="I81" s="45" t="s">
        <v>153</v>
      </c>
      <c r="J81" s="73" t="s">
        <v>81</v>
      </c>
      <c r="K81" s="45" t="s">
        <v>82</v>
      </c>
      <c r="L81" s="45"/>
      <c r="M81" s="47">
        <v>40000</v>
      </c>
      <c r="N81" s="47" t="s">
        <v>5</v>
      </c>
      <c r="O81" s="79" t="s">
        <v>5</v>
      </c>
    </row>
    <row r="82" spans="1:17">
      <c r="A82" s="41"/>
      <c r="B82" s="41"/>
      <c r="C82" s="41"/>
      <c r="D82" s="41"/>
      <c r="E82" s="41"/>
      <c r="F82" s="41"/>
      <c r="G82" s="41"/>
      <c r="H82" s="41"/>
      <c r="I82" s="41"/>
      <c r="J82" s="41" t="s">
        <v>165</v>
      </c>
      <c r="K82" s="41"/>
      <c r="L82" s="41"/>
      <c r="M82" s="51">
        <f>SUM(M83)</f>
        <v>258000</v>
      </c>
      <c r="N82" s="51">
        <f>SUM(N83)</f>
        <v>260580</v>
      </c>
      <c r="O82" s="77">
        <f>N82*1.01</f>
        <v>263185.8</v>
      </c>
      <c r="P82" s="104">
        <f>N82/M82*100</f>
        <v>101</v>
      </c>
      <c r="Q82" s="104">
        <f>O82/N82*100</f>
        <v>101</v>
      </c>
    </row>
    <row r="83" spans="1:17">
      <c r="A83" s="41"/>
      <c r="B83" s="41"/>
      <c r="C83" s="41"/>
      <c r="D83" s="41"/>
      <c r="E83" s="41"/>
      <c r="F83" s="41"/>
      <c r="G83" s="41"/>
      <c r="H83" s="41"/>
      <c r="I83" s="41" t="s">
        <v>166</v>
      </c>
      <c r="J83" s="41" t="s">
        <v>167</v>
      </c>
      <c r="K83" s="41"/>
      <c r="L83" s="41"/>
      <c r="M83" s="51">
        <f>M84</f>
        <v>258000</v>
      </c>
      <c r="N83" s="51">
        <f>N84</f>
        <v>260580</v>
      </c>
      <c r="O83" s="77">
        <f t="shared" ref="O83:O87" si="13">N83*1.01</f>
        <v>263185.8</v>
      </c>
      <c r="P83" s="104">
        <f t="shared" ref="P83:P91" si="14">N83/M83*100</f>
        <v>101</v>
      </c>
      <c r="Q83" s="104">
        <f t="shared" ref="Q83:Q91" si="15">O83/N83*100</f>
        <v>101</v>
      </c>
    </row>
    <row r="84" spans="1:17">
      <c r="A84" s="81" t="s">
        <v>168</v>
      </c>
      <c r="B84" s="81" t="s">
        <v>9</v>
      </c>
      <c r="C84" s="81" t="s">
        <v>5</v>
      </c>
      <c r="D84" s="81"/>
      <c r="E84" s="81" t="s">
        <v>11</v>
      </c>
      <c r="F84" s="81"/>
      <c r="G84" s="81"/>
      <c r="H84" s="81"/>
      <c r="I84" s="81"/>
      <c r="J84" s="81" t="s">
        <v>169</v>
      </c>
      <c r="K84" s="81"/>
      <c r="L84" s="81"/>
      <c r="M84" s="103">
        <f>M85+M89</f>
        <v>258000</v>
      </c>
      <c r="N84" s="103">
        <f>N85+N89</f>
        <v>260580</v>
      </c>
      <c r="O84" s="83">
        <f t="shared" si="13"/>
        <v>263185.8</v>
      </c>
      <c r="P84" s="98">
        <f t="shared" si="14"/>
        <v>101</v>
      </c>
      <c r="Q84" s="98">
        <f t="shared" si="15"/>
        <v>101</v>
      </c>
    </row>
    <row r="85" spans="1:17">
      <c r="A85" s="44" t="s">
        <v>170</v>
      </c>
      <c r="B85" s="44" t="s">
        <v>9</v>
      </c>
      <c r="C85" s="44"/>
      <c r="D85" s="44"/>
      <c r="E85" s="44" t="s">
        <v>11</v>
      </c>
      <c r="F85" s="44"/>
      <c r="G85" s="44"/>
      <c r="H85" s="44"/>
      <c r="I85" s="44" t="s">
        <v>166</v>
      </c>
      <c r="J85" s="44" t="s">
        <v>271</v>
      </c>
      <c r="K85" s="44"/>
      <c r="L85" s="44"/>
      <c r="M85" s="52">
        <f>M86</f>
        <v>250000</v>
      </c>
      <c r="N85" s="52">
        <f>N86</f>
        <v>252500</v>
      </c>
      <c r="O85" s="78">
        <f t="shared" si="13"/>
        <v>255025</v>
      </c>
      <c r="P85" s="101">
        <f t="shared" si="14"/>
        <v>101</v>
      </c>
      <c r="Q85" s="101">
        <f t="shared" si="15"/>
        <v>101</v>
      </c>
    </row>
    <row r="86" spans="1:17">
      <c r="A86" s="45" t="s">
        <v>170</v>
      </c>
      <c r="B86" s="45"/>
      <c r="C86" s="45"/>
      <c r="D86" s="45"/>
      <c r="E86" s="45"/>
      <c r="F86" s="45"/>
      <c r="G86" s="45"/>
      <c r="H86" s="45"/>
      <c r="I86" s="45" t="s">
        <v>166</v>
      </c>
      <c r="J86" s="45">
        <v>3</v>
      </c>
      <c r="K86" s="45" t="s">
        <v>16</v>
      </c>
      <c r="L86" s="45"/>
      <c r="M86" s="53">
        <v>250000</v>
      </c>
      <c r="N86" s="53">
        <f>N87</f>
        <v>252500</v>
      </c>
      <c r="O86" s="79">
        <f t="shared" si="13"/>
        <v>255025</v>
      </c>
      <c r="P86" s="105">
        <f t="shared" si="14"/>
        <v>101</v>
      </c>
      <c r="Q86" s="105">
        <f t="shared" si="15"/>
        <v>101</v>
      </c>
    </row>
    <row r="87" spans="1:17">
      <c r="A87" s="45" t="s">
        <v>170</v>
      </c>
      <c r="B87" s="45"/>
      <c r="C87" s="45"/>
      <c r="D87" s="45"/>
      <c r="E87" s="45"/>
      <c r="F87" s="45"/>
      <c r="G87" s="45"/>
      <c r="H87" s="45"/>
      <c r="I87" s="45" t="s">
        <v>166</v>
      </c>
      <c r="J87" s="45">
        <v>38</v>
      </c>
      <c r="K87" s="45" t="s">
        <v>145</v>
      </c>
      <c r="L87" s="45"/>
      <c r="M87" s="53">
        <v>250000</v>
      </c>
      <c r="N87" s="53">
        <f>M87*1.01</f>
        <v>252500</v>
      </c>
      <c r="O87" s="79">
        <f t="shared" si="13"/>
        <v>255025</v>
      </c>
      <c r="P87" s="105">
        <f t="shared" si="14"/>
        <v>101</v>
      </c>
      <c r="Q87" s="105">
        <f t="shared" si="15"/>
        <v>101</v>
      </c>
    </row>
    <row r="88" spans="1:17">
      <c r="A88" s="45" t="s">
        <v>170</v>
      </c>
      <c r="B88" s="45" t="s">
        <v>9</v>
      </c>
      <c r="C88" s="45"/>
      <c r="D88" s="45"/>
      <c r="E88" s="45" t="s">
        <v>11</v>
      </c>
      <c r="F88" s="45"/>
      <c r="G88" s="45"/>
      <c r="H88" s="45"/>
      <c r="I88" s="45" t="s">
        <v>166</v>
      </c>
      <c r="J88" s="45">
        <v>381</v>
      </c>
      <c r="K88" s="45" t="s">
        <v>73</v>
      </c>
      <c r="L88" s="45"/>
      <c r="M88" s="53">
        <v>250000</v>
      </c>
      <c r="N88" s="53"/>
      <c r="O88" s="79"/>
      <c r="P88" s="105"/>
      <c r="Q88" s="105"/>
    </row>
    <row r="89" spans="1:17">
      <c r="A89" s="44" t="s">
        <v>171</v>
      </c>
      <c r="B89" s="44" t="s">
        <v>9</v>
      </c>
      <c r="C89" s="44"/>
      <c r="D89" s="44"/>
      <c r="E89" s="44" t="s">
        <v>11</v>
      </c>
      <c r="F89" s="44"/>
      <c r="G89" s="44"/>
      <c r="H89" s="44"/>
      <c r="I89" s="44" t="s">
        <v>166</v>
      </c>
      <c r="J89" s="44" t="s">
        <v>270</v>
      </c>
      <c r="K89" s="44"/>
      <c r="L89" s="44"/>
      <c r="M89" s="52">
        <v>8000</v>
      </c>
      <c r="N89" s="52">
        <f t="shared" ref="N89:O91" si="16">M89*1.01</f>
        <v>8080</v>
      </c>
      <c r="O89" s="78">
        <f t="shared" si="16"/>
        <v>8160.8</v>
      </c>
      <c r="P89" s="101">
        <f t="shared" si="14"/>
        <v>101</v>
      </c>
      <c r="Q89" s="101">
        <f t="shared" si="15"/>
        <v>101</v>
      </c>
    </row>
    <row r="90" spans="1:17">
      <c r="A90" s="45" t="s">
        <v>171</v>
      </c>
      <c r="B90" s="45"/>
      <c r="C90" s="45"/>
      <c r="D90" s="45"/>
      <c r="E90" s="45"/>
      <c r="F90" s="45"/>
      <c r="G90" s="45"/>
      <c r="H90" s="45"/>
      <c r="I90" s="45" t="s">
        <v>166</v>
      </c>
      <c r="J90" s="45">
        <v>3</v>
      </c>
      <c r="K90" s="45" t="s">
        <v>16</v>
      </c>
      <c r="L90" s="45"/>
      <c r="M90" s="53">
        <v>8000</v>
      </c>
      <c r="N90" s="53">
        <f t="shared" si="16"/>
        <v>8080</v>
      </c>
      <c r="O90" s="79">
        <f t="shared" si="16"/>
        <v>8160.8</v>
      </c>
      <c r="P90" s="105">
        <f t="shared" si="14"/>
        <v>101</v>
      </c>
      <c r="Q90" s="105">
        <f t="shared" si="15"/>
        <v>101</v>
      </c>
    </row>
    <row r="91" spans="1:17">
      <c r="A91" s="45" t="s">
        <v>171</v>
      </c>
      <c r="B91" s="45"/>
      <c r="C91" s="45"/>
      <c r="D91" s="45"/>
      <c r="E91" s="45"/>
      <c r="F91" s="45"/>
      <c r="G91" s="45"/>
      <c r="H91" s="45"/>
      <c r="I91" s="45" t="s">
        <v>166</v>
      </c>
      <c r="J91" s="45">
        <v>38</v>
      </c>
      <c r="K91" s="45" t="s">
        <v>145</v>
      </c>
      <c r="L91" s="45"/>
      <c r="M91" s="53">
        <v>8000</v>
      </c>
      <c r="N91" s="53">
        <f t="shared" si="16"/>
        <v>8080</v>
      </c>
      <c r="O91" s="79">
        <f t="shared" si="16"/>
        <v>8160.8</v>
      </c>
      <c r="P91" s="105">
        <f t="shared" si="14"/>
        <v>101</v>
      </c>
      <c r="Q91" s="105">
        <f t="shared" si="15"/>
        <v>101</v>
      </c>
    </row>
    <row r="92" spans="1:17">
      <c r="A92" s="45" t="s">
        <v>171</v>
      </c>
      <c r="B92" s="45" t="s">
        <v>9</v>
      </c>
      <c r="C92" s="45"/>
      <c r="D92" s="45"/>
      <c r="E92" s="45" t="s">
        <v>11</v>
      </c>
      <c r="F92" s="45"/>
      <c r="G92" s="45"/>
      <c r="H92" s="45"/>
      <c r="I92" s="45" t="s">
        <v>166</v>
      </c>
      <c r="J92" s="45">
        <v>381</v>
      </c>
      <c r="K92" s="45" t="s">
        <v>73</v>
      </c>
      <c r="L92" s="45"/>
      <c r="M92" s="53">
        <v>8000</v>
      </c>
      <c r="N92" s="53"/>
      <c r="O92" s="79"/>
      <c r="P92" s="94"/>
      <c r="Q92" s="94"/>
    </row>
    <row r="93" spans="1:17">
      <c r="A93" s="41"/>
      <c r="B93" s="41"/>
      <c r="C93" s="41"/>
      <c r="D93" s="41"/>
      <c r="E93" s="41"/>
      <c r="F93" s="41"/>
      <c r="G93" s="41"/>
      <c r="H93" s="41"/>
      <c r="I93" s="41"/>
      <c r="J93" s="41" t="s">
        <v>172</v>
      </c>
      <c r="K93" s="41"/>
      <c r="L93" s="41"/>
      <c r="M93" s="43">
        <f>SUM(M94)</f>
        <v>6206500</v>
      </c>
      <c r="N93" s="43">
        <f>SUM(N94)</f>
        <v>6368265</v>
      </c>
      <c r="O93" s="77">
        <f>O94</f>
        <v>6431449.5</v>
      </c>
      <c r="P93" s="106">
        <f t="shared" ref="P93:Q96" si="17">N93/M93*100</f>
        <v>102.60638040763716</v>
      </c>
      <c r="Q93" s="106">
        <f t="shared" si="17"/>
        <v>100.9921776182367</v>
      </c>
    </row>
    <row r="94" spans="1:17">
      <c r="A94" s="41"/>
      <c r="B94" s="41"/>
      <c r="C94" s="41"/>
      <c r="D94" s="41"/>
      <c r="E94" s="41"/>
      <c r="F94" s="41"/>
      <c r="G94" s="41"/>
      <c r="H94" s="41"/>
      <c r="I94" s="41" t="s">
        <v>173</v>
      </c>
      <c r="J94" s="41" t="s">
        <v>174</v>
      </c>
      <c r="K94" s="41"/>
      <c r="L94" s="41"/>
      <c r="M94" s="42">
        <f>M95+M105+M115</f>
        <v>6206500</v>
      </c>
      <c r="N94" s="42">
        <f>N95+N105+N115</f>
        <v>6368265</v>
      </c>
      <c r="O94" s="77">
        <f>O95+O105+O115</f>
        <v>6431449.5</v>
      </c>
      <c r="P94" s="106">
        <f t="shared" si="17"/>
        <v>102.60638040763716</v>
      </c>
      <c r="Q94" s="106">
        <f t="shared" si="17"/>
        <v>100.9921776182367</v>
      </c>
    </row>
    <row r="95" spans="1:17">
      <c r="A95" s="81" t="s">
        <v>175</v>
      </c>
      <c r="B95" s="81" t="s">
        <v>9</v>
      </c>
      <c r="C95" s="81" t="s">
        <v>5</v>
      </c>
      <c r="D95" s="81" t="s">
        <v>14</v>
      </c>
      <c r="E95" s="81" t="s">
        <v>11</v>
      </c>
      <c r="F95" s="81"/>
      <c r="G95" s="81"/>
      <c r="H95" s="81"/>
      <c r="I95" s="81"/>
      <c r="J95" s="81" t="s">
        <v>176</v>
      </c>
      <c r="K95" s="81"/>
      <c r="L95" s="81"/>
      <c r="M95" s="86">
        <f>M96+M100</f>
        <v>1500000</v>
      </c>
      <c r="N95" s="86">
        <f>N96+N100</f>
        <v>1515000</v>
      </c>
      <c r="O95" s="83">
        <f>O96+O100</f>
        <v>1530150</v>
      </c>
      <c r="P95" s="98">
        <f t="shared" si="17"/>
        <v>101</v>
      </c>
      <c r="Q95" s="98">
        <f t="shared" si="17"/>
        <v>101</v>
      </c>
    </row>
    <row r="96" spans="1:17">
      <c r="A96" s="44" t="s">
        <v>177</v>
      </c>
      <c r="B96" s="44" t="s">
        <v>9</v>
      </c>
      <c r="C96" s="44" t="s">
        <v>5</v>
      </c>
      <c r="D96" s="44" t="s">
        <v>14</v>
      </c>
      <c r="E96" s="44" t="s">
        <v>11</v>
      </c>
      <c r="F96" s="44"/>
      <c r="G96" s="44"/>
      <c r="H96" s="44"/>
      <c r="I96" s="44" t="s">
        <v>178</v>
      </c>
      <c r="J96" s="44" t="s">
        <v>179</v>
      </c>
      <c r="K96" s="44"/>
      <c r="L96" s="44"/>
      <c r="M96" s="48">
        <v>1200000</v>
      </c>
      <c r="N96" s="48">
        <f>N97</f>
        <v>1212000</v>
      </c>
      <c r="O96" s="78">
        <f t="shared" ref="O96:O97" si="18">N96*1.01</f>
        <v>1224120</v>
      </c>
      <c r="P96" s="101">
        <f t="shared" si="17"/>
        <v>101</v>
      </c>
      <c r="Q96" s="101">
        <f t="shared" si="17"/>
        <v>101</v>
      </c>
    </row>
    <row r="97" spans="1:17">
      <c r="A97" s="45" t="s">
        <v>177</v>
      </c>
      <c r="B97" s="45"/>
      <c r="C97" s="45"/>
      <c r="D97" s="45"/>
      <c r="E97" s="45"/>
      <c r="F97" s="45"/>
      <c r="G97" s="45"/>
      <c r="H97" s="45"/>
      <c r="I97" s="45" t="s">
        <v>178</v>
      </c>
      <c r="J97" s="45">
        <v>3</v>
      </c>
      <c r="K97" s="45" t="s">
        <v>16</v>
      </c>
      <c r="L97" s="45"/>
      <c r="M97" s="47">
        <v>1200000</v>
      </c>
      <c r="N97" s="47">
        <f>N98</f>
        <v>1212000</v>
      </c>
      <c r="O97" s="79">
        <f t="shared" si="18"/>
        <v>1224120</v>
      </c>
      <c r="P97" s="105">
        <f t="shared" ref="P97:P98" si="19">N97/M97*100</f>
        <v>101</v>
      </c>
      <c r="Q97" s="105">
        <f t="shared" ref="Q97:Q98" si="20">O97/N97*100</f>
        <v>101</v>
      </c>
    </row>
    <row r="98" spans="1:17">
      <c r="A98" s="45" t="s">
        <v>177</v>
      </c>
      <c r="B98" s="45"/>
      <c r="C98" s="45"/>
      <c r="D98" s="45"/>
      <c r="E98" s="45"/>
      <c r="F98" s="45"/>
      <c r="G98" s="45"/>
      <c r="H98" s="45"/>
      <c r="I98" s="45" t="s">
        <v>178</v>
      </c>
      <c r="J98" s="45">
        <v>32</v>
      </c>
      <c r="K98" s="45" t="s">
        <v>63</v>
      </c>
      <c r="L98" s="45"/>
      <c r="M98" s="47">
        <v>1200000</v>
      </c>
      <c r="N98" s="47">
        <f>M98*1.01</f>
        <v>1212000</v>
      </c>
      <c r="O98" s="47">
        <f>N98*1.01</f>
        <v>1224120</v>
      </c>
      <c r="P98" s="105">
        <f t="shared" si="19"/>
        <v>101</v>
      </c>
      <c r="Q98" s="105">
        <f t="shared" si="20"/>
        <v>101</v>
      </c>
    </row>
    <row r="99" spans="1:17">
      <c r="A99" s="45" t="s">
        <v>177</v>
      </c>
      <c r="B99" s="45" t="s">
        <v>9</v>
      </c>
      <c r="C99" s="45"/>
      <c r="D99" s="45" t="s">
        <v>14</v>
      </c>
      <c r="E99" s="45" t="s">
        <v>11</v>
      </c>
      <c r="F99" s="45"/>
      <c r="G99" s="45"/>
      <c r="H99" s="45"/>
      <c r="I99" s="45" t="s">
        <v>178</v>
      </c>
      <c r="J99" s="45">
        <v>323</v>
      </c>
      <c r="K99" s="45" t="s">
        <v>66</v>
      </c>
      <c r="L99" s="45"/>
      <c r="M99" s="47">
        <v>1200000</v>
      </c>
      <c r="N99" s="47"/>
      <c r="O99" s="79"/>
      <c r="P99" s="94"/>
      <c r="Q99" s="94"/>
    </row>
    <row r="100" spans="1:17">
      <c r="A100" s="44" t="s">
        <v>180</v>
      </c>
      <c r="B100" s="44" t="s">
        <v>9</v>
      </c>
      <c r="C100" s="44"/>
      <c r="D100" s="44" t="s">
        <v>14</v>
      </c>
      <c r="E100" s="44" t="s">
        <v>11</v>
      </c>
      <c r="F100" s="44"/>
      <c r="G100" s="44"/>
      <c r="H100" s="44"/>
      <c r="I100" s="44" t="s">
        <v>181</v>
      </c>
      <c r="J100" s="44" t="s">
        <v>182</v>
      </c>
      <c r="K100" s="44"/>
      <c r="L100" s="44"/>
      <c r="M100" s="48">
        <f>M101</f>
        <v>300000</v>
      </c>
      <c r="N100" s="48">
        <f t="shared" ref="N100:N101" si="21">M100*1.01</f>
        <v>303000</v>
      </c>
      <c r="O100" s="78">
        <f t="shared" ref="O100:O101" si="22">N100*1.01</f>
        <v>306030</v>
      </c>
      <c r="P100" s="101">
        <f>N100/M100*100</f>
        <v>101</v>
      </c>
      <c r="Q100" s="101">
        <f>O100/N100*100</f>
        <v>101</v>
      </c>
    </row>
    <row r="101" spans="1:17">
      <c r="A101" s="45" t="s">
        <v>180</v>
      </c>
      <c r="B101" s="45"/>
      <c r="C101" s="45"/>
      <c r="D101" s="45"/>
      <c r="E101" s="45"/>
      <c r="F101" s="45"/>
      <c r="G101" s="45"/>
      <c r="H101" s="45"/>
      <c r="I101" s="45" t="s">
        <v>181</v>
      </c>
      <c r="J101" s="45">
        <v>3</v>
      </c>
      <c r="K101" s="45" t="s">
        <v>16</v>
      </c>
      <c r="L101" s="45"/>
      <c r="M101" s="47">
        <f>M102</f>
        <v>300000</v>
      </c>
      <c r="N101" s="47">
        <f t="shared" si="21"/>
        <v>303000</v>
      </c>
      <c r="O101" s="79">
        <f t="shared" si="22"/>
        <v>306030</v>
      </c>
      <c r="P101" s="105">
        <f t="shared" ref="P101:P102" si="23">N101/M101*100</f>
        <v>101</v>
      </c>
      <c r="Q101" s="105">
        <f t="shared" ref="Q101:Q102" si="24">O101/N101*100</f>
        <v>101</v>
      </c>
    </row>
    <row r="102" spans="1:17">
      <c r="A102" s="45" t="s">
        <v>180</v>
      </c>
      <c r="B102" s="45"/>
      <c r="C102" s="45"/>
      <c r="D102" s="45"/>
      <c r="E102" s="45"/>
      <c r="F102" s="45"/>
      <c r="G102" s="45"/>
      <c r="H102" s="45"/>
      <c r="I102" s="45" t="s">
        <v>181</v>
      </c>
      <c r="J102" s="45">
        <v>32</v>
      </c>
      <c r="K102" s="45" t="s">
        <v>63</v>
      </c>
      <c r="L102" s="45"/>
      <c r="M102" s="47">
        <f>SUM(M103:M104)</f>
        <v>300000</v>
      </c>
      <c r="N102" s="47">
        <f>M102*1.01</f>
        <v>303000</v>
      </c>
      <c r="O102" s="79">
        <f>N102*1.01</f>
        <v>306030</v>
      </c>
      <c r="P102" s="105">
        <f t="shared" si="23"/>
        <v>101</v>
      </c>
      <c r="Q102" s="105">
        <f t="shared" si="24"/>
        <v>101</v>
      </c>
    </row>
    <row r="103" spans="1:17">
      <c r="A103" s="45" t="s">
        <v>180</v>
      </c>
      <c r="B103" s="45" t="s">
        <v>9</v>
      </c>
      <c r="C103" s="45"/>
      <c r="D103" s="45" t="s">
        <v>14</v>
      </c>
      <c r="E103" s="45" t="s">
        <v>11</v>
      </c>
      <c r="F103" s="45"/>
      <c r="G103" s="45"/>
      <c r="H103" s="45"/>
      <c r="I103" s="45" t="s">
        <v>181</v>
      </c>
      <c r="J103" s="45">
        <v>322</v>
      </c>
      <c r="K103" s="45" t="s">
        <v>129</v>
      </c>
      <c r="L103" s="45"/>
      <c r="M103" s="47">
        <v>240000</v>
      </c>
      <c r="N103" s="47"/>
      <c r="O103" s="79"/>
    </row>
    <row r="104" spans="1:17">
      <c r="A104" s="73" t="s">
        <v>180</v>
      </c>
      <c r="B104" s="45" t="s">
        <v>9</v>
      </c>
      <c r="C104" s="45"/>
      <c r="D104" s="45" t="s">
        <v>14</v>
      </c>
      <c r="E104" s="45" t="s">
        <v>11</v>
      </c>
      <c r="F104" s="45"/>
      <c r="G104" s="45"/>
      <c r="H104" s="45"/>
      <c r="I104" s="45" t="s">
        <v>181</v>
      </c>
      <c r="J104" s="45">
        <v>323</v>
      </c>
      <c r="K104" s="45" t="s">
        <v>66</v>
      </c>
      <c r="L104" s="45"/>
      <c r="M104" s="47">
        <v>60000</v>
      </c>
      <c r="N104" s="47"/>
      <c r="O104" s="79"/>
    </row>
    <row r="105" spans="1:17">
      <c r="A105" s="81" t="s">
        <v>183</v>
      </c>
      <c r="B105" s="81" t="s">
        <v>5</v>
      </c>
      <c r="C105" s="81" t="s">
        <v>5</v>
      </c>
      <c r="D105" s="81" t="s">
        <v>14</v>
      </c>
      <c r="E105" s="81" t="s">
        <v>11</v>
      </c>
      <c r="F105" s="81"/>
      <c r="G105" s="81" t="s">
        <v>5</v>
      </c>
      <c r="H105" s="81"/>
      <c r="I105" s="81"/>
      <c r="J105" s="81" t="s">
        <v>184</v>
      </c>
      <c r="K105" s="81"/>
      <c r="L105" s="81"/>
      <c r="M105" s="86">
        <f>M106+M110</f>
        <v>4301500</v>
      </c>
      <c r="N105" s="86">
        <f>N106+N110</f>
        <v>4440115</v>
      </c>
      <c r="O105" s="83">
        <f>O106+O110</f>
        <v>4484018</v>
      </c>
      <c r="P105" s="107">
        <f>N105/M105*100</f>
        <v>103.22248053004766</v>
      </c>
      <c r="Q105" s="107">
        <f>O105/N105*100</f>
        <v>100.98878069599549</v>
      </c>
    </row>
    <row r="106" spans="1:17">
      <c r="A106" s="44" t="s">
        <v>279</v>
      </c>
      <c r="B106" s="44" t="s">
        <v>5</v>
      </c>
      <c r="C106" s="44"/>
      <c r="D106" s="44" t="s">
        <v>14</v>
      </c>
      <c r="E106" s="44" t="s">
        <v>11</v>
      </c>
      <c r="F106" s="44"/>
      <c r="G106" s="44" t="s">
        <v>5</v>
      </c>
      <c r="H106" s="44"/>
      <c r="I106" s="44" t="s">
        <v>178</v>
      </c>
      <c r="J106" s="44" t="s">
        <v>277</v>
      </c>
      <c r="K106" s="44"/>
      <c r="L106" s="44"/>
      <c r="M106" s="48">
        <v>1700000</v>
      </c>
      <c r="N106" s="48">
        <f>N107</f>
        <v>1751000</v>
      </c>
      <c r="O106" s="78">
        <f t="shared" ref="O106:O107" si="25">N106*1.01</f>
        <v>1768510</v>
      </c>
      <c r="P106" s="101">
        <f t="shared" ref="P106:P130" si="26">N106/M106*100</f>
        <v>103</v>
      </c>
      <c r="Q106" s="101">
        <f t="shared" ref="Q106:Q130" si="27">O106/N106*100</f>
        <v>101</v>
      </c>
    </row>
    <row r="107" spans="1:17">
      <c r="A107" s="45" t="s">
        <v>279</v>
      </c>
      <c r="B107" s="45"/>
      <c r="C107" s="45"/>
      <c r="D107" s="45"/>
      <c r="E107" s="45"/>
      <c r="F107" s="45"/>
      <c r="G107" s="45"/>
      <c r="H107" s="45"/>
      <c r="I107" s="45" t="s">
        <v>178</v>
      </c>
      <c r="J107" s="45">
        <v>4</v>
      </c>
      <c r="K107" s="45" t="s">
        <v>18</v>
      </c>
      <c r="L107" s="45"/>
      <c r="M107" s="47">
        <v>1700000</v>
      </c>
      <c r="N107" s="47">
        <f>N108</f>
        <v>1751000</v>
      </c>
      <c r="O107" s="79">
        <f t="shared" si="25"/>
        <v>1768510</v>
      </c>
      <c r="P107" s="105">
        <f t="shared" si="26"/>
        <v>103</v>
      </c>
      <c r="Q107" s="105">
        <f t="shared" si="27"/>
        <v>101</v>
      </c>
    </row>
    <row r="108" spans="1:17">
      <c r="A108" s="45" t="s">
        <v>279</v>
      </c>
      <c r="B108" s="45"/>
      <c r="C108" s="45"/>
      <c r="D108" s="45"/>
      <c r="E108" s="45"/>
      <c r="F108" s="45"/>
      <c r="G108" s="45"/>
      <c r="H108" s="45"/>
      <c r="I108" s="45" t="s">
        <v>178</v>
      </c>
      <c r="J108" s="45">
        <v>42</v>
      </c>
      <c r="K108" s="45" t="s">
        <v>185</v>
      </c>
      <c r="L108" s="45"/>
      <c r="M108" s="47">
        <v>1700000</v>
      </c>
      <c r="N108" s="47">
        <f>M108*1.03</f>
        <v>1751000</v>
      </c>
      <c r="O108" s="79">
        <f>N108*1.01</f>
        <v>1768510</v>
      </c>
      <c r="P108" s="105">
        <f t="shared" si="26"/>
        <v>103</v>
      </c>
      <c r="Q108" s="105">
        <f t="shared" si="27"/>
        <v>101</v>
      </c>
    </row>
    <row r="109" spans="1:17">
      <c r="A109" s="45" t="s">
        <v>279</v>
      </c>
      <c r="B109" s="45"/>
      <c r="C109" s="45"/>
      <c r="D109" s="45" t="s">
        <v>14</v>
      </c>
      <c r="E109" s="45" t="s">
        <v>11</v>
      </c>
      <c r="F109" s="45"/>
      <c r="G109" s="45"/>
      <c r="H109" s="45"/>
      <c r="I109" s="45" t="s">
        <v>178</v>
      </c>
      <c r="J109" s="45">
        <v>421</v>
      </c>
      <c r="K109" s="45" t="s">
        <v>78</v>
      </c>
      <c r="L109" s="45"/>
      <c r="M109" s="47">
        <v>1700000</v>
      </c>
      <c r="N109" s="47"/>
      <c r="O109" s="79"/>
      <c r="P109" s="105"/>
      <c r="Q109" s="105"/>
    </row>
    <row r="110" spans="1:17">
      <c r="A110" s="44" t="s">
        <v>280</v>
      </c>
      <c r="B110" s="44"/>
      <c r="C110" s="44"/>
      <c r="D110" s="44" t="s">
        <v>14</v>
      </c>
      <c r="E110" s="44" t="s">
        <v>11</v>
      </c>
      <c r="F110" s="44"/>
      <c r="G110" s="44"/>
      <c r="H110" s="44"/>
      <c r="I110" s="44" t="s">
        <v>186</v>
      </c>
      <c r="J110" s="44" t="s">
        <v>278</v>
      </c>
      <c r="K110" s="44"/>
      <c r="L110" s="44"/>
      <c r="M110" s="48">
        <f>M111</f>
        <v>2601500</v>
      </c>
      <c r="N110" s="48">
        <v>2689115</v>
      </c>
      <c r="O110" s="78">
        <v>2715508</v>
      </c>
      <c r="P110" s="113">
        <f t="shared" si="26"/>
        <v>103.36786469344609</v>
      </c>
      <c r="Q110" s="113">
        <f t="shared" si="27"/>
        <v>100.98147531808792</v>
      </c>
    </row>
    <row r="111" spans="1:17">
      <c r="A111" s="45" t="s">
        <v>280</v>
      </c>
      <c r="B111" s="45"/>
      <c r="C111" s="45"/>
      <c r="D111" s="45"/>
      <c r="E111" s="45"/>
      <c r="F111" s="45"/>
      <c r="G111" s="45"/>
      <c r="H111" s="45"/>
      <c r="I111" s="45" t="s">
        <v>186</v>
      </c>
      <c r="J111" s="45">
        <v>4</v>
      </c>
      <c r="K111" s="45" t="s">
        <v>18</v>
      </c>
      <c r="L111" s="45"/>
      <c r="M111" s="47">
        <f>SUM(M112)</f>
        <v>2601500</v>
      </c>
      <c r="N111" s="47">
        <v>2689115</v>
      </c>
      <c r="O111" s="79">
        <v>2715508</v>
      </c>
      <c r="P111" s="27">
        <f t="shared" si="26"/>
        <v>103.36786469344609</v>
      </c>
      <c r="Q111" s="27">
        <f t="shared" si="27"/>
        <v>100.98147531808792</v>
      </c>
    </row>
    <row r="112" spans="1:17">
      <c r="A112" s="45" t="s">
        <v>280</v>
      </c>
      <c r="B112" s="45"/>
      <c r="C112" s="45"/>
      <c r="D112" s="45"/>
      <c r="E112" s="45"/>
      <c r="F112" s="45"/>
      <c r="G112" s="45"/>
      <c r="H112" s="45"/>
      <c r="I112" s="45" t="s">
        <v>186</v>
      </c>
      <c r="J112" s="45" t="s">
        <v>163</v>
      </c>
      <c r="K112" s="45" t="s">
        <v>77</v>
      </c>
      <c r="L112" s="45"/>
      <c r="M112" s="47">
        <f>SUM(M113:M114)</f>
        <v>2601500</v>
      </c>
      <c r="N112" s="47">
        <v>2689115</v>
      </c>
      <c r="O112" s="79">
        <v>2715508</v>
      </c>
      <c r="P112" s="27">
        <f t="shared" si="26"/>
        <v>103.36786469344609</v>
      </c>
      <c r="Q112" s="27">
        <f t="shared" si="27"/>
        <v>100.98147531808792</v>
      </c>
    </row>
    <row r="113" spans="1:17">
      <c r="A113" s="45" t="s">
        <v>280</v>
      </c>
      <c r="B113" s="45"/>
      <c r="C113" s="45"/>
      <c r="D113" s="45" t="s">
        <v>14</v>
      </c>
      <c r="E113" s="45" t="s">
        <v>11</v>
      </c>
      <c r="F113" s="45"/>
      <c r="G113" s="45"/>
      <c r="H113" s="45"/>
      <c r="I113" s="45" t="s">
        <v>186</v>
      </c>
      <c r="J113" s="45" t="s">
        <v>195</v>
      </c>
      <c r="K113" s="45" t="s">
        <v>78</v>
      </c>
      <c r="L113" s="45"/>
      <c r="M113" s="47">
        <v>2421500</v>
      </c>
      <c r="N113" s="47"/>
      <c r="O113" s="79"/>
      <c r="P113" s="105"/>
      <c r="Q113" s="105"/>
    </row>
    <row r="114" spans="1:17">
      <c r="A114" s="45" t="s">
        <v>280</v>
      </c>
      <c r="B114" s="45"/>
      <c r="C114" s="45"/>
      <c r="D114" s="45" t="s">
        <v>14</v>
      </c>
      <c r="E114" s="45" t="s">
        <v>11</v>
      </c>
      <c r="F114" s="45"/>
      <c r="G114" s="45"/>
      <c r="H114" s="45"/>
      <c r="I114" s="45" t="s">
        <v>186</v>
      </c>
      <c r="J114" s="45" t="s">
        <v>81</v>
      </c>
      <c r="K114" s="45" t="s">
        <v>82</v>
      </c>
      <c r="L114" s="45"/>
      <c r="M114" s="47">
        <v>180000</v>
      </c>
      <c r="N114" s="47"/>
      <c r="O114" s="79"/>
      <c r="P114" s="105"/>
      <c r="Q114" s="105"/>
    </row>
    <row r="115" spans="1:17">
      <c r="A115" s="81" t="s">
        <v>187</v>
      </c>
      <c r="B115" s="81" t="s">
        <v>5</v>
      </c>
      <c r="C115" s="81" t="s">
        <v>5</v>
      </c>
      <c r="D115" s="81" t="s">
        <v>14</v>
      </c>
      <c r="E115" s="81" t="s">
        <v>11</v>
      </c>
      <c r="F115" s="81"/>
      <c r="G115" s="81" t="s">
        <v>5</v>
      </c>
      <c r="H115" s="81"/>
      <c r="I115" s="81"/>
      <c r="J115" s="81" t="s">
        <v>188</v>
      </c>
      <c r="K115" s="81"/>
      <c r="L115" s="81"/>
      <c r="M115" s="86">
        <f>M116+M120+M128+M124</f>
        <v>405000</v>
      </c>
      <c r="N115" s="86">
        <f>N116+N120+N128+N124</f>
        <v>413150</v>
      </c>
      <c r="O115" s="83">
        <f>O116+O120+O124+O128</f>
        <v>417281.5</v>
      </c>
      <c r="P115" s="98">
        <v>102</v>
      </c>
      <c r="Q115" s="98">
        <f t="shared" si="27"/>
        <v>101</v>
      </c>
    </row>
    <row r="116" spans="1:17">
      <c r="A116" s="44" t="s">
        <v>189</v>
      </c>
      <c r="B116" s="44"/>
      <c r="C116" s="44"/>
      <c r="D116" s="44" t="s">
        <v>14</v>
      </c>
      <c r="E116" s="44" t="s">
        <v>11</v>
      </c>
      <c r="F116" s="44"/>
      <c r="G116" s="44"/>
      <c r="H116" s="44"/>
      <c r="I116" s="44" t="s">
        <v>190</v>
      </c>
      <c r="J116" s="44" t="s">
        <v>191</v>
      </c>
      <c r="K116" s="44"/>
      <c r="L116" s="44"/>
      <c r="M116" s="48">
        <v>50000</v>
      </c>
      <c r="N116" s="48">
        <f t="shared" ref="N116:O117" si="28">M116*1.01</f>
        <v>50500</v>
      </c>
      <c r="O116" s="78">
        <f t="shared" si="28"/>
        <v>51005</v>
      </c>
      <c r="P116" s="101">
        <f t="shared" si="26"/>
        <v>101</v>
      </c>
      <c r="Q116" s="101">
        <f t="shared" si="27"/>
        <v>101</v>
      </c>
    </row>
    <row r="117" spans="1:17">
      <c r="A117" s="45" t="s">
        <v>189</v>
      </c>
      <c r="B117" s="45"/>
      <c r="C117" s="45"/>
      <c r="D117" s="45"/>
      <c r="E117" s="45"/>
      <c r="F117" s="45"/>
      <c r="G117" s="45"/>
      <c r="H117" s="45"/>
      <c r="I117" s="45" t="s">
        <v>190</v>
      </c>
      <c r="J117" s="45" t="s">
        <v>7</v>
      </c>
      <c r="K117" s="45" t="s">
        <v>16</v>
      </c>
      <c r="L117" s="45"/>
      <c r="M117" s="47">
        <v>50000</v>
      </c>
      <c r="N117" s="47">
        <f t="shared" si="28"/>
        <v>50500</v>
      </c>
      <c r="O117" s="79">
        <f t="shared" si="28"/>
        <v>51005</v>
      </c>
      <c r="P117" s="105">
        <f t="shared" si="26"/>
        <v>101</v>
      </c>
      <c r="Q117" s="105">
        <f t="shared" si="27"/>
        <v>101</v>
      </c>
    </row>
    <row r="118" spans="1:17">
      <c r="A118" s="45" t="s">
        <v>189</v>
      </c>
      <c r="B118" s="45"/>
      <c r="C118" s="45"/>
      <c r="D118" s="45"/>
      <c r="E118" s="45"/>
      <c r="F118" s="45"/>
      <c r="G118" s="45"/>
      <c r="H118" s="45"/>
      <c r="I118" s="45" t="s">
        <v>190</v>
      </c>
      <c r="J118" s="45" t="s">
        <v>143</v>
      </c>
      <c r="K118" s="45" t="s">
        <v>63</v>
      </c>
      <c r="L118" s="45"/>
      <c r="M118" s="47">
        <v>50000</v>
      </c>
      <c r="N118" s="47">
        <f>M118*1.01</f>
        <v>50500</v>
      </c>
      <c r="O118" s="79">
        <f>N118*1.01</f>
        <v>51005</v>
      </c>
      <c r="P118" s="105">
        <f t="shared" si="26"/>
        <v>101</v>
      </c>
      <c r="Q118" s="105">
        <f t="shared" si="27"/>
        <v>101</v>
      </c>
    </row>
    <row r="119" spans="1:17">
      <c r="A119" s="45" t="s">
        <v>189</v>
      </c>
      <c r="B119" s="45"/>
      <c r="C119" s="45"/>
      <c r="D119" s="45" t="s">
        <v>14</v>
      </c>
      <c r="E119" s="45" t="s">
        <v>11</v>
      </c>
      <c r="F119" s="45"/>
      <c r="G119" s="45"/>
      <c r="H119" s="45"/>
      <c r="I119" s="45" t="s">
        <v>190</v>
      </c>
      <c r="J119" s="45" t="s">
        <v>130</v>
      </c>
      <c r="K119" s="45" t="s">
        <v>66</v>
      </c>
      <c r="L119" s="45"/>
      <c r="M119" s="47">
        <v>50000</v>
      </c>
      <c r="N119" s="47"/>
      <c r="O119" s="79"/>
      <c r="P119" s="105"/>
      <c r="Q119" s="105"/>
    </row>
    <row r="120" spans="1:17">
      <c r="A120" s="44" t="s">
        <v>192</v>
      </c>
      <c r="B120" s="44"/>
      <c r="C120" s="44"/>
      <c r="D120" s="44" t="s">
        <v>14</v>
      </c>
      <c r="E120" s="44" t="s">
        <v>11</v>
      </c>
      <c r="F120" s="44"/>
      <c r="G120" s="44"/>
      <c r="H120" s="44"/>
      <c r="I120" s="44" t="s">
        <v>193</v>
      </c>
      <c r="J120" s="44" t="s">
        <v>287</v>
      </c>
      <c r="K120" s="44"/>
      <c r="L120" s="44"/>
      <c r="M120" s="48">
        <v>150000</v>
      </c>
      <c r="N120" s="48">
        <f>N121</f>
        <v>151500</v>
      </c>
      <c r="O120" s="78">
        <f t="shared" ref="O120:O121" si="29">N120*1.01</f>
        <v>153015</v>
      </c>
      <c r="P120" s="101">
        <f t="shared" si="26"/>
        <v>101</v>
      </c>
      <c r="Q120" s="101">
        <f t="shared" si="27"/>
        <v>101</v>
      </c>
    </row>
    <row r="121" spans="1:17">
      <c r="A121" s="45" t="s">
        <v>192</v>
      </c>
      <c r="B121" s="45"/>
      <c r="C121" s="45"/>
      <c r="D121" s="45"/>
      <c r="E121" s="45"/>
      <c r="F121" s="45"/>
      <c r="G121" s="45"/>
      <c r="H121" s="45"/>
      <c r="I121" s="45" t="s">
        <v>193</v>
      </c>
      <c r="J121" s="45">
        <v>3</v>
      </c>
      <c r="K121" s="45" t="s">
        <v>16</v>
      </c>
      <c r="L121" s="45"/>
      <c r="M121" s="47">
        <v>150000</v>
      </c>
      <c r="N121" s="47">
        <f>N122</f>
        <v>151500</v>
      </c>
      <c r="O121" s="79">
        <f t="shared" si="29"/>
        <v>153015</v>
      </c>
      <c r="P121" s="105">
        <f t="shared" si="26"/>
        <v>101</v>
      </c>
      <c r="Q121" s="105">
        <f t="shared" si="27"/>
        <v>101</v>
      </c>
    </row>
    <row r="122" spans="1:17">
      <c r="A122" s="45" t="s">
        <v>192</v>
      </c>
      <c r="B122" s="45"/>
      <c r="C122" s="45"/>
      <c r="D122" s="45"/>
      <c r="E122" s="45"/>
      <c r="F122" s="45"/>
      <c r="G122" s="45"/>
      <c r="H122" s="45"/>
      <c r="I122" s="45" t="s">
        <v>193</v>
      </c>
      <c r="J122" s="45">
        <v>38</v>
      </c>
      <c r="K122" s="45" t="s">
        <v>194</v>
      </c>
      <c r="L122" s="45"/>
      <c r="M122" s="47">
        <v>150000</v>
      </c>
      <c r="N122" s="47">
        <f>M122*1.01</f>
        <v>151500</v>
      </c>
      <c r="O122" s="79">
        <f>N122*1.01</f>
        <v>153015</v>
      </c>
      <c r="P122" s="105">
        <f t="shared" si="26"/>
        <v>101</v>
      </c>
      <c r="Q122" s="105">
        <f t="shared" si="27"/>
        <v>101</v>
      </c>
    </row>
    <row r="123" spans="1:17">
      <c r="A123" s="45" t="s">
        <v>192</v>
      </c>
      <c r="B123" s="45"/>
      <c r="C123" s="45"/>
      <c r="D123" s="45" t="s">
        <v>14</v>
      </c>
      <c r="E123" s="45" t="s">
        <v>11</v>
      </c>
      <c r="F123" s="45"/>
      <c r="G123" s="45" t="s">
        <v>5</v>
      </c>
      <c r="H123" s="45" t="s">
        <v>5</v>
      </c>
      <c r="I123" s="45" t="s">
        <v>193</v>
      </c>
      <c r="J123" s="45">
        <v>386</v>
      </c>
      <c r="K123" s="45" t="s">
        <v>76</v>
      </c>
      <c r="L123" s="45"/>
      <c r="M123" s="47">
        <v>150000</v>
      </c>
      <c r="N123" s="47"/>
      <c r="O123" s="79"/>
      <c r="P123" s="105"/>
      <c r="Q123" s="105"/>
    </row>
    <row r="124" spans="1:17">
      <c r="A124" s="44" t="s">
        <v>282</v>
      </c>
      <c r="B124" s="44"/>
      <c r="C124" s="44"/>
      <c r="D124" s="44" t="s">
        <v>14</v>
      </c>
      <c r="E124" s="44" t="s">
        <v>11</v>
      </c>
      <c r="F124" s="44"/>
      <c r="G124" s="44"/>
      <c r="H124" s="44"/>
      <c r="I124" s="44" t="s">
        <v>193</v>
      </c>
      <c r="J124" s="44" t="s">
        <v>281</v>
      </c>
      <c r="K124" s="44"/>
      <c r="L124" s="44"/>
      <c r="M124" s="48">
        <v>155000</v>
      </c>
      <c r="N124" s="48">
        <f t="shared" ref="N124:N125" si="30">M124*1.03</f>
        <v>159650</v>
      </c>
      <c r="O124" s="78">
        <f>N124*1.01</f>
        <v>161246.5</v>
      </c>
      <c r="P124" s="101">
        <f t="shared" si="26"/>
        <v>103</v>
      </c>
      <c r="Q124" s="101">
        <f t="shared" si="27"/>
        <v>101</v>
      </c>
    </row>
    <row r="125" spans="1:17">
      <c r="A125" s="45" t="s">
        <v>282</v>
      </c>
      <c r="B125" s="45"/>
      <c r="C125" s="45"/>
      <c r="D125" s="45"/>
      <c r="E125" s="45"/>
      <c r="F125" s="45"/>
      <c r="G125" s="45"/>
      <c r="H125" s="45"/>
      <c r="I125" s="45" t="s">
        <v>193</v>
      </c>
      <c r="J125" s="45" t="s">
        <v>17</v>
      </c>
      <c r="K125" s="45" t="s">
        <v>16</v>
      </c>
      <c r="L125" s="45"/>
      <c r="M125" s="47">
        <v>155000</v>
      </c>
      <c r="N125" s="47">
        <f t="shared" si="30"/>
        <v>159650</v>
      </c>
      <c r="O125" s="79">
        <f>N125*1.01</f>
        <v>161246.5</v>
      </c>
      <c r="P125" s="105">
        <f t="shared" si="26"/>
        <v>103</v>
      </c>
      <c r="Q125" s="105">
        <f t="shared" si="27"/>
        <v>101</v>
      </c>
    </row>
    <row r="126" spans="1:17">
      <c r="A126" s="45" t="s">
        <v>282</v>
      </c>
      <c r="B126" s="45"/>
      <c r="C126" s="45"/>
      <c r="D126" s="45"/>
      <c r="E126" s="45"/>
      <c r="F126" s="45"/>
      <c r="G126" s="45"/>
      <c r="H126" s="45"/>
      <c r="I126" s="45" t="s">
        <v>193</v>
      </c>
      <c r="J126" s="45" t="s">
        <v>163</v>
      </c>
      <c r="K126" s="45" t="s">
        <v>77</v>
      </c>
      <c r="L126" s="45"/>
      <c r="M126" s="47">
        <v>155000</v>
      </c>
      <c r="N126" s="47">
        <f>M126*1.03</f>
        <v>159650</v>
      </c>
      <c r="O126" s="79">
        <f>N126*1.01</f>
        <v>161246.5</v>
      </c>
      <c r="P126" s="105">
        <f t="shared" si="26"/>
        <v>103</v>
      </c>
      <c r="Q126" s="105">
        <f t="shared" si="27"/>
        <v>101</v>
      </c>
    </row>
    <row r="127" spans="1:17">
      <c r="A127" s="45" t="s">
        <v>282</v>
      </c>
      <c r="B127" s="45"/>
      <c r="C127" s="45"/>
      <c r="D127" s="45" t="s">
        <v>14</v>
      </c>
      <c r="E127" s="45" t="s">
        <v>11</v>
      </c>
      <c r="F127" s="45"/>
      <c r="G127" s="45" t="s">
        <v>5</v>
      </c>
      <c r="H127" s="45" t="s">
        <v>5</v>
      </c>
      <c r="I127" s="45" t="s">
        <v>193</v>
      </c>
      <c r="J127" s="45" t="s">
        <v>79</v>
      </c>
      <c r="K127" s="45" t="s">
        <v>80</v>
      </c>
      <c r="L127" s="45"/>
      <c r="M127" s="47">
        <v>155000</v>
      </c>
      <c r="N127" s="47"/>
      <c r="O127" s="79"/>
      <c r="P127" s="105"/>
      <c r="Q127" s="105"/>
    </row>
    <row r="128" spans="1:17">
      <c r="A128" s="44" t="s">
        <v>283</v>
      </c>
      <c r="B128" s="44"/>
      <c r="C128" s="44"/>
      <c r="D128" s="44" t="s">
        <v>14</v>
      </c>
      <c r="E128" s="44" t="s">
        <v>11</v>
      </c>
      <c r="F128" s="44"/>
      <c r="G128" s="44"/>
      <c r="H128" s="44"/>
      <c r="I128" s="44" t="s">
        <v>193</v>
      </c>
      <c r="J128" s="44" t="s">
        <v>284</v>
      </c>
      <c r="K128" s="44"/>
      <c r="L128" s="44"/>
      <c r="M128" s="48">
        <v>50000</v>
      </c>
      <c r="N128" s="48">
        <f>N129</f>
        <v>51500</v>
      </c>
      <c r="O128" s="78">
        <f t="shared" ref="O128:O129" si="31">N128*1.01</f>
        <v>52015</v>
      </c>
      <c r="P128" s="101">
        <f t="shared" si="26"/>
        <v>103</v>
      </c>
      <c r="Q128" s="101">
        <f t="shared" si="27"/>
        <v>101</v>
      </c>
    </row>
    <row r="129" spans="1:17">
      <c r="A129" s="45" t="s">
        <v>283</v>
      </c>
      <c r="B129" s="45"/>
      <c r="C129" s="45"/>
      <c r="D129" s="45"/>
      <c r="E129" s="45"/>
      <c r="F129" s="45"/>
      <c r="G129" s="45"/>
      <c r="H129" s="45"/>
      <c r="I129" s="45" t="s">
        <v>193</v>
      </c>
      <c r="J129" s="45" t="s">
        <v>17</v>
      </c>
      <c r="K129" s="45" t="s">
        <v>16</v>
      </c>
      <c r="L129" s="45"/>
      <c r="M129" s="47">
        <v>50000</v>
      </c>
      <c r="N129" s="47">
        <f>N130</f>
        <v>51500</v>
      </c>
      <c r="O129" s="79">
        <f t="shared" si="31"/>
        <v>52015</v>
      </c>
      <c r="P129" s="105">
        <f t="shared" si="26"/>
        <v>103</v>
      </c>
      <c r="Q129" s="105">
        <f t="shared" si="27"/>
        <v>101</v>
      </c>
    </row>
    <row r="130" spans="1:17">
      <c r="A130" s="45" t="s">
        <v>283</v>
      </c>
      <c r="B130" s="45"/>
      <c r="C130" s="45"/>
      <c r="D130" s="45"/>
      <c r="E130" s="45"/>
      <c r="F130" s="45"/>
      <c r="G130" s="45"/>
      <c r="H130" s="45"/>
      <c r="I130" s="45" t="s">
        <v>193</v>
      </c>
      <c r="J130" s="45" t="s">
        <v>163</v>
      </c>
      <c r="K130" s="45" t="s">
        <v>77</v>
      </c>
      <c r="L130" s="45"/>
      <c r="M130" s="47">
        <v>50000</v>
      </c>
      <c r="N130" s="47">
        <f>M130*1.03</f>
        <v>51500</v>
      </c>
      <c r="O130" s="79">
        <f>N130*1.01</f>
        <v>52015</v>
      </c>
      <c r="P130" s="105">
        <f t="shared" si="26"/>
        <v>103</v>
      </c>
      <c r="Q130" s="105">
        <f t="shared" si="27"/>
        <v>101</v>
      </c>
    </row>
    <row r="131" spans="1:17">
      <c r="A131" s="45" t="s">
        <v>283</v>
      </c>
      <c r="B131" s="45"/>
      <c r="C131" s="45"/>
      <c r="D131" s="45" t="s">
        <v>14</v>
      </c>
      <c r="E131" s="45" t="s">
        <v>11</v>
      </c>
      <c r="F131" s="45"/>
      <c r="G131" s="45" t="s">
        <v>5</v>
      </c>
      <c r="H131" s="45" t="s">
        <v>5</v>
      </c>
      <c r="I131" s="45" t="s">
        <v>193</v>
      </c>
      <c r="J131" s="45" t="s">
        <v>195</v>
      </c>
      <c r="K131" s="45" t="s">
        <v>78</v>
      </c>
      <c r="L131" s="45"/>
      <c r="M131" s="47">
        <v>50000</v>
      </c>
      <c r="N131" s="47"/>
      <c r="O131" s="79"/>
    </row>
    <row r="132" spans="1:17">
      <c r="A132" s="41"/>
      <c r="B132" s="41"/>
      <c r="C132" s="41"/>
      <c r="D132" s="41"/>
      <c r="E132" s="41"/>
      <c r="F132" s="41"/>
      <c r="G132" s="41"/>
      <c r="H132" s="41"/>
      <c r="I132" s="41"/>
      <c r="J132" s="41" t="s">
        <v>196</v>
      </c>
      <c r="K132" s="41"/>
      <c r="L132" s="41"/>
      <c r="M132" s="54">
        <f>M133+M148</f>
        <v>190000</v>
      </c>
      <c r="N132" s="54">
        <f>N133+N148</f>
        <v>191900</v>
      </c>
      <c r="O132" s="77">
        <f>O133+O148</f>
        <v>193819</v>
      </c>
      <c r="P132" s="104">
        <f>N132/M132*100</f>
        <v>101</v>
      </c>
      <c r="Q132" s="104">
        <f>O132/N132*100</f>
        <v>101</v>
      </c>
    </row>
    <row r="133" spans="1:17">
      <c r="A133" s="41"/>
      <c r="B133" s="41"/>
      <c r="C133" s="41"/>
      <c r="D133" s="41"/>
      <c r="E133" s="41"/>
      <c r="F133" s="41"/>
      <c r="G133" s="41"/>
      <c r="H133" s="41"/>
      <c r="I133" s="41" t="s">
        <v>197</v>
      </c>
      <c r="J133" s="41" t="s">
        <v>198</v>
      </c>
      <c r="K133" s="41"/>
      <c r="L133" s="41"/>
      <c r="M133" s="54">
        <f>M134+M139</f>
        <v>160000</v>
      </c>
      <c r="N133" s="43">
        <f>N134+N139</f>
        <v>161600</v>
      </c>
      <c r="O133" s="77">
        <f>O134+O139</f>
        <v>163216</v>
      </c>
      <c r="P133" s="104">
        <f t="shared" ref="P133:P152" si="32">N133/M133*100</f>
        <v>101</v>
      </c>
      <c r="Q133" s="104">
        <f t="shared" ref="Q133:Q152" si="33">O133/N133*100</f>
        <v>101</v>
      </c>
    </row>
    <row r="134" spans="1:17">
      <c r="A134" s="81" t="s">
        <v>199</v>
      </c>
      <c r="B134" s="81" t="s">
        <v>9</v>
      </c>
      <c r="C134" s="81"/>
      <c r="D134" s="81" t="s">
        <v>5</v>
      </c>
      <c r="E134" s="81" t="s">
        <v>11</v>
      </c>
      <c r="F134" s="81"/>
      <c r="G134" s="81"/>
      <c r="H134" s="81"/>
      <c r="I134" s="81"/>
      <c r="J134" s="81" t="s">
        <v>200</v>
      </c>
      <c r="K134" s="81"/>
      <c r="L134" s="81"/>
      <c r="M134" s="86">
        <v>55000</v>
      </c>
      <c r="N134" s="86">
        <f>M134*1.01</f>
        <v>55550</v>
      </c>
      <c r="O134" s="83">
        <f t="shared" ref="O134:O136" si="34">N134*1.01</f>
        <v>56105.5</v>
      </c>
      <c r="P134" s="98">
        <f t="shared" si="32"/>
        <v>101</v>
      </c>
      <c r="Q134" s="98">
        <f t="shared" si="33"/>
        <v>101</v>
      </c>
    </row>
    <row r="135" spans="1:17">
      <c r="A135" s="44" t="s">
        <v>201</v>
      </c>
      <c r="B135" s="44" t="s">
        <v>9</v>
      </c>
      <c r="C135" s="44"/>
      <c r="D135" s="44" t="s">
        <v>5</v>
      </c>
      <c r="E135" s="44" t="s">
        <v>11</v>
      </c>
      <c r="F135" s="44"/>
      <c r="G135" s="44"/>
      <c r="H135" s="44"/>
      <c r="I135" s="44" t="s">
        <v>197</v>
      </c>
      <c r="J135" s="44" t="s">
        <v>202</v>
      </c>
      <c r="K135" s="44"/>
      <c r="L135" s="44"/>
      <c r="M135" s="48">
        <v>55000</v>
      </c>
      <c r="N135" s="102">
        <f t="shared" ref="N135:N137" si="35">M135*1.01</f>
        <v>55550</v>
      </c>
      <c r="O135" s="78">
        <f t="shared" si="34"/>
        <v>56105.5</v>
      </c>
      <c r="P135" s="101">
        <f t="shared" si="32"/>
        <v>101</v>
      </c>
      <c r="Q135" s="101">
        <f t="shared" si="33"/>
        <v>101</v>
      </c>
    </row>
    <row r="136" spans="1:17">
      <c r="A136" s="45" t="s">
        <v>201</v>
      </c>
      <c r="B136" s="45"/>
      <c r="C136" s="45"/>
      <c r="D136" s="45"/>
      <c r="E136" s="45"/>
      <c r="F136" s="45"/>
      <c r="G136" s="45"/>
      <c r="H136" s="45"/>
      <c r="I136" s="45" t="s">
        <v>197</v>
      </c>
      <c r="J136" s="45">
        <v>3</v>
      </c>
      <c r="K136" s="45" t="s">
        <v>16</v>
      </c>
      <c r="L136" s="45"/>
      <c r="M136" s="47">
        <v>55000</v>
      </c>
      <c r="N136" s="108">
        <f t="shared" si="35"/>
        <v>55550</v>
      </c>
      <c r="O136" s="79">
        <f t="shared" si="34"/>
        <v>56105.5</v>
      </c>
      <c r="P136" s="105">
        <f t="shared" si="32"/>
        <v>101</v>
      </c>
      <c r="Q136" s="105">
        <f t="shared" si="33"/>
        <v>101</v>
      </c>
    </row>
    <row r="137" spans="1:17">
      <c r="A137" s="45" t="s">
        <v>201</v>
      </c>
      <c r="B137" s="45"/>
      <c r="C137" s="45"/>
      <c r="D137" s="45"/>
      <c r="E137" s="45"/>
      <c r="F137" s="45"/>
      <c r="G137" s="45"/>
      <c r="H137" s="45"/>
      <c r="I137" s="45" t="s">
        <v>197</v>
      </c>
      <c r="J137" s="45">
        <v>37</v>
      </c>
      <c r="K137" s="45" t="s">
        <v>203</v>
      </c>
      <c r="L137" s="45"/>
      <c r="M137" s="47">
        <v>55000</v>
      </c>
      <c r="N137" s="108">
        <f t="shared" si="35"/>
        <v>55550</v>
      </c>
      <c r="O137" s="79">
        <f>N137*1.01</f>
        <v>56105.5</v>
      </c>
      <c r="P137" s="105">
        <f t="shared" si="32"/>
        <v>101</v>
      </c>
      <c r="Q137" s="105">
        <f t="shared" si="33"/>
        <v>101</v>
      </c>
    </row>
    <row r="138" spans="1:17">
      <c r="A138" s="45" t="s">
        <v>201</v>
      </c>
      <c r="B138" s="45" t="s">
        <v>9</v>
      </c>
      <c r="C138" s="45"/>
      <c r="D138" s="45"/>
      <c r="E138" s="45" t="s">
        <v>11</v>
      </c>
      <c r="F138" s="45"/>
      <c r="G138" s="45"/>
      <c r="H138" s="45"/>
      <c r="I138" s="45" t="s">
        <v>197</v>
      </c>
      <c r="J138" s="45">
        <v>372</v>
      </c>
      <c r="K138" s="45" t="s">
        <v>71</v>
      </c>
      <c r="L138" s="45"/>
      <c r="M138" s="47">
        <v>55000</v>
      </c>
      <c r="N138" s="47"/>
      <c r="O138" s="79"/>
      <c r="P138" s="105"/>
      <c r="Q138" s="105"/>
    </row>
    <row r="139" spans="1:17">
      <c r="A139" s="81" t="s">
        <v>204</v>
      </c>
      <c r="B139" s="81" t="s">
        <v>9</v>
      </c>
      <c r="C139" s="81"/>
      <c r="D139" s="81" t="s">
        <v>5</v>
      </c>
      <c r="E139" s="81" t="s">
        <v>11</v>
      </c>
      <c r="F139" s="81"/>
      <c r="G139" s="81"/>
      <c r="H139" s="81"/>
      <c r="I139" s="81"/>
      <c r="J139" s="81" t="s">
        <v>205</v>
      </c>
      <c r="K139" s="81"/>
      <c r="L139" s="81"/>
      <c r="M139" s="86">
        <f>M140+M144</f>
        <v>105000</v>
      </c>
      <c r="N139" s="82">
        <f>N140+N144</f>
        <v>106050</v>
      </c>
      <c r="O139" s="83">
        <f>O140+O144</f>
        <v>107110.5</v>
      </c>
      <c r="P139" s="98">
        <f t="shared" si="32"/>
        <v>101</v>
      </c>
      <c r="Q139" s="98">
        <f t="shared" si="33"/>
        <v>101</v>
      </c>
    </row>
    <row r="140" spans="1:17">
      <c r="A140" s="44" t="s">
        <v>206</v>
      </c>
      <c r="B140" s="44" t="s">
        <v>9</v>
      </c>
      <c r="C140" s="44"/>
      <c r="D140" s="44" t="s">
        <v>5</v>
      </c>
      <c r="E140" s="44" t="s">
        <v>11</v>
      </c>
      <c r="F140" s="44"/>
      <c r="G140" s="44"/>
      <c r="H140" s="44"/>
      <c r="I140" s="44" t="s">
        <v>207</v>
      </c>
      <c r="J140" s="44" t="s">
        <v>208</v>
      </c>
      <c r="K140" s="44"/>
      <c r="L140" s="44"/>
      <c r="M140" s="48">
        <v>90000</v>
      </c>
      <c r="N140" s="48">
        <f t="shared" ref="N140:O141" si="36">M140*1.01</f>
        <v>90900</v>
      </c>
      <c r="O140" s="78">
        <f t="shared" si="36"/>
        <v>91809</v>
      </c>
      <c r="P140" s="101">
        <f t="shared" si="32"/>
        <v>101</v>
      </c>
      <c r="Q140" s="101">
        <f t="shared" si="33"/>
        <v>101</v>
      </c>
    </row>
    <row r="141" spans="1:17">
      <c r="A141" s="45" t="s">
        <v>206</v>
      </c>
      <c r="B141" s="45"/>
      <c r="C141" s="45"/>
      <c r="D141" s="45"/>
      <c r="E141" s="45"/>
      <c r="F141" s="45"/>
      <c r="G141" s="45"/>
      <c r="H141" s="45"/>
      <c r="I141" s="45" t="s">
        <v>207</v>
      </c>
      <c r="J141" s="45">
        <v>3</v>
      </c>
      <c r="K141" s="45" t="s">
        <v>16</v>
      </c>
      <c r="L141" s="45"/>
      <c r="M141" s="47">
        <v>90000</v>
      </c>
      <c r="N141" s="47">
        <f t="shared" si="36"/>
        <v>90900</v>
      </c>
      <c r="O141" s="79">
        <f t="shared" si="36"/>
        <v>91809</v>
      </c>
      <c r="P141" s="105">
        <f t="shared" si="32"/>
        <v>101</v>
      </c>
      <c r="Q141" s="105">
        <f t="shared" si="33"/>
        <v>101</v>
      </c>
    </row>
    <row r="142" spans="1:17">
      <c r="A142" s="45" t="s">
        <v>206</v>
      </c>
      <c r="B142" s="45"/>
      <c r="C142" s="45"/>
      <c r="D142" s="45"/>
      <c r="E142" s="45"/>
      <c r="F142" s="45"/>
      <c r="G142" s="45"/>
      <c r="H142" s="45"/>
      <c r="I142" s="45" t="s">
        <v>207</v>
      </c>
      <c r="J142" s="45">
        <v>37</v>
      </c>
      <c r="K142" s="45" t="s">
        <v>203</v>
      </c>
      <c r="L142" s="45"/>
      <c r="M142" s="47">
        <v>90000</v>
      </c>
      <c r="N142" s="47">
        <f>M142*1.01</f>
        <v>90900</v>
      </c>
      <c r="O142" s="79">
        <f>N142*1.01</f>
        <v>91809</v>
      </c>
      <c r="P142" s="105">
        <f t="shared" si="32"/>
        <v>101</v>
      </c>
      <c r="Q142" s="105">
        <f t="shared" si="33"/>
        <v>101</v>
      </c>
    </row>
    <row r="143" spans="1:17">
      <c r="A143" s="45" t="s">
        <v>206</v>
      </c>
      <c r="B143" s="45" t="s">
        <v>9</v>
      </c>
      <c r="C143" s="45"/>
      <c r="D143" s="45"/>
      <c r="E143" s="45" t="s">
        <v>11</v>
      </c>
      <c r="F143" s="45"/>
      <c r="G143" s="45"/>
      <c r="H143" s="45"/>
      <c r="I143" s="45" t="s">
        <v>207</v>
      </c>
      <c r="J143" s="45">
        <v>372</v>
      </c>
      <c r="K143" s="45" t="s">
        <v>71</v>
      </c>
      <c r="L143" s="45"/>
      <c r="M143" s="47">
        <v>90000</v>
      </c>
      <c r="N143" s="47"/>
      <c r="O143" s="79"/>
      <c r="P143" s="105"/>
      <c r="Q143" s="105"/>
    </row>
    <row r="144" spans="1:17">
      <c r="A144" s="44" t="s">
        <v>209</v>
      </c>
      <c r="B144" s="44" t="s">
        <v>9</v>
      </c>
      <c r="C144" s="44"/>
      <c r="D144" s="44" t="s">
        <v>5</v>
      </c>
      <c r="E144" s="44" t="s">
        <v>11</v>
      </c>
      <c r="F144" s="44"/>
      <c r="G144" s="44"/>
      <c r="H144" s="44"/>
      <c r="I144" s="44" t="s">
        <v>207</v>
      </c>
      <c r="J144" s="44" t="s">
        <v>210</v>
      </c>
      <c r="K144" s="44"/>
      <c r="L144" s="44"/>
      <c r="M144" s="48">
        <v>15000</v>
      </c>
      <c r="N144" s="48">
        <f t="shared" ref="N144:O145" si="37">M144*1.01</f>
        <v>15150</v>
      </c>
      <c r="O144" s="78">
        <f t="shared" si="37"/>
        <v>15301.5</v>
      </c>
      <c r="P144" s="101">
        <f t="shared" si="32"/>
        <v>101</v>
      </c>
      <c r="Q144" s="101">
        <f t="shared" si="33"/>
        <v>101</v>
      </c>
    </row>
    <row r="145" spans="1:17">
      <c r="A145" s="45" t="s">
        <v>209</v>
      </c>
      <c r="B145" s="45"/>
      <c r="C145" s="45"/>
      <c r="D145" s="45"/>
      <c r="E145" s="45"/>
      <c r="F145" s="45"/>
      <c r="G145" s="45"/>
      <c r="H145" s="45"/>
      <c r="I145" s="45" t="s">
        <v>207</v>
      </c>
      <c r="J145" s="45">
        <v>3</v>
      </c>
      <c r="K145" s="45" t="s">
        <v>16</v>
      </c>
      <c r="L145" s="45"/>
      <c r="M145" s="47">
        <v>15000</v>
      </c>
      <c r="N145" s="47">
        <f t="shared" si="37"/>
        <v>15150</v>
      </c>
      <c r="O145" s="79">
        <f t="shared" si="37"/>
        <v>15301.5</v>
      </c>
      <c r="P145" s="105">
        <f t="shared" si="32"/>
        <v>101</v>
      </c>
      <c r="Q145" s="105">
        <f t="shared" si="33"/>
        <v>101</v>
      </c>
    </row>
    <row r="146" spans="1:17">
      <c r="A146" s="45" t="s">
        <v>209</v>
      </c>
      <c r="B146" s="45"/>
      <c r="C146" s="45"/>
      <c r="D146" s="45"/>
      <c r="E146" s="45"/>
      <c r="F146" s="45"/>
      <c r="G146" s="45"/>
      <c r="H146" s="45"/>
      <c r="I146" s="45" t="s">
        <v>207</v>
      </c>
      <c r="J146" s="45">
        <v>37</v>
      </c>
      <c r="K146" s="45" t="s">
        <v>203</v>
      </c>
      <c r="L146" s="45"/>
      <c r="M146" s="47">
        <v>15000</v>
      </c>
      <c r="N146" s="47">
        <f>M146*1.01</f>
        <v>15150</v>
      </c>
      <c r="O146" s="79">
        <f>N146*1.01</f>
        <v>15301.5</v>
      </c>
      <c r="P146" s="105">
        <f t="shared" si="32"/>
        <v>101</v>
      </c>
      <c r="Q146" s="105">
        <f t="shared" si="33"/>
        <v>101</v>
      </c>
    </row>
    <row r="147" spans="1:17">
      <c r="A147" s="45" t="s">
        <v>209</v>
      </c>
      <c r="B147" s="45" t="s">
        <v>9</v>
      </c>
      <c r="C147" s="45"/>
      <c r="D147" s="45"/>
      <c r="E147" s="45" t="s">
        <v>11</v>
      </c>
      <c r="F147" s="45"/>
      <c r="G147" s="45"/>
      <c r="H147" s="45"/>
      <c r="I147" s="45" t="s">
        <v>207</v>
      </c>
      <c r="J147" s="45">
        <v>372</v>
      </c>
      <c r="K147" s="45" t="s">
        <v>71</v>
      </c>
      <c r="L147" s="45"/>
      <c r="M147" s="47">
        <v>15000</v>
      </c>
      <c r="N147" s="47"/>
      <c r="O147" s="79"/>
      <c r="P147" s="105"/>
      <c r="Q147" s="105"/>
    </row>
    <row r="148" spans="1:17">
      <c r="A148" s="41" t="s">
        <v>5</v>
      </c>
      <c r="B148" s="41"/>
      <c r="C148" s="41"/>
      <c r="D148" s="41"/>
      <c r="E148" s="41"/>
      <c r="F148" s="41"/>
      <c r="G148" s="41"/>
      <c r="H148" s="41"/>
      <c r="I148" s="41" t="s">
        <v>211</v>
      </c>
      <c r="J148" s="41" t="s">
        <v>212</v>
      </c>
      <c r="K148" s="41"/>
      <c r="L148" s="41"/>
      <c r="M148" s="43">
        <v>30000</v>
      </c>
      <c r="N148" s="43">
        <f>M148*1.01</f>
        <v>30300</v>
      </c>
      <c r="O148" s="77">
        <f>N148*1.01</f>
        <v>30603</v>
      </c>
      <c r="P148" s="104">
        <f t="shared" si="32"/>
        <v>101</v>
      </c>
      <c r="Q148" s="104">
        <f t="shared" si="33"/>
        <v>101</v>
      </c>
    </row>
    <row r="149" spans="1:17">
      <c r="A149" s="81" t="s">
        <v>213</v>
      </c>
      <c r="B149" s="81" t="s">
        <v>9</v>
      </c>
      <c r="C149" s="81"/>
      <c r="D149" s="81" t="s">
        <v>14</v>
      </c>
      <c r="E149" s="81" t="s">
        <v>11</v>
      </c>
      <c r="F149" s="81"/>
      <c r="G149" s="81"/>
      <c r="H149" s="81"/>
      <c r="I149" s="81" t="s">
        <v>5</v>
      </c>
      <c r="J149" s="81" t="s">
        <v>214</v>
      </c>
      <c r="K149" s="81"/>
      <c r="L149" s="81"/>
      <c r="M149" s="86">
        <v>30000</v>
      </c>
      <c r="N149" s="86">
        <f t="shared" ref="N149:O152" si="38">M149*1.01</f>
        <v>30300</v>
      </c>
      <c r="O149" s="83">
        <f t="shared" si="38"/>
        <v>30603</v>
      </c>
      <c r="P149" s="98">
        <f t="shared" si="32"/>
        <v>101</v>
      </c>
      <c r="Q149" s="98">
        <f t="shared" si="33"/>
        <v>101</v>
      </c>
    </row>
    <row r="150" spans="1:17">
      <c r="A150" s="44" t="s">
        <v>215</v>
      </c>
      <c r="B150" s="44" t="s">
        <v>9</v>
      </c>
      <c r="C150" s="44"/>
      <c r="D150" s="44" t="s">
        <v>14</v>
      </c>
      <c r="E150" s="44" t="s">
        <v>11</v>
      </c>
      <c r="F150" s="44"/>
      <c r="G150" s="44"/>
      <c r="H150" s="44"/>
      <c r="I150" s="44" t="s">
        <v>211</v>
      </c>
      <c r="J150" s="44" t="s">
        <v>216</v>
      </c>
      <c r="K150" s="44"/>
      <c r="L150" s="44"/>
      <c r="M150" s="48">
        <v>30000</v>
      </c>
      <c r="N150" s="102">
        <f t="shared" si="38"/>
        <v>30300</v>
      </c>
      <c r="O150" s="78">
        <f t="shared" si="38"/>
        <v>30603</v>
      </c>
      <c r="P150" s="101">
        <f t="shared" si="32"/>
        <v>101</v>
      </c>
      <c r="Q150" s="101">
        <f t="shared" si="33"/>
        <v>101</v>
      </c>
    </row>
    <row r="151" spans="1:17">
      <c r="A151" s="21" t="s">
        <v>215</v>
      </c>
      <c r="B151" s="21"/>
      <c r="C151" s="21"/>
      <c r="D151" s="21"/>
      <c r="E151" s="21"/>
      <c r="F151" s="21"/>
      <c r="G151" s="21"/>
      <c r="H151" s="21"/>
      <c r="I151" s="21" t="s">
        <v>211</v>
      </c>
      <c r="J151" s="55" t="s">
        <v>7</v>
      </c>
      <c r="K151" s="21" t="s">
        <v>16</v>
      </c>
      <c r="L151" s="21"/>
      <c r="M151" s="56">
        <v>30000</v>
      </c>
      <c r="N151" s="108">
        <f t="shared" si="38"/>
        <v>30300</v>
      </c>
      <c r="O151" s="79">
        <f t="shared" si="38"/>
        <v>30603</v>
      </c>
      <c r="P151" s="105">
        <f t="shared" si="32"/>
        <v>101</v>
      </c>
      <c r="Q151" s="105">
        <f t="shared" si="33"/>
        <v>101</v>
      </c>
    </row>
    <row r="152" spans="1:17">
      <c r="A152" s="21" t="s">
        <v>215</v>
      </c>
      <c r="B152" s="21"/>
      <c r="C152" s="21"/>
      <c r="D152" s="21"/>
      <c r="E152" s="21"/>
      <c r="F152" s="21"/>
      <c r="G152" s="21"/>
      <c r="H152" s="21"/>
      <c r="I152" s="21" t="s">
        <v>211</v>
      </c>
      <c r="J152" s="55" t="s">
        <v>143</v>
      </c>
      <c r="K152" s="21" t="s">
        <v>63</v>
      </c>
      <c r="L152" s="21"/>
      <c r="M152" s="56">
        <v>30000</v>
      </c>
      <c r="N152" s="108">
        <f t="shared" si="38"/>
        <v>30300</v>
      </c>
      <c r="O152" s="79">
        <f t="shared" si="38"/>
        <v>30603</v>
      </c>
      <c r="P152" s="105">
        <f t="shared" si="32"/>
        <v>101</v>
      </c>
      <c r="Q152" s="105">
        <f t="shared" si="33"/>
        <v>101</v>
      </c>
    </row>
    <row r="153" spans="1:17">
      <c r="A153" s="21" t="s">
        <v>215</v>
      </c>
      <c r="B153" s="21" t="s">
        <v>9</v>
      </c>
      <c r="C153" s="21"/>
      <c r="D153" s="21" t="s">
        <v>14</v>
      </c>
      <c r="E153" s="21" t="s">
        <v>11</v>
      </c>
      <c r="F153" s="21"/>
      <c r="G153" s="21"/>
      <c r="H153" s="21"/>
      <c r="I153" s="21" t="s">
        <v>211</v>
      </c>
      <c r="J153" s="55" t="s">
        <v>130</v>
      </c>
      <c r="K153" s="21" t="s">
        <v>66</v>
      </c>
      <c r="L153" s="21"/>
      <c r="M153" s="56">
        <v>30000</v>
      </c>
      <c r="N153" s="56"/>
      <c r="O153" s="79"/>
    </row>
    <row r="154" spans="1:17">
      <c r="A154" s="41"/>
      <c r="B154" s="41"/>
      <c r="C154" s="41"/>
      <c r="D154" s="41"/>
      <c r="E154" s="41"/>
      <c r="F154" s="41"/>
      <c r="G154" s="41"/>
      <c r="H154" s="41"/>
      <c r="I154" s="41"/>
      <c r="J154" s="41" t="s">
        <v>217</v>
      </c>
      <c r="K154" s="41"/>
      <c r="L154" s="41"/>
      <c r="M154" s="54">
        <f>SUM(M155)</f>
        <v>710000</v>
      </c>
      <c r="N154" s="54">
        <f t="shared" ref="N154" si="39">SUM(N155)</f>
        <v>717100</v>
      </c>
      <c r="O154" s="54">
        <f>O155</f>
        <v>724271</v>
      </c>
      <c r="P154" s="104">
        <f>N154/M154*100</f>
        <v>101</v>
      </c>
      <c r="Q154" s="104">
        <f>O154/N154*100</f>
        <v>101</v>
      </c>
    </row>
    <row r="155" spans="1:17">
      <c r="A155" s="41"/>
      <c r="B155" s="41"/>
      <c r="C155" s="41"/>
      <c r="D155" s="41"/>
      <c r="E155" s="41"/>
      <c r="F155" s="41"/>
      <c r="G155" s="41"/>
      <c r="H155" s="41"/>
      <c r="I155" s="41" t="s">
        <v>218</v>
      </c>
      <c r="J155" s="41" t="s">
        <v>219</v>
      </c>
      <c r="K155" s="41"/>
      <c r="L155" s="41"/>
      <c r="M155" s="54">
        <f>SUM(M156)</f>
        <v>710000</v>
      </c>
      <c r="N155" s="54">
        <f>SUM(N156)</f>
        <v>717100</v>
      </c>
      <c r="O155" s="77">
        <f>O156</f>
        <v>724271</v>
      </c>
      <c r="P155" s="104">
        <f t="shared" ref="P155:P175" si="40">N155/M155*100</f>
        <v>101</v>
      </c>
      <c r="Q155" s="104">
        <f t="shared" ref="Q155:Q175" si="41">O155/N155*100</f>
        <v>101</v>
      </c>
    </row>
    <row r="156" spans="1:17">
      <c r="A156" s="81" t="s">
        <v>220</v>
      </c>
      <c r="B156" s="81" t="s">
        <v>9</v>
      </c>
      <c r="C156" s="81"/>
      <c r="D156" s="81"/>
      <c r="E156" s="81" t="s">
        <v>11</v>
      </c>
      <c r="F156" s="81"/>
      <c r="G156" s="81"/>
      <c r="H156" s="81"/>
      <c r="I156" s="81"/>
      <c r="J156" s="81" t="s">
        <v>221</v>
      </c>
      <c r="K156" s="81"/>
      <c r="L156" s="81"/>
      <c r="M156" s="86">
        <f>M157+M161+M169+M173+M165</f>
        <v>710000</v>
      </c>
      <c r="N156" s="86">
        <f>N157+N161+N169+N173+N165</f>
        <v>717100</v>
      </c>
      <c r="O156" s="83">
        <f>O157+O161+O165+O169+O173</f>
        <v>724271</v>
      </c>
      <c r="P156" s="98">
        <f t="shared" si="40"/>
        <v>101</v>
      </c>
      <c r="Q156" s="98">
        <f t="shared" si="41"/>
        <v>101</v>
      </c>
    </row>
    <row r="157" spans="1:17">
      <c r="A157" s="44" t="s">
        <v>222</v>
      </c>
      <c r="B157" s="44" t="s">
        <v>9</v>
      </c>
      <c r="C157" s="44"/>
      <c r="D157" s="44"/>
      <c r="E157" s="44" t="s">
        <v>11</v>
      </c>
      <c r="F157" s="44"/>
      <c r="G157" s="44"/>
      <c r="H157" s="44"/>
      <c r="I157" s="44" t="s">
        <v>218</v>
      </c>
      <c r="J157" s="44" t="s">
        <v>223</v>
      </c>
      <c r="K157" s="44"/>
      <c r="L157" s="44"/>
      <c r="M157" s="48">
        <v>10000</v>
      </c>
      <c r="N157" s="48">
        <f>N158</f>
        <v>10100</v>
      </c>
      <c r="O157" s="78">
        <f t="shared" ref="O157:O158" si="42">N157*1.01</f>
        <v>10201</v>
      </c>
      <c r="P157" s="101">
        <f t="shared" si="40"/>
        <v>101</v>
      </c>
      <c r="Q157" s="101">
        <f t="shared" si="41"/>
        <v>101</v>
      </c>
    </row>
    <row r="158" spans="1:17">
      <c r="A158" s="45" t="s">
        <v>222</v>
      </c>
      <c r="B158" s="45"/>
      <c r="C158" s="45"/>
      <c r="D158" s="45"/>
      <c r="E158" s="45"/>
      <c r="F158" s="45"/>
      <c r="G158" s="45"/>
      <c r="H158" s="45"/>
      <c r="I158" s="45" t="s">
        <v>218</v>
      </c>
      <c r="J158" s="45">
        <v>3</v>
      </c>
      <c r="K158" s="45" t="s">
        <v>16</v>
      </c>
      <c r="L158" s="45"/>
      <c r="M158" s="47">
        <v>10000</v>
      </c>
      <c r="N158" s="47">
        <f>N159</f>
        <v>10100</v>
      </c>
      <c r="O158" s="79">
        <f t="shared" si="42"/>
        <v>10201</v>
      </c>
      <c r="P158" s="105">
        <f t="shared" si="40"/>
        <v>101</v>
      </c>
      <c r="Q158" s="105">
        <f t="shared" si="41"/>
        <v>101</v>
      </c>
    </row>
    <row r="159" spans="1:17">
      <c r="A159" s="45" t="s">
        <v>222</v>
      </c>
      <c r="B159" s="45"/>
      <c r="C159" s="45"/>
      <c r="D159" s="45"/>
      <c r="E159" s="45"/>
      <c r="F159" s="45"/>
      <c r="G159" s="45"/>
      <c r="H159" s="45"/>
      <c r="I159" s="45" t="s">
        <v>218</v>
      </c>
      <c r="J159" s="45">
        <v>38</v>
      </c>
      <c r="K159" s="45" t="s">
        <v>145</v>
      </c>
      <c r="L159" s="45"/>
      <c r="M159" s="47">
        <v>10000</v>
      </c>
      <c r="N159" s="47">
        <f>M159*1.01</f>
        <v>10100</v>
      </c>
      <c r="O159" s="79">
        <f>N159*1.01</f>
        <v>10201</v>
      </c>
      <c r="P159" s="105">
        <f t="shared" si="40"/>
        <v>101</v>
      </c>
      <c r="Q159" s="105">
        <f t="shared" si="41"/>
        <v>101</v>
      </c>
    </row>
    <row r="160" spans="1:17">
      <c r="A160" s="45" t="s">
        <v>222</v>
      </c>
      <c r="B160" s="45" t="s">
        <v>9</v>
      </c>
      <c r="C160" s="45"/>
      <c r="D160" s="45" t="s">
        <v>5</v>
      </c>
      <c r="E160" s="45" t="s">
        <v>11</v>
      </c>
      <c r="F160" s="45"/>
      <c r="G160" s="45"/>
      <c r="H160" s="45"/>
      <c r="I160" s="45" t="s">
        <v>218</v>
      </c>
      <c r="J160" s="45">
        <v>381</v>
      </c>
      <c r="K160" s="45" t="s">
        <v>73</v>
      </c>
      <c r="L160" s="45"/>
      <c r="M160" s="47"/>
      <c r="N160" s="47"/>
      <c r="O160" s="79"/>
      <c r="P160" s="105"/>
      <c r="Q160" s="105"/>
    </row>
    <row r="161" spans="1:17">
      <c r="A161" s="44" t="s">
        <v>224</v>
      </c>
      <c r="B161" s="44" t="s">
        <v>9</v>
      </c>
      <c r="C161" s="44"/>
      <c r="D161" s="44"/>
      <c r="E161" s="44" t="s">
        <v>11</v>
      </c>
      <c r="F161" s="44"/>
      <c r="G161" s="44"/>
      <c r="H161" s="44"/>
      <c r="I161" s="44" t="s">
        <v>218</v>
      </c>
      <c r="J161" s="44" t="s">
        <v>275</v>
      </c>
      <c r="K161" s="44"/>
      <c r="L161" s="44"/>
      <c r="M161" s="48">
        <v>50000</v>
      </c>
      <c r="N161" s="48">
        <f t="shared" ref="N161:N162" si="43">M161*1.01</f>
        <v>50500</v>
      </c>
      <c r="O161" s="78">
        <f t="shared" ref="O161:O162" si="44">N161*1.01</f>
        <v>51005</v>
      </c>
      <c r="P161" s="101">
        <f t="shared" si="40"/>
        <v>101</v>
      </c>
      <c r="Q161" s="101">
        <f t="shared" si="41"/>
        <v>101</v>
      </c>
    </row>
    <row r="162" spans="1:17">
      <c r="A162" s="45" t="s">
        <v>224</v>
      </c>
      <c r="B162" s="45"/>
      <c r="C162" s="45"/>
      <c r="D162" s="45"/>
      <c r="E162" s="45"/>
      <c r="F162" s="45"/>
      <c r="G162" s="45"/>
      <c r="H162" s="45"/>
      <c r="I162" s="45" t="s">
        <v>218</v>
      </c>
      <c r="J162" s="45">
        <v>3</v>
      </c>
      <c r="K162" s="45" t="s">
        <v>16</v>
      </c>
      <c r="L162" s="45"/>
      <c r="M162" s="47">
        <v>50000</v>
      </c>
      <c r="N162" s="47">
        <f t="shared" si="43"/>
        <v>50500</v>
      </c>
      <c r="O162" s="79">
        <f t="shared" si="44"/>
        <v>51005</v>
      </c>
      <c r="P162" s="105">
        <f t="shared" si="40"/>
        <v>101</v>
      </c>
      <c r="Q162" s="105">
        <f t="shared" si="41"/>
        <v>101</v>
      </c>
    </row>
    <row r="163" spans="1:17">
      <c r="A163" s="45" t="s">
        <v>224</v>
      </c>
      <c r="B163" s="45"/>
      <c r="C163" s="45"/>
      <c r="D163" s="45"/>
      <c r="E163" s="45"/>
      <c r="F163" s="45"/>
      <c r="G163" s="45"/>
      <c r="H163" s="45"/>
      <c r="I163" s="45" t="s">
        <v>218</v>
      </c>
      <c r="J163" s="45" t="s">
        <v>143</v>
      </c>
      <c r="K163" s="45" t="s">
        <v>63</v>
      </c>
      <c r="L163" s="45"/>
      <c r="M163" s="47">
        <v>50000</v>
      </c>
      <c r="N163" s="47">
        <f>M163*1.01</f>
        <v>50500</v>
      </c>
      <c r="O163" s="79">
        <f>N163*1.01</f>
        <v>51005</v>
      </c>
      <c r="P163" s="105">
        <f t="shared" si="40"/>
        <v>101</v>
      </c>
      <c r="Q163" s="105">
        <f t="shared" si="41"/>
        <v>101</v>
      </c>
    </row>
    <row r="164" spans="1:17">
      <c r="A164" s="45" t="s">
        <v>224</v>
      </c>
      <c r="B164" s="45" t="s">
        <v>9</v>
      </c>
      <c r="C164" s="45"/>
      <c r="D164" s="45" t="s">
        <v>5</v>
      </c>
      <c r="E164" s="45" t="s">
        <v>11</v>
      </c>
      <c r="F164" s="45"/>
      <c r="G164" s="45"/>
      <c r="H164" s="45"/>
      <c r="I164" s="45" t="s">
        <v>218</v>
      </c>
      <c r="J164" s="45" t="s">
        <v>130</v>
      </c>
      <c r="K164" s="45" t="s">
        <v>66</v>
      </c>
      <c r="L164" s="45"/>
      <c r="M164" s="47"/>
      <c r="N164" s="47"/>
      <c r="O164" s="79"/>
      <c r="P164" s="105"/>
      <c r="Q164" s="105"/>
    </row>
    <row r="165" spans="1:17">
      <c r="A165" s="44" t="s">
        <v>225</v>
      </c>
      <c r="B165" s="44" t="s">
        <v>9</v>
      </c>
      <c r="C165" s="44"/>
      <c r="D165" s="44"/>
      <c r="E165" s="44" t="s">
        <v>11</v>
      </c>
      <c r="F165" s="44"/>
      <c r="G165" s="44"/>
      <c r="H165" s="44"/>
      <c r="I165" s="44" t="s">
        <v>218</v>
      </c>
      <c r="J165" s="44" t="s">
        <v>226</v>
      </c>
      <c r="K165" s="44"/>
      <c r="L165" s="44"/>
      <c r="M165" s="48">
        <f>M166</f>
        <v>10000</v>
      </c>
      <c r="N165" s="48">
        <f t="shared" ref="N165:O166" si="45">M165*1.01</f>
        <v>10100</v>
      </c>
      <c r="O165" s="78">
        <f t="shared" si="45"/>
        <v>10201</v>
      </c>
      <c r="P165" s="101">
        <f t="shared" si="40"/>
        <v>101</v>
      </c>
      <c r="Q165" s="101">
        <f t="shared" si="41"/>
        <v>101</v>
      </c>
    </row>
    <row r="166" spans="1:17">
      <c r="A166" s="45" t="s">
        <v>225</v>
      </c>
      <c r="B166" s="45"/>
      <c r="C166" s="45"/>
      <c r="D166" s="45"/>
      <c r="E166" s="45"/>
      <c r="F166" s="45"/>
      <c r="G166" s="45"/>
      <c r="H166" s="45"/>
      <c r="I166" s="45" t="s">
        <v>218</v>
      </c>
      <c r="J166" s="45">
        <v>3</v>
      </c>
      <c r="K166" s="45" t="s">
        <v>16</v>
      </c>
      <c r="L166" s="45"/>
      <c r="M166" s="47">
        <v>10000</v>
      </c>
      <c r="N166" s="47">
        <f t="shared" si="45"/>
        <v>10100</v>
      </c>
      <c r="O166" s="79">
        <f t="shared" si="45"/>
        <v>10201</v>
      </c>
      <c r="P166" s="105">
        <f t="shared" si="40"/>
        <v>101</v>
      </c>
      <c r="Q166" s="105">
        <f t="shared" si="41"/>
        <v>101</v>
      </c>
    </row>
    <row r="167" spans="1:17">
      <c r="A167" s="45" t="s">
        <v>225</v>
      </c>
      <c r="B167" s="45"/>
      <c r="C167" s="45"/>
      <c r="D167" s="45"/>
      <c r="E167" s="45"/>
      <c r="F167" s="45"/>
      <c r="G167" s="45"/>
      <c r="H167" s="45"/>
      <c r="I167" s="45" t="s">
        <v>218</v>
      </c>
      <c r="J167" s="45" t="s">
        <v>158</v>
      </c>
      <c r="K167" s="45" t="s">
        <v>145</v>
      </c>
      <c r="L167" s="45"/>
      <c r="M167" s="47">
        <v>10000</v>
      </c>
      <c r="N167" s="47">
        <f>M167*1.01</f>
        <v>10100</v>
      </c>
      <c r="O167" s="79">
        <f>N167*1.01</f>
        <v>10201</v>
      </c>
      <c r="P167" s="105">
        <f t="shared" si="40"/>
        <v>101</v>
      </c>
      <c r="Q167" s="105">
        <f t="shared" si="41"/>
        <v>101</v>
      </c>
    </row>
    <row r="168" spans="1:17">
      <c r="A168" s="45" t="s">
        <v>225</v>
      </c>
      <c r="B168" s="45" t="s">
        <v>9</v>
      </c>
      <c r="C168" s="45"/>
      <c r="D168" s="45" t="s">
        <v>5</v>
      </c>
      <c r="E168" s="45" t="s">
        <v>11</v>
      </c>
      <c r="F168" s="45"/>
      <c r="G168" s="45"/>
      <c r="H168" s="45"/>
      <c r="I168" s="45" t="s">
        <v>218</v>
      </c>
      <c r="J168" s="45" t="s">
        <v>227</v>
      </c>
      <c r="K168" s="45" t="s">
        <v>73</v>
      </c>
      <c r="L168" s="45"/>
      <c r="M168" s="47"/>
      <c r="N168" s="47"/>
      <c r="O168" s="79"/>
      <c r="P168" s="105"/>
      <c r="Q168" s="105"/>
    </row>
    <row r="169" spans="1:17">
      <c r="A169" s="44" t="s">
        <v>286</v>
      </c>
      <c r="B169" s="44"/>
      <c r="C169" s="44"/>
      <c r="D169" s="44" t="s">
        <v>14</v>
      </c>
      <c r="E169" s="44" t="s">
        <v>11</v>
      </c>
      <c r="F169" s="44"/>
      <c r="G169" s="44"/>
      <c r="H169" s="44"/>
      <c r="I169" s="44" t="s">
        <v>218</v>
      </c>
      <c r="J169" s="44" t="s">
        <v>285</v>
      </c>
      <c r="K169" s="44"/>
      <c r="L169" s="44"/>
      <c r="M169" s="48">
        <v>600000</v>
      </c>
      <c r="N169" s="48">
        <f t="shared" ref="N169:O170" si="46">M169*1.01</f>
        <v>606000</v>
      </c>
      <c r="O169" s="78">
        <f t="shared" si="46"/>
        <v>612060</v>
      </c>
      <c r="P169" s="101">
        <f t="shared" si="40"/>
        <v>101</v>
      </c>
      <c r="Q169" s="101">
        <f t="shared" si="41"/>
        <v>101</v>
      </c>
    </row>
    <row r="170" spans="1:17">
      <c r="A170" s="21" t="s">
        <v>286</v>
      </c>
      <c r="B170" s="45"/>
      <c r="C170" s="45"/>
      <c r="D170" s="45"/>
      <c r="E170" s="45"/>
      <c r="F170" s="45"/>
      <c r="G170" s="45"/>
      <c r="H170" s="45"/>
      <c r="I170" s="45" t="s">
        <v>218</v>
      </c>
      <c r="J170" s="73" t="s">
        <v>17</v>
      </c>
      <c r="K170" s="45" t="s">
        <v>18</v>
      </c>
      <c r="L170" s="45"/>
      <c r="M170" s="47">
        <v>600000</v>
      </c>
      <c r="N170" s="47">
        <f t="shared" si="46"/>
        <v>606000</v>
      </c>
      <c r="O170" s="79">
        <f t="shared" si="46"/>
        <v>612060</v>
      </c>
      <c r="P170" s="105">
        <f t="shared" si="40"/>
        <v>101</v>
      </c>
      <c r="Q170" s="105">
        <f t="shared" si="41"/>
        <v>101</v>
      </c>
    </row>
    <row r="171" spans="1:17">
      <c r="A171" s="21" t="s">
        <v>286</v>
      </c>
      <c r="B171" s="45"/>
      <c r="C171" s="45"/>
      <c r="D171" s="45"/>
      <c r="E171" s="45"/>
      <c r="F171" s="45"/>
      <c r="G171" s="45"/>
      <c r="H171" s="45"/>
      <c r="I171" s="45" t="s">
        <v>218</v>
      </c>
      <c r="J171" s="45">
        <v>42</v>
      </c>
      <c r="K171" s="45" t="s">
        <v>77</v>
      </c>
      <c r="L171" s="45"/>
      <c r="M171" s="47">
        <v>600000</v>
      </c>
      <c r="N171" s="47">
        <f>M171*1.01</f>
        <v>606000</v>
      </c>
      <c r="O171" s="79">
        <f>N171*1.01</f>
        <v>612060</v>
      </c>
      <c r="P171" s="105">
        <f t="shared" si="40"/>
        <v>101</v>
      </c>
      <c r="Q171" s="105">
        <f t="shared" si="41"/>
        <v>101</v>
      </c>
    </row>
    <row r="172" spans="1:17">
      <c r="A172" s="21" t="s">
        <v>286</v>
      </c>
      <c r="B172" s="45"/>
      <c r="C172" s="45"/>
      <c r="D172" s="45" t="s">
        <v>14</v>
      </c>
      <c r="E172" s="45" t="s">
        <v>11</v>
      </c>
      <c r="F172" s="45"/>
      <c r="G172" s="45"/>
      <c r="H172" s="45"/>
      <c r="I172" s="45" t="s">
        <v>218</v>
      </c>
      <c r="J172" s="45">
        <v>421</v>
      </c>
      <c r="K172" s="45" t="s">
        <v>78</v>
      </c>
      <c r="L172" s="45"/>
      <c r="M172" s="47"/>
      <c r="N172" s="47"/>
      <c r="O172" s="79"/>
      <c r="P172" s="105"/>
      <c r="Q172" s="105"/>
    </row>
    <row r="173" spans="1:17">
      <c r="A173" s="44" t="s">
        <v>225</v>
      </c>
      <c r="B173" s="44" t="s">
        <v>9</v>
      </c>
      <c r="C173" s="44"/>
      <c r="D173" s="44"/>
      <c r="E173" s="44" t="s">
        <v>11</v>
      </c>
      <c r="F173" s="44"/>
      <c r="G173" s="44"/>
      <c r="H173" s="44"/>
      <c r="I173" s="44" t="s">
        <v>228</v>
      </c>
      <c r="J173" s="44" t="s">
        <v>229</v>
      </c>
      <c r="K173" s="44"/>
      <c r="L173" s="44"/>
      <c r="M173" s="48">
        <v>40000</v>
      </c>
      <c r="N173" s="48">
        <f>N174</f>
        <v>40400</v>
      </c>
      <c r="O173" s="78">
        <f t="shared" ref="O173:O174" si="47">N173*1.01</f>
        <v>40804</v>
      </c>
      <c r="P173" s="101">
        <f t="shared" si="40"/>
        <v>101</v>
      </c>
      <c r="Q173" s="101">
        <f t="shared" si="41"/>
        <v>101</v>
      </c>
    </row>
    <row r="174" spans="1:17">
      <c r="A174" s="45" t="s">
        <v>225</v>
      </c>
      <c r="B174" s="45"/>
      <c r="C174" s="45"/>
      <c r="D174" s="45"/>
      <c r="E174" s="45"/>
      <c r="F174" s="45"/>
      <c r="G174" s="45"/>
      <c r="H174" s="45"/>
      <c r="I174" s="45" t="s">
        <v>228</v>
      </c>
      <c r="J174" s="45">
        <v>3</v>
      </c>
      <c r="K174" s="45" t="s">
        <v>16</v>
      </c>
      <c r="L174" s="45"/>
      <c r="M174" s="47">
        <v>40000</v>
      </c>
      <c r="N174" s="47">
        <f>N175</f>
        <v>40400</v>
      </c>
      <c r="O174" s="79">
        <f t="shared" si="47"/>
        <v>40804</v>
      </c>
      <c r="P174" s="105">
        <f t="shared" si="40"/>
        <v>101</v>
      </c>
      <c r="Q174" s="105">
        <f t="shared" si="41"/>
        <v>101</v>
      </c>
    </row>
    <row r="175" spans="1:17">
      <c r="A175" s="45" t="s">
        <v>225</v>
      </c>
      <c r="B175" s="45"/>
      <c r="C175" s="45"/>
      <c r="D175" s="45"/>
      <c r="E175" s="45"/>
      <c r="F175" s="45"/>
      <c r="G175" s="45"/>
      <c r="H175" s="45"/>
      <c r="I175" s="45" t="s">
        <v>228</v>
      </c>
      <c r="J175" s="45">
        <v>38</v>
      </c>
      <c r="K175" s="45" t="s">
        <v>145</v>
      </c>
      <c r="L175" s="45"/>
      <c r="M175" s="47">
        <v>40000</v>
      </c>
      <c r="N175" s="47">
        <f>M175*1.01</f>
        <v>40400</v>
      </c>
      <c r="O175" s="79">
        <f>N175*1.01</f>
        <v>40804</v>
      </c>
      <c r="P175" s="105">
        <f t="shared" si="40"/>
        <v>101</v>
      </c>
      <c r="Q175" s="105">
        <f t="shared" si="41"/>
        <v>101</v>
      </c>
    </row>
    <row r="176" spans="1:17">
      <c r="A176" s="45" t="s">
        <v>225</v>
      </c>
      <c r="B176" s="45" t="s">
        <v>9</v>
      </c>
      <c r="C176" s="45"/>
      <c r="D176" s="45"/>
      <c r="E176" s="45" t="s">
        <v>11</v>
      </c>
      <c r="F176" s="45"/>
      <c r="G176" s="45"/>
      <c r="H176" s="45"/>
      <c r="I176" s="45" t="s">
        <v>228</v>
      </c>
      <c r="J176" s="45">
        <v>381</v>
      </c>
      <c r="K176" s="45" t="s">
        <v>73</v>
      </c>
      <c r="L176" s="45"/>
      <c r="M176" s="47"/>
      <c r="N176" s="47"/>
      <c r="O176" s="79"/>
      <c r="P176" s="94"/>
      <c r="Q176" s="94"/>
    </row>
    <row r="177" spans="1:17">
      <c r="A177" s="41"/>
      <c r="B177" s="41"/>
      <c r="C177" s="41"/>
      <c r="D177" s="41"/>
      <c r="E177" s="41"/>
      <c r="F177" s="41"/>
      <c r="G177" s="41"/>
      <c r="H177" s="41"/>
      <c r="I177" s="41"/>
      <c r="J177" s="41" t="s">
        <v>230</v>
      </c>
      <c r="K177" s="41"/>
      <c r="L177" s="41"/>
      <c r="M177" s="54">
        <f>SUM(M178)</f>
        <v>20000</v>
      </c>
      <c r="N177" s="54">
        <f>SUM(N178)</f>
        <v>20200</v>
      </c>
      <c r="O177" s="77">
        <f t="shared" ref="O177:O181" si="48">N177*1.01</f>
        <v>20402</v>
      </c>
      <c r="P177" s="104">
        <f>N177/M177*100</f>
        <v>101</v>
      </c>
      <c r="Q177" s="104">
        <f>O177/N177*100</f>
        <v>101</v>
      </c>
    </row>
    <row r="178" spans="1:17">
      <c r="A178" s="41"/>
      <c r="B178" s="41"/>
      <c r="C178" s="41"/>
      <c r="D178" s="41"/>
      <c r="E178" s="41"/>
      <c r="F178" s="41"/>
      <c r="G178" s="41"/>
      <c r="H178" s="41"/>
      <c r="I178" s="41" t="s">
        <v>231</v>
      </c>
      <c r="J178" s="41" t="s">
        <v>232</v>
      </c>
      <c r="K178" s="41"/>
      <c r="L178" s="41"/>
      <c r="M178" s="54">
        <f>M179</f>
        <v>20000</v>
      </c>
      <c r="N178" s="54">
        <f>N179</f>
        <v>20200</v>
      </c>
      <c r="O178" s="77">
        <f t="shared" si="48"/>
        <v>20402</v>
      </c>
      <c r="P178" s="104">
        <f t="shared" ref="P178:P184" si="49">N178/M178*100</f>
        <v>101</v>
      </c>
      <c r="Q178" s="104">
        <f t="shared" ref="Q178:Q184" si="50">O178/N178*100</f>
        <v>101</v>
      </c>
    </row>
    <row r="179" spans="1:17">
      <c r="A179" s="81" t="s">
        <v>233</v>
      </c>
      <c r="B179" s="81" t="s">
        <v>9</v>
      </c>
      <c r="C179" s="81"/>
      <c r="D179" s="81" t="s">
        <v>14</v>
      </c>
      <c r="E179" s="81" t="s">
        <v>11</v>
      </c>
      <c r="F179" s="81"/>
      <c r="G179" s="81" t="s">
        <v>5</v>
      </c>
      <c r="H179" s="81" t="s">
        <v>5</v>
      </c>
      <c r="I179" s="81"/>
      <c r="J179" s="81" t="s">
        <v>234</v>
      </c>
      <c r="K179" s="81"/>
      <c r="L179" s="81"/>
      <c r="M179" s="86">
        <f>M180</f>
        <v>20000</v>
      </c>
      <c r="N179" s="86">
        <f>N180</f>
        <v>20200</v>
      </c>
      <c r="O179" s="83">
        <f t="shared" si="48"/>
        <v>20402</v>
      </c>
      <c r="P179" s="98">
        <f t="shared" si="49"/>
        <v>101</v>
      </c>
      <c r="Q179" s="98">
        <f t="shared" si="50"/>
        <v>101</v>
      </c>
    </row>
    <row r="180" spans="1:17">
      <c r="A180" s="44" t="s">
        <v>235</v>
      </c>
      <c r="B180" s="44" t="s">
        <v>9</v>
      </c>
      <c r="C180" s="44"/>
      <c r="D180" s="44" t="s">
        <v>14</v>
      </c>
      <c r="E180" s="44" t="s">
        <v>11</v>
      </c>
      <c r="F180" s="44" t="s">
        <v>5</v>
      </c>
      <c r="G180" s="44" t="s">
        <v>5</v>
      </c>
      <c r="H180" s="44"/>
      <c r="I180" s="44" t="s">
        <v>231</v>
      </c>
      <c r="J180" s="44" t="s">
        <v>236</v>
      </c>
      <c r="K180" s="44"/>
      <c r="L180" s="44"/>
      <c r="M180" s="102">
        <f>SUM(M181)</f>
        <v>20000</v>
      </c>
      <c r="N180" s="102">
        <f>SUM(N181)</f>
        <v>20200</v>
      </c>
      <c r="O180" s="78">
        <f t="shared" si="48"/>
        <v>20402</v>
      </c>
      <c r="P180" s="101">
        <f t="shared" si="49"/>
        <v>101</v>
      </c>
      <c r="Q180" s="101">
        <f t="shared" si="50"/>
        <v>101</v>
      </c>
    </row>
    <row r="181" spans="1:17">
      <c r="A181" s="45" t="s">
        <v>235</v>
      </c>
      <c r="B181" s="45"/>
      <c r="C181" s="45"/>
      <c r="D181" s="45"/>
      <c r="E181" s="45"/>
      <c r="F181" s="45"/>
      <c r="G181" s="45"/>
      <c r="H181" s="45"/>
      <c r="I181" s="45" t="s">
        <v>231</v>
      </c>
      <c r="J181" s="45">
        <v>3</v>
      </c>
      <c r="K181" s="45" t="s">
        <v>16</v>
      </c>
      <c r="L181" s="45"/>
      <c r="M181" s="46">
        <f>M182+M184</f>
        <v>20000</v>
      </c>
      <c r="N181" s="46">
        <f>N182+N184</f>
        <v>20200</v>
      </c>
      <c r="O181" s="79">
        <f t="shared" si="48"/>
        <v>20402</v>
      </c>
      <c r="P181" s="105">
        <f t="shared" si="49"/>
        <v>101</v>
      </c>
      <c r="Q181" s="105">
        <f t="shared" si="50"/>
        <v>101</v>
      </c>
    </row>
    <row r="182" spans="1:17">
      <c r="A182" s="45" t="s">
        <v>235</v>
      </c>
      <c r="B182" s="45"/>
      <c r="C182" s="45"/>
      <c r="D182" s="45"/>
      <c r="E182" s="45"/>
      <c r="F182" s="45"/>
      <c r="G182" s="45"/>
      <c r="H182" s="45"/>
      <c r="I182" s="45" t="s">
        <v>231</v>
      </c>
      <c r="J182" s="73" t="s">
        <v>143</v>
      </c>
      <c r="K182" s="45" t="s">
        <v>63</v>
      </c>
      <c r="L182" s="45"/>
      <c r="M182" s="47">
        <v>5000</v>
      </c>
      <c r="N182" s="47">
        <f>M182*1.01</f>
        <v>5050</v>
      </c>
      <c r="O182" s="79">
        <v>5100</v>
      </c>
      <c r="P182" s="105">
        <f t="shared" si="49"/>
        <v>101</v>
      </c>
      <c r="Q182" s="27">
        <f t="shared" si="50"/>
        <v>100.99009900990099</v>
      </c>
    </row>
    <row r="183" spans="1:17">
      <c r="A183" s="45" t="s">
        <v>235</v>
      </c>
      <c r="B183" s="45" t="s">
        <v>9</v>
      </c>
      <c r="C183" s="45"/>
      <c r="D183" s="45" t="s">
        <v>14</v>
      </c>
      <c r="E183" s="45" t="s">
        <v>11</v>
      </c>
      <c r="F183" s="45"/>
      <c r="G183" s="45"/>
      <c r="H183" s="45"/>
      <c r="I183" s="45" t="s">
        <v>231</v>
      </c>
      <c r="J183" s="73" t="s">
        <v>130</v>
      </c>
      <c r="K183" s="45" t="s">
        <v>66</v>
      </c>
      <c r="L183" s="45"/>
      <c r="M183" s="47">
        <v>5000</v>
      </c>
      <c r="N183" s="47"/>
      <c r="O183" s="79"/>
      <c r="P183" s="105"/>
      <c r="Q183" s="105"/>
    </row>
    <row r="184" spans="1:17">
      <c r="A184" s="45" t="s">
        <v>235</v>
      </c>
      <c r="B184" s="45"/>
      <c r="C184" s="45"/>
      <c r="D184" s="45"/>
      <c r="E184" s="45"/>
      <c r="F184" s="45"/>
      <c r="G184" s="45"/>
      <c r="H184" s="45"/>
      <c r="I184" s="45" t="s">
        <v>231</v>
      </c>
      <c r="J184" s="45">
        <v>38</v>
      </c>
      <c r="K184" s="45" t="s">
        <v>145</v>
      </c>
      <c r="L184" s="45"/>
      <c r="M184" s="47">
        <v>15000</v>
      </c>
      <c r="N184" s="47">
        <f>M184*1.01</f>
        <v>15150</v>
      </c>
      <c r="O184" s="79">
        <f>N184*1.01</f>
        <v>15301.5</v>
      </c>
      <c r="P184" s="105">
        <f t="shared" si="49"/>
        <v>101</v>
      </c>
      <c r="Q184" s="105">
        <f t="shared" si="50"/>
        <v>101</v>
      </c>
    </row>
    <row r="185" spans="1:17">
      <c r="A185" s="45" t="s">
        <v>235</v>
      </c>
      <c r="B185" s="45" t="s">
        <v>9</v>
      </c>
      <c r="C185" s="45"/>
      <c r="D185" s="45"/>
      <c r="E185" s="45" t="s">
        <v>11</v>
      </c>
      <c r="F185" s="45"/>
      <c r="G185" s="45"/>
      <c r="H185" s="45"/>
      <c r="I185" s="45" t="s">
        <v>231</v>
      </c>
      <c r="J185" s="45">
        <v>381</v>
      </c>
      <c r="K185" s="45" t="s">
        <v>73</v>
      </c>
      <c r="L185" s="45"/>
      <c r="M185" s="50">
        <v>15000</v>
      </c>
      <c r="N185" s="50"/>
      <c r="O185" s="79"/>
      <c r="P185" s="94"/>
      <c r="Q185" s="94"/>
    </row>
    <row r="186" spans="1:17">
      <c r="A186" s="41"/>
      <c r="B186" s="41"/>
      <c r="C186" s="41"/>
      <c r="D186" s="41"/>
      <c r="E186" s="41"/>
      <c r="F186" s="41"/>
      <c r="G186" s="41"/>
      <c r="H186" s="41"/>
      <c r="I186" s="41"/>
      <c r="J186" s="41" t="s">
        <v>237</v>
      </c>
      <c r="K186" s="41"/>
      <c r="L186" s="41"/>
      <c r="M186" s="43">
        <f>SUM(M187)</f>
        <v>245000</v>
      </c>
      <c r="N186" s="54">
        <f>N187</f>
        <v>247450</v>
      </c>
      <c r="O186" s="77">
        <f>O187</f>
        <v>249924.5</v>
      </c>
      <c r="P186" s="104">
        <f>N186/M186*100</f>
        <v>101</v>
      </c>
      <c r="Q186" s="104">
        <f>O186/N186*100</f>
        <v>101</v>
      </c>
    </row>
    <row r="187" spans="1:17">
      <c r="A187" s="41"/>
      <c r="B187" s="41"/>
      <c r="C187" s="41"/>
      <c r="D187" s="41"/>
      <c r="E187" s="41"/>
      <c r="F187" s="41"/>
      <c r="G187" s="41"/>
      <c r="H187" s="41"/>
      <c r="I187" s="41">
        <v>1000</v>
      </c>
      <c r="J187" s="41" t="s">
        <v>238</v>
      </c>
      <c r="K187" s="41"/>
      <c r="L187" s="41"/>
      <c r="M187" s="43">
        <f>M188+M201+M206</f>
        <v>245000</v>
      </c>
      <c r="N187" s="54">
        <f>N188+N201+N206</f>
        <v>247450</v>
      </c>
      <c r="O187" s="77">
        <f>O188+O201+O206</f>
        <v>249924.5</v>
      </c>
      <c r="P187" s="104">
        <f t="shared" ref="P187:P209" si="51">N187/M187*100</f>
        <v>101</v>
      </c>
      <c r="Q187" s="104">
        <f t="shared" ref="Q187:Q209" si="52">O187/N187*100</f>
        <v>101</v>
      </c>
    </row>
    <row r="188" spans="1:17">
      <c r="A188" s="81" t="s">
        <v>239</v>
      </c>
      <c r="B188" s="81" t="s">
        <v>9</v>
      </c>
      <c r="C188" s="81"/>
      <c r="D188" s="81"/>
      <c r="E188" s="81" t="s">
        <v>11</v>
      </c>
      <c r="F188" s="81"/>
      <c r="G188" s="81"/>
      <c r="H188" s="81"/>
      <c r="I188" s="81"/>
      <c r="J188" s="81" t="s">
        <v>240</v>
      </c>
      <c r="K188" s="81"/>
      <c r="L188" s="81"/>
      <c r="M188" s="86">
        <f>M189+M193+M197</f>
        <v>220000</v>
      </c>
      <c r="N188" s="82">
        <f>N189+N193+N197</f>
        <v>222200</v>
      </c>
      <c r="O188" s="86">
        <f>O189+O193+O197</f>
        <v>224422</v>
      </c>
      <c r="P188" s="110">
        <f t="shared" si="51"/>
        <v>101</v>
      </c>
      <c r="Q188" s="110">
        <f t="shared" si="52"/>
        <v>101</v>
      </c>
    </row>
    <row r="189" spans="1:17">
      <c r="A189" s="44" t="s">
        <v>241</v>
      </c>
      <c r="B189" s="44" t="s">
        <v>9</v>
      </c>
      <c r="C189" s="44"/>
      <c r="D189" s="44"/>
      <c r="E189" s="44" t="s">
        <v>11</v>
      </c>
      <c r="F189" s="44"/>
      <c r="G189" s="44"/>
      <c r="H189" s="44"/>
      <c r="I189" s="44">
        <v>1070</v>
      </c>
      <c r="J189" s="44" t="s">
        <v>242</v>
      </c>
      <c r="K189" s="44"/>
      <c r="L189" s="44"/>
      <c r="M189" s="48">
        <v>80000</v>
      </c>
      <c r="N189" s="48">
        <f t="shared" ref="N189:O190" si="53">M189*1.01</f>
        <v>80800</v>
      </c>
      <c r="O189" s="78">
        <f t="shared" si="53"/>
        <v>81608</v>
      </c>
      <c r="P189" s="101">
        <f t="shared" si="51"/>
        <v>101</v>
      </c>
      <c r="Q189" s="101">
        <f t="shared" si="52"/>
        <v>101</v>
      </c>
    </row>
    <row r="190" spans="1:17">
      <c r="A190" s="45" t="s">
        <v>241</v>
      </c>
      <c r="B190" s="45"/>
      <c r="C190" s="45"/>
      <c r="D190" s="45"/>
      <c r="E190" s="45"/>
      <c r="F190" s="45"/>
      <c r="G190" s="45"/>
      <c r="H190" s="45"/>
      <c r="I190" s="45" t="s">
        <v>243</v>
      </c>
      <c r="J190" s="45">
        <v>3</v>
      </c>
      <c r="K190" s="45" t="s">
        <v>16</v>
      </c>
      <c r="L190" s="45"/>
      <c r="M190" s="47">
        <v>80000</v>
      </c>
      <c r="N190" s="47">
        <f t="shared" si="53"/>
        <v>80800</v>
      </c>
      <c r="O190" s="79">
        <f t="shared" si="53"/>
        <v>81608</v>
      </c>
      <c r="P190" s="105">
        <f t="shared" si="51"/>
        <v>101</v>
      </c>
      <c r="Q190" s="105">
        <f t="shared" si="52"/>
        <v>101</v>
      </c>
    </row>
    <row r="191" spans="1:17">
      <c r="A191" s="45" t="s">
        <v>241</v>
      </c>
      <c r="B191" s="45"/>
      <c r="C191" s="45"/>
      <c r="D191" s="45"/>
      <c r="E191" s="45"/>
      <c r="F191" s="45"/>
      <c r="G191" s="45"/>
      <c r="H191" s="45"/>
      <c r="I191" s="45" t="s">
        <v>243</v>
      </c>
      <c r="J191" s="45">
        <v>37</v>
      </c>
      <c r="K191" s="45" t="s">
        <v>203</v>
      </c>
      <c r="L191" s="45"/>
      <c r="M191" s="47">
        <v>80000</v>
      </c>
      <c r="N191" s="47">
        <f>M191*1.01</f>
        <v>80800</v>
      </c>
      <c r="O191" s="79">
        <f>N191*1.01</f>
        <v>81608</v>
      </c>
      <c r="P191" s="105">
        <f t="shared" si="51"/>
        <v>101</v>
      </c>
      <c r="Q191" s="105">
        <f t="shared" si="52"/>
        <v>101</v>
      </c>
    </row>
    <row r="192" spans="1:17">
      <c r="A192" s="45" t="s">
        <v>241</v>
      </c>
      <c r="B192" s="45" t="s">
        <v>9</v>
      </c>
      <c r="C192" s="45"/>
      <c r="D192" s="45"/>
      <c r="E192" s="45" t="s">
        <v>11</v>
      </c>
      <c r="F192" s="45"/>
      <c r="G192" s="45"/>
      <c r="H192" s="45"/>
      <c r="I192" s="45" t="s">
        <v>243</v>
      </c>
      <c r="J192" s="45">
        <v>372</v>
      </c>
      <c r="K192" s="45" t="s">
        <v>71</v>
      </c>
      <c r="L192" s="45"/>
      <c r="M192" s="47">
        <v>80000</v>
      </c>
      <c r="N192" s="47"/>
      <c r="O192" s="79"/>
      <c r="P192" s="105"/>
      <c r="Q192" s="105"/>
    </row>
    <row r="193" spans="1:17">
      <c r="A193" s="44" t="s">
        <v>244</v>
      </c>
      <c r="B193" s="44" t="s">
        <v>9</v>
      </c>
      <c r="C193" s="44"/>
      <c r="D193" s="44"/>
      <c r="E193" s="44" t="s">
        <v>11</v>
      </c>
      <c r="F193" s="44"/>
      <c r="G193" s="44"/>
      <c r="H193" s="44"/>
      <c r="I193" s="44">
        <v>1070</v>
      </c>
      <c r="J193" s="44" t="s">
        <v>245</v>
      </c>
      <c r="K193" s="44"/>
      <c r="L193" s="44"/>
      <c r="M193" s="48">
        <v>40000</v>
      </c>
      <c r="N193" s="48">
        <f t="shared" ref="N193:O209" si="54">M193*1.01</f>
        <v>40400</v>
      </c>
      <c r="O193" s="78">
        <f t="shared" si="54"/>
        <v>40804</v>
      </c>
      <c r="P193" s="101">
        <f t="shared" si="51"/>
        <v>101</v>
      </c>
      <c r="Q193" s="101">
        <f t="shared" si="52"/>
        <v>101</v>
      </c>
    </row>
    <row r="194" spans="1:17">
      <c r="A194" s="45" t="s">
        <v>244</v>
      </c>
      <c r="B194" s="45"/>
      <c r="C194" s="45"/>
      <c r="D194" s="45"/>
      <c r="E194" s="45"/>
      <c r="F194" s="45"/>
      <c r="G194" s="45"/>
      <c r="H194" s="45"/>
      <c r="I194" s="45" t="s">
        <v>243</v>
      </c>
      <c r="J194" s="45">
        <v>3</v>
      </c>
      <c r="K194" s="45" t="s">
        <v>16</v>
      </c>
      <c r="L194" s="45"/>
      <c r="M194" s="47">
        <v>40000</v>
      </c>
      <c r="N194" s="47">
        <f t="shared" si="54"/>
        <v>40400</v>
      </c>
      <c r="O194" s="79">
        <f t="shared" si="54"/>
        <v>40804</v>
      </c>
      <c r="P194" s="105">
        <f t="shared" si="51"/>
        <v>101</v>
      </c>
      <c r="Q194" s="105">
        <f t="shared" si="52"/>
        <v>101</v>
      </c>
    </row>
    <row r="195" spans="1:17">
      <c r="A195" s="45" t="s">
        <v>244</v>
      </c>
      <c r="B195" s="45"/>
      <c r="C195" s="45"/>
      <c r="D195" s="45"/>
      <c r="E195" s="45"/>
      <c r="F195" s="45"/>
      <c r="G195" s="45"/>
      <c r="H195" s="45"/>
      <c r="I195" s="45" t="s">
        <v>243</v>
      </c>
      <c r="J195" s="45">
        <v>37</v>
      </c>
      <c r="K195" s="45" t="s">
        <v>203</v>
      </c>
      <c r="L195" s="45"/>
      <c r="M195" s="47">
        <v>40000</v>
      </c>
      <c r="N195" s="47">
        <f t="shared" si="54"/>
        <v>40400</v>
      </c>
      <c r="O195" s="79">
        <f t="shared" si="54"/>
        <v>40804</v>
      </c>
      <c r="P195" s="105">
        <f t="shared" si="51"/>
        <v>101</v>
      </c>
      <c r="Q195" s="105">
        <f t="shared" si="52"/>
        <v>101</v>
      </c>
    </row>
    <row r="196" spans="1:17">
      <c r="A196" s="45" t="s">
        <v>244</v>
      </c>
      <c r="B196" s="45" t="s">
        <v>9</v>
      </c>
      <c r="C196" s="45"/>
      <c r="D196" s="45"/>
      <c r="E196" s="45" t="s">
        <v>11</v>
      </c>
      <c r="F196" s="45"/>
      <c r="G196" s="45"/>
      <c r="H196" s="45"/>
      <c r="I196" s="45" t="s">
        <v>243</v>
      </c>
      <c r="J196" s="45">
        <v>372</v>
      </c>
      <c r="K196" s="45" t="s">
        <v>71</v>
      </c>
      <c r="L196" s="45"/>
      <c r="M196" s="47">
        <v>40000</v>
      </c>
      <c r="N196" s="47"/>
      <c r="O196" s="79"/>
      <c r="P196" s="105"/>
      <c r="Q196" s="105"/>
    </row>
    <row r="197" spans="1:17">
      <c r="A197" s="44" t="s">
        <v>246</v>
      </c>
      <c r="B197" s="44" t="s">
        <v>5</v>
      </c>
      <c r="C197" s="44"/>
      <c r="D197" s="44"/>
      <c r="E197" s="44" t="s">
        <v>11</v>
      </c>
      <c r="F197" s="44"/>
      <c r="G197" s="44"/>
      <c r="H197" s="44"/>
      <c r="I197" s="44" t="s">
        <v>247</v>
      </c>
      <c r="J197" s="44" t="s">
        <v>248</v>
      </c>
      <c r="K197" s="44"/>
      <c r="L197" s="44"/>
      <c r="M197" s="48">
        <v>100000</v>
      </c>
      <c r="N197" s="48">
        <f t="shared" si="54"/>
        <v>101000</v>
      </c>
      <c r="O197" s="78">
        <f t="shared" si="54"/>
        <v>102010</v>
      </c>
      <c r="P197" s="101">
        <f t="shared" si="51"/>
        <v>101</v>
      </c>
      <c r="Q197" s="101">
        <f t="shared" si="52"/>
        <v>101</v>
      </c>
    </row>
    <row r="198" spans="1:17">
      <c r="A198" s="45" t="s">
        <v>246</v>
      </c>
      <c r="B198" s="45"/>
      <c r="C198" s="45"/>
      <c r="D198" s="45"/>
      <c r="E198" s="45"/>
      <c r="F198" s="45"/>
      <c r="G198" s="45"/>
      <c r="H198" s="45"/>
      <c r="I198" s="45" t="s">
        <v>247</v>
      </c>
      <c r="J198" s="45">
        <v>3</v>
      </c>
      <c r="K198" s="45" t="s">
        <v>16</v>
      </c>
      <c r="L198" s="45"/>
      <c r="M198" s="47">
        <v>100000</v>
      </c>
      <c r="N198" s="47">
        <f t="shared" si="54"/>
        <v>101000</v>
      </c>
      <c r="O198" s="79">
        <f t="shared" si="54"/>
        <v>102010</v>
      </c>
      <c r="P198" s="105">
        <f t="shared" si="51"/>
        <v>101</v>
      </c>
      <c r="Q198" s="105">
        <f t="shared" si="52"/>
        <v>101</v>
      </c>
    </row>
    <row r="199" spans="1:17">
      <c r="A199" s="45" t="s">
        <v>246</v>
      </c>
      <c r="B199" s="45"/>
      <c r="C199" s="45"/>
      <c r="D199" s="45"/>
      <c r="E199" s="45"/>
      <c r="F199" s="45"/>
      <c r="G199" s="45"/>
      <c r="H199" s="45"/>
      <c r="I199" s="45" t="s">
        <v>247</v>
      </c>
      <c r="J199" s="45">
        <v>37</v>
      </c>
      <c r="K199" s="45" t="s">
        <v>203</v>
      </c>
      <c r="L199" s="45"/>
      <c r="M199" s="47">
        <v>100000</v>
      </c>
      <c r="N199" s="47">
        <f t="shared" si="54"/>
        <v>101000</v>
      </c>
      <c r="O199" s="79">
        <f t="shared" si="54"/>
        <v>102010</v>
      </c>
      <c r="P199" s="105">
        <f t="shared" si="51"/>
        <v>101</v>
      </c>
      <c r="Q199" s="105">
        <f t="shared" si="52"/>
        <v>101</v>
      </c>
    </row>
    <row r="200" spans="1:17">
      <c r="A200" s="45" t="s">
        <v>246</v>
      </c>
      <c r="B200" s="45" t="s">
        <v>5</v>
      </c>
      <c r="C200" s="45"/>
      <c r="D200" s="45"/>
      <c r="E200" s="45" t="s">
        <v>11</v>
      </c>
      <c r="F200" s="45"/>
      <c r="G200" s="45"/>
      <c r="H200" s="45"/>
      <c r="I200" s="45" t="s">
        <v>247</v>
      </c>
      <c r="J200" s="45">
        <v>372</v>
      </c>
      <c r="K200" s="45" t="s">
        <v>71</v>
      </c>
      <c r="L200" s="45"/>
      <c r="M200" s="47">
        <v>100000</v>
      </c>
      <c r="N200" s="47"/>
      <c r="O200" s="79"/>
      <c r="P200" s="105"/>
      <c r="Q200" s="105"/>
    </row>
    <row r="201" spans="1:17">
      <c r="A201" s="81" t="s">
        <v>249</v>
      </c>
      <c r="B201" s="81" t="s">
        <v>9</v>
      </c>
      <c r="C201" s="81"/>
      <c r="D201" s="81"/>
      <c r="E201" s="81" t="s">
        <v>11</v>
      </c>
      <c r="F201" s="81"/>
      <c r="G201" s="81"/>
      <c r="H201" s="81"/>
      <c r="I201" s="81"/>
      <c r="J201" s="81" t="s">
        <v>250</v>
      </c>
      <c r="K201" s="81"/>
      <c r="L201" s="81"/>
      <c r="M201" s="82">
        <v>10000</v>
      </c>
      <c r="N201" s="82">
        <f t="shared" si="54"/>
        <v>10100</v>
      </c>
      <c r="O201" s="83">
        <f t="shared" si="54"/>
        <v>10201</v>
      </c>
      <c r="P201" s="98">
        <f t="shared" si="51"/>
        <v>101</v>
      </c>
      <c r="Q201" s="98">
        <f t="shared" si="52"/>
        <v>101</v>
      </c>
    </row>
    <row r="202" spans="1:17">
      <c r="A202" s="44" t="s">
        <v>251</v>
      </c>
      <c r="B202" s="44" t="s">
        <v>9</v>
      </c>
      <c r="C202" s="44"/>
      <c r="D202" s="44"/>
      <c r="E202" s="44" t="s">
        <v>11</v>
      </c>
      <c r="F202" s="44"/>
      <c r="G202" s="44"/>
      <c r="H202" s="44"/>
      <c r="I202" s="44">
        <v>1040</v>
      </c>
      <c r="J202" s="44" t="s">
        <v>252</v>
      </c>
      <c r="K202" s="44"/>
      <c r="L202" s="44"/>
      <c r="M202" s="48">
        <v>10000</v>
      </c>
      <c r="N202" s="48">
        <f t="shared" si="54"/>
        <v>10100</v>
      </c>
      <c r="O202" s="78">
        <f t="shared" si="54"/>
        <v>10201</v>
      </c>
      <c r="P202" s="101">
        <f t="shared" si="51"/>
        <v>101</v>
      </c>
      <c r="Q202" s="101">
        <f t="shared" si="52"/>
        <v>101</v>
      </c>
    </row>
    <row r="203" spans="1:17">
      <c r="A203" s="45" t="s">
        <v>251</v>
      </c>
      <c r="B203" s="45"/>
      <c r="C203" s="45"/>
      <c r="D203" s="45"/>
      <c r="E203" s="45"/>
      <c r="F203" s="45"/>
      <c r="G203" s="45"/>
      <c r="H203" s="45"/>
      <c r="I203" s="45" t="s">
        <v>253</v>
      </c>
      <c r="J203" s="45">
        <v>3</v>
      </c>
      <c r="K203" s="45" t="s">
        <v>16</v>
      </c>
      <c r="L203" s="45"/>
      <c r="M203" s="47">
        <v>10000</v>
      </c>
      <c r="N203" s="47">
        <f t="shared" si="54"/>
        <v>10100</v>
      </c>
      <c r="O203" s="79">
        <f t="shared" si="54"/>
        <v>10201</v>
      </c>
      <c r="P203" s="105">
        <f t="shared" si="51"/>
        <v>101</v>
      </c>
      <c r="Q203" s="105">
        <f t="shared" si="52"/>
        <v>101</v>
      </c>
    </row>
    <row r="204" spans="1:17">
      <c r="A204" s="45" t="s">
        <v>251</v>
      </c>
      <c r="B204" s="45"/>
      <c r="C204" s="45"/>
      <c r="D204" s="45"/>
      <c r="E204" s="45"/>
      <c r="F204" s="45"/>
      <c r="G204" s="45"/>
      <c r="H204" s="45"/>
      <c r="I204" s="45" t="s">
        <v>253</v>
      </c>
      <c r="J204" s="45">
        <v>37</v>
      </c>
      <c r="K204" s="45" t="s">
        <v>254</v>
      </c>
      <c r="L204" s="45"/>
      <c r="M204" s="47">
        <v>10000</v>
      </c>
      <c r="N204" s="47">
        <f t="shared" si="54"/>
        <v>10100</v>
      </c>
      <c r="O204" s="79">
        <f t="shared" si="54"/>
        <v>10201</v>
      </c>
      <c r="P204" s="105">
        <f t="shared" si="51"/>
        <v>101</v>
      </c>
      <c r="Q204" s="105">
        <f t="shared" si="52"/>
        <v>101</v>
      </c>
    </row>
    <row r="205" spans="1:17">
      <c r="A205" s="45" t="s">
        <v>251</v>
      </c>
      <c r="B205" s="45" t="s">
        <v>9</v>
      </c>
      <c r="C205" s="45"/>
      <c r="D205" s="45"/>
      <c r="E205" s="45" t="s">
        <v>11</v>
      </c>
      <c r="F205" s="45"/>
      <c r="G205" s="45"/>
      <c r="H205" s="45"/>
      <c r="I205" s="45" t="s">
        <v>253</v>
      </c>
      <c r="J205" s="45">
        <v>372</v>
      </c>
      <c r="K205" s="45" t="s">
        <v>71</v>
      </c>
      <c r="L205" s="45"/>
      <c r="M205" s="47">
        <v>10000</v>
      </c>
      <c r="N205" s="47"/>
      <c r="O205" s="79"/>
      <c r="P205" s="105"/>
      <c r="Q205" s="105"/>
    </row>
    <row r="206" spans="1:17">
      <c r="A206" s="81" t="s">
        <v>255</v>
      </c>
      <c r="B206" s="81" t="s">
        <v>9</v>
      </c>
      <c r="C206" s="81"/>
      <c r="D206" s="81"/>
      <c r="E206" s="81" t="s">
        <v>11</v>
      </c>
      <c r="F206" s="81"/>
      <c r="G206" s="81"/>
      <c r="H206" s="81"/>
      <c r="I206" s="81"/>
      <c r="J206" s="81" t="s">
        <v>256</v>
      </c>
      <c r="K206" s="81"/>
      <c r="L206" s="81"/>
      <c r="M206" s="82">
        <v>15000</v>
      </c>
      <c r="N206" s="82">
        <f t="shared" si="54"/>
        <v>15150</v>
      </c>
      <c r="O206" s="83">
        <f t="shared" si="54"/>
        <v>15301.5</v>
      </c>
      <c r="P206" s="98">
        <f t="shared" si="51"/>
        <v>101</v>
      </c>
      <c r="Q206" s="98">
        <f t="shared" si="52"/>
        <v>101</v>
      </c>
    </row>
    <row r="207" spans="1:17">
      <c r="A207" s="44" t="s">
        <v>257</v>
      </c>
      <c r="B207" s="44" t="s">
        <v>9</v>
      </c>
      <c r="C207" s="44"/>
      <c r="D207" s="44"/>
      <c r="E207" s="44" t="s">
        <v>11</v>
      </c>
      <c r="F207" s="44"/>
      <c r="G207" s="44"/>
      <c r="H207" s="44"/>
      <c r="I207" s="44">
        <v>1090</v>
      </c>
      <c r="J207" s="44" t="s">
        <v>258</v>
      </c>
      <c r="K207" s="44"/>
      <c r="L207" s="44"/>
      <c r="M207" s="48">
        <v>15000</v>
      </c>
      <c r="N207" s="48">
        <f t="shared" si="54"/>
        <v>15150</v>
      </c>
      <c r="O207" s="78">
        <f t="shared" si="54"/>
        <v>15301.5</v>
      </c>
      <c r="P207" s="101">
        <f t="shared" si="51"/>
        <v>101</v>
      </c>
      <c r="Q207" s="101">
        <f t="shared" si="52"/>
        <v>101</v>
      </c>
    </row>
    <row r="208" spans="1:17">
      <c r="A208" s="45" t="s">
        <v>257</v>
      </c>
      <c r="B208" s="45"/>
      <c r="C208" s="45"/>
      <c r="D208" s="45"/>
      <c r="E208" s="45"/>
      <c r="F208" s="45"/>
      <c r="G208" s="45"/>
      <c r="H208" s="45"/>
      <c r="I208" s="45" t="s">
        <v>259</v>
      </c>
      <c r="J208" s="45">
        <v>3</v>
      </c>
      <c r="K208" s="45" t="s">
        <v>16</v>
      </c>
      <c r="L208" s="45"/>
      <c r="M208" s="47">
        <v>15000</v>
      </c>
      <c r="N208" s="47">
        <f t="shared" si="54"/>
        <v>15150</v>
      </c>
      <c r="O208" s="79">
        <f t="shared" si="54"/>
        <v>15301.5</v>
      </c>
      <c r="P208" s="105">
        <f t="shared" si="51"/>
        <v>101</v>
      </c>
      <c r="Q208" s="105">
        <f t="shared" si="52"/>
        <v>101</v>
      </c>
    </row>
    <row r="209" spans="1:17">
      <c r="A209" s="45" t="s">
        <v>257</v>
      </c>
      <c r="B209" s="45"/>
      <c r="C209" s="45"/>
      <c r="D209" s="45"/>
      <c r="E209" s="45"/>
      <c r="F209" s="45"/>
      <c r="G209" s="45"/>
      <c r="H209" s="45"/>
      <c r="I209" s="45" t="s">
        <v>259</v>
      </c>
      <c r="J209" s="45">
        <v>38</v>
      </c>
      <c r="K209" s="45" t="s">
        <v>145</v>
      </c>
      <c r="L209" s="45"/>
      <c r="M209" s="47">
        <v>15000</v>
      </c>
      <c r="N209" s="47">
        <f t="shared" si="54"/>
        <v>15150</v>
      </c>
      <c r="O209" s="79">
        <f t="shared" si="54"/>
        <v>15301.5</v>
      </c>
      <c r="P209" s="105">
        <f t="shared" si="51"/>
        <v>101</v>
      </c>
      <c r="Q209" s="105">
        <f t="shared" si="52"/>
        <v>101</v>
      </c>
    </row>
    <row r="210" spans="1:17">
      <c r="A210" s="45" t="s">
        <v>257</v>
      </c>
      <c r="B210" s="45" t="s">
        <v>9</v>
      </c>
      <c r="C210" s="45"/>
      <c r="D210" s="45"/>
      <c r="E210" s="45" t="s">
        <v>11</v>
      </c>
      <c r="F210" s="45"/>
      <c r="G210" s="45"/>
      <c r="H210" s="45"/>
      <c r="I210" s="45" t="s">
        <v>259</v>
      </c>
      <c r="J210" s="45">
        <v>381</v>
      </c>
      <c r="K210" s="45" t="s">
        <v>73</v>
      </c>
      <c r="L210" s="45"/>
      <c r="M210" s="47">
        <v>15000</v>
      </c>
      <c r="N210" s="47"/>
      <c r="O210" s="79"/>
    </row>
    <row r="211" spans="1:17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</sheetData>
  <mergeCells count="5">
    <mergeCell ref="K64:L64"/>
    <mergeCell ref="K65:L65"/>
    <mergeCell ref="A6:Q6"/>
    <mergeCell ref="A2:Q2"/>
    <mergeCell ref="A4:Q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topLeftCell="A14" workbookViewId="0">
      <selection activeCell="H39" sqref="H39"/>
    </sheetView>
  </sheetViews>
  <sheetFormatPr defaultRowHeight="15"/>
  <cols>
    <col min="1" max="1" width="11.140625" customWidth="1"/>
    <col min="3" max="3" width="2.28515625" customWidth="1"/>
    <col min="4" max="4" width="6.42578125" customWidth="1"/>
    <col min="5" max="5" width="6.28515625" customWidth="1"/>
    <col min="6" max="6" width="15.7109375" customWidth="1"/>
    <col min="7" max="7" width="33.85546875" customWidth="1"/>
    <col min="8" max="9" width="10.28515625" customWidth="1"/>
    <col min="10" max="10" width="10.140625" customWidth="1"/>
    <col min="11" max="11" width="15.7109375" customWidth="1"/>
  </cols>
  <sheetData>
    <row r="1" spans="1:11" ht="18.75">
      <c r="A1" s="167" t="s">
        <v>373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3" spans="1:11">
      <c r="A3" s="168" t="s">
        <v>288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>
      <c r="A4" s="174" t="s">
        <v>374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1:11">
      <c r="A5" s="174" t="s">
        <v>375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</row>
    <row r="7" spans="1:11" ht="24" customHeight="1">
      <c r="A7" s="153" t="s">
        <v>289</v>
      </c>
      <c r="B7" s="169" t="s">
        <v>290</v>
      </c>
      <c r="C7" s="170"/>
      <c r="D7" s="173" t="s">
        <v>291</v>
      </c>
      <c r="E7" s="173"/>
      <c r="F7" s="114" t="s">
        <v>292</v>
      </c>
      <c r="G7" s="173" t="s">
        <v>293</v>
      </c>
      <c r="H7" s="153" t="s">
        <v>359</v>
      </c>
      <c r="I7" s="166" t="s">
        <v>361</v>
      </c>
      <c r="J7" s="153" t="s">
        <v>360</v>
      </c>
      <c r="K7" s="153" t="s">
        <v>294</v>
      </c>
    </row>
    <row r="8" spans="1:11">
      <c r="A8" s="154"/>
      <c r="B8" s="171"/>
      <c r="C8" s="172"/>
      <c r="D8" s="114" t="s">
        <v>295</v>
      </c>
      <c r="E8" s="114" t="s">
        <v>296</v>
      </c>
      <c r="F8" s="114" t="s">
        <v>297</v>
      </c>
      <c r="G8" s="173"/>
      <c r="H8" s="154"/>
      <c r="I8" s="166"/>
      <c r="J8" s="154"/>
      <c r="K8" s="154"/>
    </row>
    <row r="9" spans="1:11" ht="30" customHeight="1">
      <c r="A9" s="163" t="s">
        <v>298</v>
      </c>
      <c r="B9" s="155" t="s">
        <v>372</v>
      </c>
      <c r="C9" s="156"/>
      <c r="D9" s="115" t="s">
        <v>299</v>
      </c>
      <c r="E9" s="116" t="s">
        <v>300</v>
      </c>
      <c r="F9" s="117" t="s">
        <v>301</v>
      </c>
      <c r="G9" s="118" t="s">
        <v>302</v>
      </c>
      <c r="H9" s="119">
        <v>30000</v>
      </c>
      <c r="I9" s="119">
        <v>30900</v>
      </c>
      <c r="J9" s="119">
        <v>31209</v>
      </c>
      <c r="K9" s="120" t="s">
        <v>303</v>
      </c>
    </row>
    <row r="10" spans="1:11" ht="37.15" customHeight="1">
      <c r="A10" s="165"/>
      <c r="B10" s="157"/>
      <c r="C10" s="158"/>
      <c r="D10" s="115" t="s">
        <v>299</v>
      </c>
      <c r="E10" s="116" t="s">
        <v>300</v>
      </c>
      <c r="F10" s="117" t="s">
        <v>313</v>
      </c>
      <c r="G10" s="118" t="s">
        <v>304</v>
      </c>
      <c r="H10" s="119">
        <v>4000</v>
      </c>
      <c r="I10" s="119">
        <v>4120</v>
      </c>
      <c r="J10" s="119">
        <v>4161</v>
      </c>
      <c r="K10" s="120" t="s">
        <v>305</v>
      </c>
    </row>
    <row r="11" spans="1:11" ht="24" customHeight="1">
      <c r="A11" s="163" t="s">
        <v>306</v>
      </c>
      <c r="B11" s="155" t="s">
        <v>307</v>
      </c>
      <c r="C11" s="156"/>
      <c r="D11" s="115" t="s">
        <v>299</v>
      </c>
      <c r="E11" s="116" t="s">
        <v>308</v>
      </c>
      <c r="F11" s="117" t="s">
        <v>362</v>
      </c>
      <c r="G11" s="118" t="s">
        <v>309</v>
      </c>
      <c r="H11" s="119">
        <v>1700000</v>
      </c>
      <c r="I11" s="119">
        <v>1751000</v>
      </c>
      <c r="J11" s="119">
        <v>1768051</v>
      </c>
      <c r="K11" s="120" t="s">
        <v>310</v>
      </c>
    </row>
    <row r="12" spans="1:11" ht="24">
      <c r="A12" s="164"/>
      <c r="B12" s="159"/>
      <c r="C12" s="160"/>
      <c r="D12" s="115" t="s">
        <v>299</v>
      </c>
      <c r="E12" s="116" t="s">
        <v>308</v>
      </c>
      <c r="F12" s="117" t="s">
        <v>363</v>
      </c>
      <c r="G12" s="118" t="s">
        <v>311</v>
      </c>
      <c r="H12" s="119">
        <v>2601500</v>
      </c>
      <c r="I12" s="119">
        <v>2689115</v>
      </c>
      <c r="J12" s="119">
        <v>2715508</v>
      </c>
      <c r="K12" s="120" t="s">
        <v>312</v>
      </c>
    </row>
    <row r="13" spans="1:11" ht="24">
      <c r="A13" s="164"/>
      <c r="B13" s="159"/>
      <c r="C13" s="160"/>
      <c r="D13" s="115" t="s">
        <v>299</v>
      </c>
      <c r="E13" s="116" t="s">
        <v>308</v>
      </c>
      <c r="F13" s="117" t="s">
        <v>314</v>
      </c>
      <c r="G13" s="121" t="s">
        <v>376</v>
      </c>
      <c r="H13" s="119">
        <v>150000</v>
      </c>
      <c r="I13" s="119">
        <v>151500</v>
      </c>
      <c r="J13" s="119">
        <v>153015</v>
      </c>
      <c r="K13" s="117" t="s">
        <v>315</v>
      </c>
    </row>
    <row r="14" spans="1:11">
      <c r="A14" s="164"/>
      <c r="B14" s="159"/>
      <c r="C14" s="160"/>
      <c r="D14" s="115" t="s">
        <v>299</v>
      </c>
      <c r="E14" s="116" t="s">
        <v>308</v>
      </c>
      <c r="F14" s="117" t="s">
        <v>316</v>
      </c>
      <c r="G14" s="118" t="s">
        <v>317</v>
      </c>
      <c r="H14" s="119">
        <v>50000</v>
      </c>
      <c r="I14" s="119">
        <v>50500</v>
      </c>
      <c r="J14" s="119">
        <v>51005</v>
      </c>
      <c r="K14" s="117" t="s">
        <v>318</v>
      </c>
    </row>
    <row r="15" spans="1:11" ht="24">
      <c r="A15" s="164"/>
      <c r="B15" s="159"/>
      <c r="C15" s="160"/>
      <c r="D15" s="115" t="s">
        <v>299</v>
      </c>
      <c r="E15" s="116" t="s">
        <v>308</v>
      </c>
      <c r="F15" s="117" t="s">
        <v>364</v>
      </c>
      <c r="G15" s="121" t="s">
        <v>377</v>
      </c>
      <c r="H15" s="119">
        <v>155000</v>
      </c>
      <c r="I15" s="119">
        <v>159650</v>
      </c>
      <c r="J15" s="119">
        <v>161247</v>
      </c>
      <c r="K15" s="117" t="s">
        <v>318</v>
      </c>
    </row>
    <row r="16" spans="1:11">
      <c r="A16" s="165"/>
      <c r="B16" s="157"/>
      <c r="C16" s="158"/>
      <c r="D16" s="115" t="s">
        <v>299</v>
      </c>
      <c r="E16" s="116" t="s">
        <v>308</v>
      </c>
      <c r="F16" s="117" t="s">
        <v>365</v>
      </c>
      <c r="G16" s="118" t="s">
        <v>319</v>
      </c>
      <c r="H16" s="119">
        <v>50000</v>
      </c>
      <c r="I16" s="119">
        <v>51500</v>
      </c>
      <c r="J16" s="119">
        <v>52015</v>
      </c>
      <c r="K16" s="117" t="s">
        <v>318</v>
      </c>
    </row>
    <row r="17" spans="1:11" ht="24" customHeight="1">
      <c r="A17" s="163" t="s">
        <v>320</v>
      </c>
      <c r="B17" s="155" t="s">
        <v>369</v>
      </c>
      <c r="C17" s="156"/>
      <c r="D17" s="115" t="s">
        <v>299</v>
      </c>
      <c r="E17" s="116" t="s">
        <v>321</v>
      </c>
      <c r="F17" s="117" t="s">
        <v>322</v>
      </c>
      <c r="G17" s="118" t="s">
        <v>323</v>
      </c>
      <c r="H17" s="119">
        <v>258000</v>
      </c>
      <c r="I17" s="119">
        <v>260580</v>
      </c>
      <c r="J17" s="119">
        <v>263186</v>
      </c>
      <c r="K17" s="120" t="s">
        <v>324</v>
      </c>
    </row>
    <row r="18" spans="1:11" ht="24" customHeight="1">
      <c r="A18" s="164"/>
      <c r="B18" s="157"/>
      <c r="C18" s="158"/>
      <c r="D18" s="115" t="s">
        <v>299</v>
      </c>
      <c r="E18" s="116" t="s">
        <v>300</v>
      </c>
      <c r="F18" s="117" t="s">
        <v>313</v>
      </c>
      <c r="G18" s="121" t="s">
        <v>366</v>
      </c>
      <c r="H18" s="119">
        <v>40000</v>
      </c>
      <c r="I18" s="119">
        <v>41200</v>
      </c>
      <c r="J18" s="119">
        <v>41612</v>
      </c>
      <c r="K18" s="120" t="s">
        <v>367</v>
      </c>
    </row>
    <row r="19" spans="1:11" ht="18" customHeight="1">
      <c r="A19" s="164"/>
      <c r="B19" s="155" t="s">
        <v>371</v>
      </c>
      <c r="C19" s="156"/>
      <c r="D19" s="115" t="s">
        <v>325</v>
      </c>
      <c r="E19" s="116" t="s">
        <v>326</v>
      </c>
      <c r="F19" s="117" t="s">
        <v>327</v>
      </c>
      <c r="G19" s="118" t="s">
        <v>148</v>
      </c>
      <c r="H19" s="119">
        <v>130000</v>
      </c>
      <c r="I19" s="119">
        <v>131300</v>
      </c>
      <c r="J19" s="119">
        <v>132613</v>
      </c>
      <c r="K19" s="117" t="s">
        <v>328</v>
      </c>
    </row>
    <row r="20" spans="1:11" ht="18" customHeight="1">
      <c r="A20" s="164"/>
      <c r="B20" s="159"/>
      <c r="C20" s="160"/>
      <c r="D20" s="115" t="s">
        <v>299</v>
      </c>
      <c r="E20" s="116" t="s">
        <v>329</v>
      </c>
      <c r="F20" s="117" t="s">
        <v>330</v>
      </c>
      <c r="G20" s="118" t="s">
        <v>331</v>
      </c>
      <c r="H20" s="119">
        <v>110000</v>
      </c>
      <c r="I20" s="119">
        <v>111100</v>
      </c>
      <c r="J20" s="119">
        <v>112211</v>
      </c>
      <c r="K20" s="120" t="s">
        <v>332</v>
      </c>
    </row>
    <row r="21" spans="1:11" ht="18" customHeight="1">
      <c r="A21" s="164"/>
      <c r="B21" s="159"/>
      <c r="C21" s="160"/>
      <c r="D21" s="115" t="s">
        <v>299</v>
      </c>
      <c r="E21" s="116" t="s">
        <v>329</v>
      </c>
      <c r="F21" s="117" t="s">
        <v>333</v>
      </c>
      <c r="G21" s="118" t="s">
        <v>334</v>
      </c>
      <c r="H21" s="119">
        <v>40000</v>
      </c>
      <c r="I21" s="119">
        <v>40400</v>
      </c>
      <c r="J21" s="119">
        <v>40804</v>
      </c>
      <c r="K21" s="120" t="s">
        <v>335</v>
      </c>
    </row>
    <row r="22" spans="1:11" ht="18" customHeight="1">
      <c r="A22" s="164"/>
      <c r="B22" s="157"/>
      <c r="C22" s="158"/>
      <c r="D22" s="115" t="s">
        <v>299</v>
      </c>
      <c r="E22" s="116" t="s">
        <v>336</v>
      </c>
      <c r="F22" s="117" t="s">
        <v>337</v>
      </c>
      <c r="G22" s="118" t="s">
        <v>338</v>
      </c>
      <c r="H22" s="119">
        <v>20000</v>
      </c>
      <c r="I22" s="119">
        <v>20200</v>
      </c>
      <c r="J22" s="119">
        <v>20402</v>
      </c>
      <c r="K22" s="117" t="s">
        <v>328</v>
      </c>
    </row>
    <row r="23" spans="1:11" ht="44.45" customHeight="1">
      <c r="A23" s="165"/>
      <c r="B23" s="161" t="s">
        <v>370</v>
      </c>
      <c r="C23" s="162"/>
      <c r="D23" s="115" t="s">
        <v>299</v>
      </c>
      <c r="E23" s="116" t="s">
        <v>329</v>
      </c>
      <c r="F23" s="117" t="s">
        <v>368</v>
      </c>
      <c r="G23" s="118" t="s">
        <v>340</v>
      </c>
      <c r="H23" s="119">
        <v>600000</v>
      </c>
      <c r="I23" s="119">
        <v>606000</v>
      </c>
      <c r="J23" s="119">
        <v>612060</v>
      </c>
      <c r="K23" s="117" t="s">
        <v>339</v>
      </c>
    </row>
    <row r="24" spans="1:11" ht="14.45" customHeight="1">
      <c r="A24" s="163" t="s">
        <v>341</v>
      </c>
      <c r="B24" s="155" t="s">
        <v>342</v>
      </c>
      <c r="C24" s="156"/>
      <c r="D24" s="122" t="s">
        <v>299</v>
      </c>
      <c r="E24" s="123" t="s">
        <v>343</v>
      </c>
      <c r="F24" s="124" t="s">
        <v>344</v>
      </c>
      <c r="G24" s="125" t="s">
        <v>345</v>
      </c>
      <c r="H24" s="126">
        <v>55000</v>
      </c>
      <c r="I24" s="126">
        <v>55550</v>
      </c>
      <c r="J24" s="126">
        <v>56106</v>
      </c>
      <c r="K24" s="124" t="s">
        <v>346</v>
      </c>
    </row>
    <row r="25" spans="1:11">
      <c r="A25" s="164"/>
      <c r="B25" s="159"/>
      <c r="C25" s="160"/>
      <c r="D25" s="122" t="s">
        <v>299</v>
      </c>
      <c r="E25" s="123" t="s">
        <v>343</v>
      </c>
      <c r="F25" s="124" t="s">
        <v>347</v>
      </c>
      <c r="G25" s="125" t="s">
        <v>348</v>
      </c>
      <c r="H25" s="126">
        <v>90000</v>
      </c>
      <c r="I25" s="126">
        <v>90900</v>
      </c>
      <c r="J25" s="126">
        <v>91809</v>
      </c>
      <c r="K25" s="124" t="s">
        <v>346</v>
      </c>
    </row>
    <row r="26" spans="1:11">
      <c r="A26" s="164"/>
      <c r="B26" s="159"/>
      <c r="C26" s="160"/>
      <c r="D26" s="122" t="s">
        <v>299</v>
      </c>
      <c r="E26" s="123" t="s">
        <v>343</v>
      </c>
      <c r="F26" s="124" t="s">
        <v>349</v>
      </c>
      <c r="G26" s="125" t="s">
        <v>350</v>
      </c>
      <c r="H26" s="126">
        <v>15000</v>
      </c>
      <c r="I26" s="126">
        <v>15150</v>
      </c>
      <c r="J26" s="126">
        <v>15302</v>
      </c>
      <c r="K26" s="124" t="s">
        <v>339</v>
      </c>
    </row>
    <row r="27" spans="1:11">
      <c r="A27" s="164"/>
      <c r="B27" s="159"/>
      <c r="C27" s="160"/>
      <c r="D27" s="122" t="s">
        <v>299</v>
      </c>
      <c r="E27" s="123" t="s">
        <v>351</v>
      </c>
      <c r="F27" s="124" t="s">
        <v>352</v>
      </c>
      <c r="G27" s="125" t="s">
        <v>353</v>
      </c>
      <c r="H27" s="126">
        <v>80000</v>
      </c>
      <c r="I27" s="126">
        <v>80800</v>
      </c>
      <c r="J27" s="126">
        <v>81608</v>
      </c>
      <c r="K27" s="124" t="s">
        <v>339</v>
      </c>
    </row>
    <row r="28" spans="1:11">
      <c r="A28" s="164"/>
      <c r="B28" s="159"/>
      <c r="C28" s="160"/>
      <c r="D28" s="122" t="s">
        <v>299</v>
      </c>
      <c r="E28" s="123" t="s">
        <v>351</v>
      </c>
      <c r="F28" s="124" t="s">
        <v>354</v>
      </c>
      <c r="G28" s="125" t="s">
        <v>355</v>
      </c>
      <c r="H28" s="126">
        <v>40000</v>
      </c>
      <c r="I28" s="126">
        <v>40400</v>
      </c>
      <c r="J28" s="126">
        <v>40804</v>
      </c>
      <c r="K28" s="124" t="s">
        <v>339</v>
      </c>
    </row>
    <row r="29" spans="1:11">
      <c r="A29" s="165"/>
      <c r="B29" s="157"/>
      <c r="C29" s="158"/>
      <c r="D29" s="122" t="s">
        <v>299</v>
      </c>
      <c r="E29" s="123" t="s">
        <v>351</v>
      </c>
      <c r="F29" s="124" t="s">
        <v>356</v>
      </c>
      <c r="G29" s="125" t="s">
        <v>357</v>
      </c>
      <c r="H29" s="126">
        <v>100000</v>
      </c>
      <c r="I29" s="126">
        <v>101000</v>
      </c>
      <c r="J29" s="126">
        <v>102010</v>
      </c>
      <c r="K29" s="124" t="s">
        <v>339</v>
      </c>
    </row>
    <row r="31" spans="1:11">
      <c r="D31" s="127"/>
      <c r="E31" s="127"/>
      <c r="F31" s="128"/>
      <c r="G31" s="129" t="s">
        <v>358</v>
      </c>
      <c r="H31" s="130"/>
      <c r="I31" s="130"/>
      <c r="J31" s="130"/>
      <c r="K31" s="128"/>
    </row>
    <row r="32" spans="1:11">
      <c r="A32" s="150" t="s">
        <v>385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</row>
    <row r="33" spans="1:11">
      <c r="A33" s="1"/>
      <c r="B33" s="131"/>
      <c r="C33" s="131"/>
      <c r="D33" s="131"/>
      <c r="E33" s="131"/>
      <c r="F33" s="131"/>
      <c r="G33" s="131"/>
      <c r="H33" s="131"/>
      <c r="I33" s="129"/>
      <c r="J33" s="129"/>
      <c r="K33" s="129"/>
    </row>
    <row r="34" spans="1:11">
      <c r="A34" s="131" t="s">
        <v>387</v>
      </c>
      <c r="B34" s="129"/>
      <c r="C34" s="129"/>
      <c r="D34" s="129"/>
      <c r="E34" s="129"/>
      <c r="F34" s="129"/>
      <c r="G34" t="s">
        <v>5</v>
      </c>
      <c r="H34" s="109" t="s">
        <v>5</v>
      </c>
      <c r="I34" s="129"/>
      <c r="J34" s="129"/>
      <c r="K34" s="129"/>
    </row>
    <row r="35" spans="1:11">
      <c r="A35" s="131" t="s">
        <v>388</v>
      </c>
      <c r="B35" s="129"/>
      <c r="C35" s="129"/>
      <c r="D35" s="129"/>
      <c r="E35" s="129"/>
      <c r="F35" s="129"/>
      <c r="G35" s="129"/>
      <c r="H35" s="109" t="s">
        <v>5</v>
      </c>
      <c r="I35" s="129"/>
      <c r="J35" s="129"/>
      <c r="K35" s="129"/>
    </row>
    <row r="36" spans="1:11">
      <c r="A36" s="131"/>
      <c r="B36" s="129"/>
      <c r="C36" s="129"/>
      <c r="D36" s="129"/>
      <c r="E36" s="129"/>
      <c r="F36" s="129"/>
      <c r="G36" s="109" t="s">
        <v>378</v>
      </c>
      <c r="H36" s="152" t="s">
        <v>390</v>
      </c>
      <c r="I36" s="152"/>
      <c r="J36" s="152"/>
      <c r="K36" s="152"/>
    </row>
    <row r="37" spans="1:11">
      <c r="A37" s="131" t="s">
        <v>386</v>
      </c>
      <c r="B37" s="129"/>
      <c r="C37" s="129"/>
      <c r="D37" s="129"/>
      <c r="E37" s="129"/>
      <c r="F37" s="129"/>
      <c r="G37" s="134" t="s">
        <v>389</v>
      </c>
      <c r="H37" t="s">
        <v>5</v>
      </c>
      <c r="I37" s="129"/>
      <c r="J37" s="129"/>
      <c r="K37" s="129"/>
    </row>
    <row r="38" spans="1:11">
      <c r="A38" s="129"/>
      <c r="B38" s="129"/>
      <c r="C38" s="129"/>
      <c r="D38" s="129"/>
      <c r="E38" s="129"/>
      <c r="F38" s="129"/>
      <c r="G38" s="129"/>
      <c r="H38" s="152" t="s">
        <v>391</v>
      </c>
      <c r="I38" s="152"/>
      <c r="J38" s="152"/>
      <c r="K38" s="152"/>
    </row>
  </sheetData>
  <mergeCells count="25">
    <mergeCell ref="A1:K1"/>
    <mergeCell ref="A3:K3"/>
    <mergeCell ref="A11:A16"/>
    <mergeCell ref="A7:A8"/>
    <mergeCell ref="B7:C8"/>
    <mergeCell ref="D7:E7"/>
    <mergeCell ref="G7:G8"/>
    <mergeCell ref="A4:K4"/>
    <mergeCell ref="A5:K5"/>
    <mergeCell ref="A32:K32"/>
    <mergeCell ref="H36:K36"/>
    <mergeCell ref="H38:K38"/>
    <mergeCell ref="J7:J8"/>
    <mergeCell ref="B17:C18"/>
    <mergeCell ref="B19:C22"/>
    <mergeCell ref="B23:C23"/>
    <mergeCell ref="B11:C16"/>
    <mergeCell ref="B9:C10"/>
    <mergeCell ref="B24:C29"/>
    <mergeCell ref="A17:A23"/>
    <mergeCell ref="A24:A29"/>
    <mergeCell ref="K7:K8"/>
    <mergeCell ref="A9:A10"/>
    <mergeCell ref="H7:H8"/>
    <mergeCell ref="I7:I8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BISKUPIJA</dc:creator>
  <cp:lastModifiedBy>Windows User</cp:lastModifiedBy>
  <cp:lastPrinted>2018-12-14T11:14:16Z</cp:lastPrinted>
  <dcterms:created xsi:type="dcterms:W3CDTF">2018-11-09T08:18:00Z</dcterms:created>
  <dcterms:modified xsi:type="dcterms:W3CDTF">2018-12-20T12:41:16Z</dcterms:modified>
</cp:coreProperties>
</file>