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250" windowHeight="95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02" i="1"/>
  <c r="R52" i="2"/>
  <c r="R53"/>
  <c r="R54"/>
  <c r="R55"/>
  <c r="R56"/>
  <c r="R57"/>
  <c r="R58"/>
  <c r="R59"/>
  <c r="R60"/>
  <c r="R61"/>
  <c r="R62"/>
  <c r="R63"/>
  <c r="R64"/>
  <c r="R65"/>
  <c r="R66"/>
  <c r="N82" i="1"/>
  <c r="P168" i="2"/>
  <c r="N47" i="1" l="1"/>
  <c r="P244" i="2" l="1"/>
  <c r="P243" s="1"/>
  <c r="P242" s="1"/>
  <c r="P240"/>
  <c r="P239" s="1"/>
  <c r="P238" s="1"/>
  <c r="P237" s="1"/>
  <c r="P235"/>
  <c r="P234" s="1"/>
  <c r="P233" s="1"/>
  <c r="P231"/>
  <c r="P230" s="1"/>
  <c r="P229" s="1"/>
  <c r="P227"/>
  <c r="P226" s="1"/>
  <c r="P225" s="1"/>
  <c r="P220"/>
  <c r="P219" s="1"/>
  <c r="P218" s="1"/>
  <c r="P216"/>
  <c r="P214"/>
  <c r="P207"/>
  <c r="P206" s="1"/>
  <c r="P205" s="1"/>
  <c r="P203"/>
  <c r="P202" s="1"/>
  <c r="P201" s="1"/>
  <c r="P199"/>
  <c r="P198" s="1"/>
  <c r="P197" s="1"/>
  <c r="P195"/>
  <c r="P194" s="1"/>
  <c r="P193" s="1"/>
  <c r="P191"/>
  <c r="P190" s="1"/>
  <c r="P189" s="1"/>
  <c r="P184"/>
  <c r="P183" s="1"/>
  <c r="P182" s="1"/>
  <c r="P181" s="1"/>
  <c r="P180" s="1"/>
  <c r="P178"/>
  <c r="P177" s="1"/>
  <c r="P176" s="1"/>
  <c r="P174"/>
  <c r="P173" s="1"/>
  <c r="P172" s="1"/>
  <c r="P169"/>
  <c r="P167" s="1"/>
  <c r="P165"/>
  <c r="P164" s="1"/>
  <c r="P163" s="1"/>
  <c r="P158"/>
  <c r="P157" s="1"/>
  <c r="P156" s="1"/>
  <c r="P154"/>
  <c r="P153" s="1"/>
  <c r="P152" s="1"/>
  <c r="P150"/>
  <c r="P149" s="1"/>
  <c r="P148" s="1"/>
  <c r="P146"/>
  <c r="P145" s="1"/>
  <c r="P144" s="1"/>
  <c r="P140"/>
  <c r="P139" s="1"/>
  <c r="P138" s="1"/>
  <c r="P135"/>
  <c r="P134" s="1"/>
  <c r="P133" s="1"/>
  <c r="P131"/>
  <c r="P130" s="1"/>
  <c r="P129" s="1"/>
  <c r="P124"/>
  <c r="P123" s="1"/>
  <c r="P122" s="1"/>
  <c r="P120"/>
  <c r="P119" s="1"/>
  <c r="P118" s="1"/>
  <c r="P113"/>
  <c r="P112" s="1"/>
  <c r="P109"/>
  <c r="P108" s="1"/>
  <c r="P107" s="1"/>
  <c r="O65"/>
  <c r="P102"/>
  <c r="P101" s="1"/>
  <c r="P98"/>
  <c r="P97" s="1"/>
  <c r="P96" s="1"/>
  <c r="O98"/>
  <c r="P94"/>
  <c r="P93" s="1"/>
  <c r="P90"/>
  <c r="P89" s="1"/>
  <c r="P86"/>
  <c r="P85" s="1"/>
  <c r="P82"/>
  <c r="P81" s="1"/>
  <c r="P78"/>
  <c r="P77" s="1"/>
  <c r="P74"/>
  <c r="P73" s="1"/>
  <c r="P70"/>
  <c r="P69" s="1"/>
  <c r="P65"/>
  <c r="P63"/>
  <c r="P58"/>
  <c r="P52"/>
  <c r="P44"/>
  <c r="P39"/>
  <c r="P36"/>
  <c r="P20"/>
  <c r="P19" s="1"/>
  <c r="P18" s="1"/>
  <c r="P24"/>
  <c r="P31"/>
  <c r="P30" s="1"/>
  <c r="Q175"/>
  <c r="Q67"/>
  <c r="R21"/>
  <c r="R25"/>
  <c r="R26"/>
  <c r="R32"/>
  <c r="R37"/>
  <c r="R38"/>
  <c r="R40"/>
  <c r="R45"/>
  <c r="R71"/>
  <c r="R75"/>
  <c r="R79"/>
  <c r="R83"/>
  <c r="R91"/>
  <c r="R95"/>
  <c r="R98"/>
  <c r="R99"/>
  <c r="R103"/>
  <c r="R110"/>
  <c r="R114"/>
  <c r="R121"/>
  <c r="R125"/>
  <c r="R126"/>
  <c r="R132"/>
  <c r="R136"/>
  <c r="R137"/>
  <c r="R141"/>
  <c r="R151"/>
  <c r="R159"/>
  <c r="R166"/>
  <c r="R170"/>
  <c r="R175"/>
  <c r="R185"/>
  <c r="R192"/>
  <c r="R196"/>
  <c r="R200"/>
  <c r="R204"/>
  <c r="R208"/>
  <c r="R215"/>
  <c r="R217"/>
  <c r="R221"/>
  <c r="R228"/>
  <c r="R232"/>
  <c r="R236"/>
  <c r="R241"/>
  <c r="R246"/>
  <c r="P224" l="1"/>
  <c r="P223" s="1"/>
  <c r="P222" s="1"/>
  <c r="P213"/>
  <c r="P212" s="1"/>
  <c r="P211" s="1"/>
  <c r="P210" s="1"/>
  <c r="P209" s="1"/>
  <c r="P188"/>
  <c r="P187" s="1"/>
  <c r="P186" s="1"/>
  <c r="P171"/>
  <c r="P162"/>
  <c r="P143"/>
  <c r="P142" s="1"/>
  <c r="P128"/>
  <c r="P127" s="1"/>
  <c r="P117"/>
  <c r="P116" s="1"/>
  <c r="P23"/>
  <c r="P111"/>
  <c r="P106" s="1"/>
  <c r="P105" s="1"/>
  <c r="P100"/>
  <c r="O97"/>
  <c r="P92"/>
  <c r="P88"/>
  <c r="P84"/>
  <c r="P80"/>
  <c r="P76"/>
  <c r="P72"/>
  <c r="P68"/>
  <c r="P51"/>
  <c r="P50" s="1"/>
  <c r="P43"/>
  <c r="P35"/>
  <c r="P34" s="1"/>
  <c r="P29"/>
  <c r="P161" l="1"/>
  <c r="P160" s="1"/>
  <c r="P115"/>
  <c r="P22"/>
  <c r="P104"/>
  <c r="R97"/>
  <c r="O96"/>
  <c r="P49"/>
  <c r="P48" s="1"/>
  <c r="P47" s="1"/>
  <c r="P42"/>
  <c r="P33"/>
  <c r="P28"/>
  <c r="P16" l="1"/>
  <c r="R96"/>
  <c r="P46"/>
  <c r="P41"/>
  <c r="P15" l="1"/>
  <c r="P14" s="1"/>
  <c r="P13" l="1"/>
  <c r="P12" l="1"/>
  <c r="N43" i="1" l="1"/>
  <c r="P43" s="1"/>
  <c r="P47"/>
  <c r="N52"/>
  <c r="P52" s="1"/>
  <c r="N55"/>
  <c r="P55" s="1"/>
  <c r="N59"/>
  <c r="P59" s="1"/>
  <c r="N61"/>
  <c r="P61" s="1"/>
  <c r="N64"/>
  <c r="P64" s="1"/>
  <c r="N67"/>
  <c r="P67" s="1"/>
  <c r="N73"/>
  <c r="P73" s="1"/>
  <c r="N78"/>
  <c r="P78" s="1"/>
  <c r="N80"/>
  <c r="P80" s="1"/>
  <c r="P82"/>
  <c r="N84"/>
  <c r="P84" s="1"/>
  <c r="N89"/>
  <c r="P89" s="1"/>
  <c r="N95"/>
  <c r="N94" s="1"/>
  <c r="N24" s="1"/>
  <c r="N97"/>
  <c r="N98"/>
  <c r="P44"/>
  <c r="P45"/>
  <c r="P46"/>
  <c r="P48"/>
  <c r="P49"/>
  <c r="P50"/>
  <c r="P53"/>
  <c r="P54"/>
  <c r="P56"/>
  <c r="P57"/>
  <c r="P58"/>
  <c r="P60"/>
  <c r="P62"/>
  <c r="P65"/>
  <c r="P68"/>
  <c r="P69"/>
  <c r="P70"/>
  <c r="P71"/>
  <c r="P72"/>
  <c r="P74"/>
  <c r="P75"/>
  <c r="P76"/>
  <c r="P77"/>
  <c r="P79"/>
  <c r="P81"/>
  <c r="P83"/>
  <c r="P85"/>
  <c r="P87"/>
  <c r="P90"/>
  <c r="P91"/>
  <c r="P92"/>
  <c r="N88" l="1"/>
  <c r="P88" s="1"/>
  <c r="N66"/>
  <c r="P66" s="1"/>
  <c r="N63"/>
  <c r="N42"/>
  <c r="N101"/>
  <c r="N25"/>
  <c r="N26" s="1"/>
  <c r="N20" l="1"/>
  <c r="P20" s="1"/>
  <c r="N19"/>
  <c r="P19" s="1"/>
  <c r="P63"/>
  <c r="N18"/>
  <c r="P18" s="1"/>
  <c r="P42"/>
  <c r="N17"/>
  <c r="O36" i="2"/>
  <c r="R36" s="1"/>
  <c r="L80" i="1"/>
  <c r="O140" i="2"/>
  <c r="N140"/>
  <c r="N139" s="1"/>
  <c r="N98"/>
  <c r="Q83"/>
  <c r="Q87"/>
  <c r="O102"/>
  <c r="N102"/>
  <c r="N101" s="1"/>
  <c r="N100" s="1"/>
  <c r="O94"/>
  <c r="N94"/>
  <c r="N93" s="1"/>
  <c r="N92" s="1"/>
  <c r="O90"/>
  <c r="N90"/>
  <c r="N89" s="1"/>
  <c r="O220"/>
  <c r="N220"/>
  <c r="N219" s="1"/>
  <c r="N218" s="1"/>
  <c r="O78"/>
  <c r="M80" i="1"/>
  <c r="M73"/>
  <c r="N169" i="2"/>
  <c r="N168" s="1"/>
  <c r="N167" s="1"/>
  <c r="O169"/>
  <c r="M25" i="1"/>
  <c r="L25"/>
  <c r="M102"/>
  <c r="M101" s="1"/>
  <c r="L102"/>
  <c r="L101" s="1"/>
  <c r="M95"/>
  <c r="M94" s="1"/>
  <c r="M26" s="1"/>
  <c r="L95"/>
  <c r="L94" s="1"/>
  <c r="L24" s="1"/>
  <c r="M89"/>
  <c r="M84"/>
  <c r="M82"/>
  <c r="M78"/>
  <c r="M67"/>
  <c r="N21" l="1"/>
  <c r="N32" s="1"/>
  <c r="P17"/>
  <c r="N97" i="2"/>
  <c r="O219"/>
  <c r="R220"/>
  <c r="O93"/>
  <c r="R94"/>
  <c r="O139"/>
  <c r="R140"/>
  <c r="R169"/>
  <c r="R78"/>
  <c r="O89"/>
  <c r="R90"/>
  <c r="R102"/>
  <c r="N96"/>
  <c r="O101"/>
  <c r="O218"/>
  <c r="O77"/>
  <c r="M66" i="1"/>
  <c r="O168" i="2"/>
  <c r="O44" i="1"/>
  <c r="O45"/>
  <c r="O46"/>
  <c r="O48"/>
  <c r="O49"/>
  <c r="O50"/>
  <c r="O53"/>
  <c r="O54"/>
  <c r="O56"/>
  <c r="O57"/>
  <c r="O58"/>
  <c r="O60"/>
  <c r="O62"/>
  <c r="O65"/>
  <c r="O68"/>
  <c r="O69"/>
  <c r="O70"/>
  <c r="O71"/>
  <c r="O72"/>
  <c r="O74"/>
  <c r="O75"/>
  <c r="O76"/>
  <c r="O77"/>
  <c r="O79"/>
  <c r="O83"/>
  <c r="O85"/>
  <c r="O86"/>
  <c r="O87"/>
  <c r="O90"/>
  <c r="O91"/>
  <c r="O92"/>
  <c r="M64"/>
  <c r="M63" s="1"/>
  <c r="M18" s="1"/>
  <c r="L64"/>
  <c r="L63" s="1"/>
  <c r="L18" s="1"/>
  <c r="M61"/>
  <c r="M59"/>
  <c r="M55"/>
  <c r="M52"/>
  <c r="M47"/>
  <c r="L43"/>
  <c r="M43"/>
  <c r="O138" i="2" l="1"/>
  <c r="R139"/>
  <c r="R168"/>
  <c r="R101"/>
  <c r="O92"/>
  <c r="R93"/>
  <c r="R218"/>
  <c r="R219"/>
  <c r="O76"/>
  <c r="R77"/>
  <c r="O88"/>
  <c r="R89"/>
  <c r="O100"/>
  <c r="O167"/>
  <c r="O63" i="1"/>
  <c r="O43"/>
  <c r="O64"/>
  <c r="M42"/>
  <c r="M17" s="1"/>
  <c r="Q38" i="2"/>
  <c r="O52"/>
  <c r="O58"/>
  <c r="O63"/>
  <c r="O70"/>
  <c r="O74"/>
  <c r="O82"/>
  <c r="O86"/>
  <c r="O245"/>
  <c r="O240"/>
  <c r="N245"/>
  <c r="N244" s="1"/>
  <c r="N243" s="1"/>
  <c r="N242" s="1"/>
  <c r="N240"/>
  <c r="N239" s="1"/>
  <c r="N238" s="1"/>
  <c r="N237" s="1"/>
  <c r="O235"/>
  <c r="N235"/>
  <c r="N234" s="1"/>
  <c r="N233" s="1"/>
  <c r="O231"/>
  <c r="N231"/>
  <c r="N230" s="1"/>
  <c r="N229" s="1"/>
  <c r="O227"/>
  <c r="N227"/>
  <c r="N226" s="1"/>
  <c r="N225" s="1"/>
  <c r="O216"/>
  <c r="R216" s="1"/>
  <c r="O214"/>
  <c r="R214" s="1"/>
  <c r="N216"/>
  <c r="N214"/>
  <c r="O191"/>
  <c r="O195"/>
  <c r="O199"/>
  <c r="O203"/>
  <c r="O207"/>
  <c r="N207"/>
  <c r="N206" s="1"/>
  <c r="N205" s="1"/>
  <c r="N203"/>
  <c r="N202" s="1"/>
  <c r="N201" s="1"/>
  <c r="N199"/>
  <c r="N198" s="1"/>
  <c r="N197" s="1"/>
  <c r="N195"/>
  <c r="N194" s="1"/>
  <c r="N193" s="1"/>
  <c r="N191"/>
  <c r="N190" s="1"/>
  <c r="N189" s="1"/>
  <c r="O206" l="1"/>
  <c r="R207"/>
  <c r="O190"/>
  <c r="R191"/>
  <c r="O230"/>
  <c r="R231"/>
  <c r="O81"/>
  <c r="R82"/>
  <c r="R100"/>
  <c r="R138"/>
  <c r="O194"/>
  <c r="R195"/>
  <c r="O85"/>
  <c r="R167"/>
  <c r="R88"/>
  <c r="O198"/>
  <c r="Q198" s="1"/>
  <c r="R199"/>
  <c r="O226"/>
  <c r="Q226" s="1"/>
  <c r="R227"/>
  <c r="O234"/>
  <c r="Q234" s="1"/>
  <c r="R235"/>
  <c r="O244"/>
  <c r="R245"/>
  <c r="O69"/>
  <c r="R70"/>
  <c r="R76"/>
  <c r="O202"/>
  <c r="Q202" s="1"/>
  <c r="R203"/>
  <c r="O239"/>
  <c r="Q239" s="1"/>
  <c r="R240"/>
  <c r="O73"/>
  <c r="R74"/>
  <c r="R92"/>
  <c r="O84"/>
  <c r="O213"/>
  <c r="O184"/>
  <c r="N184"/>
  <c r="N183" s="1"/>
  <c r="O174"/>
  <c r="O178"/>
  <c r="N178"/>
  <c r="N177" s="1"/>
  <c r="N174"/>
  <c r="O165"/>
  <c r="N165"/>
  <c r="N164" s="1"/>
  <c r="N163" s="1"/>
  <c r="N162" s="1"/>
  <c r="O146"/>
  <c r="O150"/>
  <c r="O154"/>
  <c r="O158"/>
  <c r="N158"/>
  <c r="N157" s="1"/>
  <c r="N156" s="1"/>
  <c r="N154"/>
  <c r="N150"/>
  <c r="N149" s="1"/>
  <c r="N148" s="1"/>
  <c r="N146"/>
  <c r="O131"/>
  <c r="O135"/>
  <c r="N131"/>
  <c r="O124"/>
  <c r="O120"/>
  <c r="N120"/>
  <c r="O113"/>
  <c r="N113"/>
  <c r="N112" s="1"/>
  <c r="N111" s="1"/>
  <c r="O109"/>
  <c r="N109"/>
  <c r="N108" s="1"/>
  <c r="N58"/>
  <c r="N65"/>
  <c r="N86"/>
  <c r="Q86" s="1"/>
  <c r="N82"/>
  <c r="Q82" s="1"/>
  <c r="N74"/>
  <c r="N73" s="1"/>
  <c r="N72" s="1"/>
  <c r="N70"/>
  <c r="N69" s="1"/>
  <c r="N68" s="1"/>
  <c r="N63"/>
  <c r="Q63" s="1"/>
  <c r="O44"/>
  <c r="N44"/>
  <c r="O39"/>
  <c r="R39" s="1"/>
  <c r="N39"/>
  <c r="O31"/>
  <c r="N31"/>
  <c r="N30" s="1"/>
  <c r="O24"/>
  <c r="O20"/>
  <c r="Q21"/>
  <c r="Q25"/>
  <c r="Q26"/>
  <c r="Q27"/>
  <c r="Q32"/>
  <c r="Q40"/>
  <c r="Q45"/>
  <c r="Q53"/>
  <c r="Q54"/>
  <c r="Q55"/>
  <c r="Q56"/>
  <c r="Q57"/>
  <c r="Q59"/>
  <c r="Q60"/>
  <c r="Q61"/>
  <c r="Q62"/>
  <c r="Q64"/>
  <c r="Q71"/>
  <c r="Q75"/>
  <c r="Q110"/>
  <c r="Q114"/>
  <c r="Q121"/>
  <c r="Q125"/>
  <c r="Q126"/>
  <c r="Q132"/>
  <c r="Q136"/>
  <c r="Q137"/>
  <c r="Q147"/>
  <c r="Q151"/>
  <c r="Q155"/>
  <c r="Q159"/>
  <c r="Q166"/>
  <c r="Q179"/>
  <c r="Q185"/>
  <c r="Q190"/>
  <c r="Q191"/>
  <c r="Q192"/>
  <c r="Q194"/>
  <c r="Q195"/>
  <c r="Q196"/>
  <c r="Q199"/>
  <c r="Q200"/>
  <c r="Q203"/>
  <c r="Q204"/>
  <c r="Q206"/>
  <c r="Q207"/>
  <c r="Q208"/>
  <c r="Q214"/>
  <c r="Q215"/>
  <c r="Q216"/>
  <c r="Q217"/>
  <c r="Q227"/>
  <c r="Q228"/>
  <c r="Q230"/>
  <c r="Q231"/>
  <c r="Q232"/>
  <c r="Q235"/>
  <c r="Q236"/>
  <c r="Q240"/>
  <c r="Q241"/>
  <c r="Q244"/>
  <c r="Q245"/>
  <c r="Q246"/>
  <c r="O19" l="1"/>
  <c r="R20"/>
  <c r="O108"/>
  <c r="Q108" s="1"/>
  <c r="R109"/>
  <c r="O119"/>
  <c r="R119" s="1"/>
  <c r="R120"/>
  <c r="O130"/>
  <c r="R131"/>
  <c r="O145"/>
  <c r="O183"/>
  <c r="Q183" s="1"/>
  <c r="R184"/>
  <c r="O72"/>
  <c r="R72" s="1"/>
  <c r="R73"/>
  <c r="O201"/>
  <c r="R202"/>
  <c r="O68"/>
  <c r="R68" s="1"/>
  <c r="R69"/>
  <c r="O233"/>
  <c r="R234"/>
  <c r="O197"/>
  <c r="R197" s="1"/>
  <c r="R198"/>
  <c r="O193"/>
  <c r="R194"/>
  <c r="O229"/>
  <c r="R230"/>
  <c r="O205"/>
  <c r="R206"/>
  <c r="O30"/>
  <c r="R31"/>
  <c r="O43"/>
  <c r="R44"/>
  <c r="O134"/>
  <c r="R135"/>
  <c r="O149"/>
  <c r="Q149" s="1"/>
  <c r="R150"/>
  <c r="O112"/>
  <c r="R113"/>
  <c r="O153"/>
  <c r="O164"/>
  <c r="R165"/>
  <c r="O173"/>
  <c r="Q174"/>
  <c r="R174"/>
  <c r="O212"/>
  <c r="R212" s="1"/>
  <c r="R213"/>
  <c r="O238"/>
  <c r="R239"/>
  <c r="O243"/>
  <c r="R244"/>
  <c r="O225"/>
  <c r="R226"/>
  <c r="O80"/>
  <c r="R80" s="1"/>
  <c r="R81"/>
  <c r="O189"/>
  <c r="R190"/>
  <c r="O23"/>
  <c r="R24"/>
  <c r="O123"/>
  <c r="R124"/>
  <c r="O157"/>
  <c r="Q157" s="1"/>
  <c r="R158"/>
  <c r="O177"/>
  <c r="Q177" s="1"/>
  <c r="Q146"/>
  <c r="N81"/>
  <c r="N80" s="1"/>
  <c r="Q154"/>
  <c r="Q184"/>
  <c r="Q165"/>
  <c r="Q158"/>
  <c r="Q120"/>
  <c r="Q131"/>
  <c r="Q20"/>
  <c r="Q30"/>
  <c r="N29"/>
  <c r="Q109"/>
  <c r="Q31"/>
  <c r="O18"/>
  <c r="N85"/>
  <c r="Q113"/>
  <c r="N119"/>
  <c r="N118" s="1"/>
  <c r="N130"/>
  <c r="N129" s="1"/>
  <c r="N145"/>
  <c r="Q150"/>
  <c r="N153"/>
  <c r="Q112"/>
  <c r="O35"/>
  <c r="O51"/>
  <c r="Q69"/>
  <c r="N182"/>
  <c r="N176"/>
  <c r="Q178"/>
  <c r="N173"/>
  <c r="Q164"/>
  <c r="O118"/>
  <c r="R118" s="1"/>
  <c r="Q58"/>
  <c r="Q65"/>
  <c r="Q74"/>
  <c r="Q73"/>
  <c r="Q70"/>
  <c r="Q68"/>
  <c r="Q72"/>
  <c r="Q44"/>
  <c r="Q39"/>
  <c r="R18" l="1"/>
  <c r="O163"/>
  <c r="R164"/>
  <c r="O111"/>
  <c r="R112"/>
  <c r="O133"/>
  <c r="R133" s="1"/>
  <c r="R134"/>
  <c r="O29"/>
  <c r="R30"/>
  <c r="R229"/>
  <c r="Q229"/>
  <c r="O144"/>
  <c r="Q19"/>
  <c r="R19"/>
  <c r="O156"/>
  <c r="R157"/>
  <c r="O22"/>
  <c r="R22" s="1"/>
  <c r="R23"/>
  <c r="O242"/>
  <c r="R243"/>
  <c r="Q243"/>
  <c r="O34"/>
  <c r="R35"/>
  <c r="O172"/>
  <c r="R173"/>
  <c r="Q173"/>
  <c r="O152"/>
  <c r="O148"/>
  <c r="R149"/>
  <c r="O42"/>
  <c r="R43"/>
  <c r="R205"/>
  <c r="Q205"/>
  <c r="R193"/>
  <c r="Q193"/>
  <c r="R233"/>
  <c r="Q233"/>
  <c r="R201"/>
  <c r="Q201"/>
  <c r="O182"/>
  <c r="Q182" s="1"/>
  <c r="R183"/>
  <c r="O129"/>
  <c r="Q129" s="1"/>
  <c r="R130"/>
  <c r="O107"/>
  <c r="R108"/>
  <c r="O211"/>
  <c r="R211" s="1"/>
  <c r="O176"/>
  <c r="O122"/>
  <c r="R122" s="1"/>
  <c r="R123"/>
  <c r="R189"/>
  <c r="O188"/>
  <c r="Q189"/>
  <c r="R225"/>
  <c r="Q225"/>
  <c r="O224"/>
  <c r="O237"/>
  <c r="R238"/>
  <c r="Q238"/>
  <c r="Q80"/>
  <c r="O50"/>
  <c r="R51"/>
  <c r="Q119"/>
  <c r="Q130"/>
  <c r="Q81"/>
  <c r="N84"/>
  <c r="Q84" s="1"/>
  <c r="Q85"/>
  <c r="Q153"/>
  <c r="N152"/>
  <c r="Q145"/>
  <c r="N144"/>
  <c r="Q29"/>
  <c r="N28"/>
  <c r="O117"/>
  <c r="N181"/>
  <c r="N172"/>
  <c r="Q118"/>
  <c r="Q152" l="1"/>
  <c r="Q144"/>
  <c r="Q176"/>
  <c r="O210"/>
  <c r="R210" s="1"/>
  <c r="O16"/>
  <c r="R16" s="1"/>
  <c r="R224"/>
  <c r="O223"/>
  <c r="R188"/>
  <c r="O187"/>
  <c r="O33"/>
  <c r="R33" s="1"/>
  <c r="R34"/>
  <c r="O143"/>
  <c r="O28"/>
  <c r="R29"/>
  <c r="R111"/>
  <c r="Q111"/>
  <c r="R237"/>
  <c r="Q237"/>
  <c r="R129"/>
  <c r="O128"/>
  <c r="O41"/>
  <c r="R41" s="1"/>
  <c r="R42"/>
  <c r="R242"/>
  <c r="Q242"/>
  <c r="R156"/>
  <c r="Q156"/>
  <c r="R117"/>
  <c r="O116"/>
  <c r="Q172"/>
  <c r="R172"/>
  <c r="O171"/>
  <c r="O162"/>
  <c r="R163"/>
  <c r="Q163"/>
  <c r="R107"/>
  <c r="O106"/>
  <c r="O181"/>
  <c r="R182"/>
  <c r="R148"/>
  <c r="Q148"/>
  <c r="O49"/>
  <c r="R50"/>
  <c r="N180"/>
  <c r="O209" l="1"/>
  <c r="R209" s="1"/>
  <c r="O180"/>
  <c r="R180" s="1"/>
  <c r="R181"/>
  <c r="R116"/>
  <c r="R28"/>
  <c r="O15"/>
  <c r="O222"/>
  <c r="R222" s="1"/>
  <c r="R223"/>
  <c r="R171"/>
  <c r="R162"/>
  <c r="Q162"/>
  <c r="O161"/>
  <c r="Q28"/>
  <c r="R106"/>
  <c r="O105"/>
  <c r="R128"/>
  <c r="O127"/>
  <c r="R127" s="1"/>
  <c r="O142"/>
  <c r="R142" s="1"/>
  <c r="R143"/>
  <c r="O186"/>
  <c r="R186" s="1"/>
  <c r="R187"/>
  <c r="Q181"/>
  <c r="R49"/>
  <c r="O48"/>
  <c r="O18" i="1"/>
  <c r="M19"/>
  <c r="M21" s="1"/>
  <c r="M32" s="1"/>
  <c r="M88"/>
  <c r="M20" s="1"/>
  <c r="L73"/>
  <c r="O73" s="1"/>
  <c r="L67"/>
  <c r="O67" s="1"/>
  <c r="L84"/>
  <c r="O84" s="1"/>
  <c r="N24" i="2"/>
  <c r="N143"/>
  <c r="L89" i="1"/>
  <c r="N135" i="2"/>
  <c r="N107"/>
  <c r="N43"/>
  <c r="N36"/>
  <c r="L59" i="1"/>
  <c r="O59" s="1"/>
  <c r="L47"/>
  <c r="O47" s="1"/>
  <c r="L61"/>
  <c r="O61" s="1"/>
  <c r="L52"/>
  <c r="O52" s="1"/>
  <c r="N224" i="2"/>
  <c r="N213"/>
  <c r="N171"/>
  <c r="Q171" s="1"/>
  <c r="N124"/>
  <c r="N52"/>
  <c r="N18"/>
  <c r="Q18" s="1"/>
  <c r="L82" i="1"/>
  <c r="O82" s="1"/>
  <c r="L78"/>
  <c r="O78" s="1"/>
  <c r="L55"/>
  <c r="O55" s="1"/>
  <c r="L26"/>
  <c r="Q180" i="2" l="1"/>
  <c r="O104"/>
  <c r="R104" s="1"/>
  <c r="R105"/>
  <c r="O160"/>
  <c r="R160" s="1"/>
  <c r="R161"/>
  <c r="O14"/>
  <c r="R15"/>
  <c r="O115"/>
  <c r="R115" s="1"/>
  <c r="R48"/>
  <c r="O47"/>
  <c r="Q143"/>
  <c r="N142"/>
  <c r="Q142" s="1"/>
  <c r="N35"/>
  <c r="Q35" s="1"/>
  <c r="Q36"/>
  <c r="N23"/>
  <c r="Q24"/>
  <c r="N123"/>
  <c r="Q124"/>
  <c r="N51"/>
  <c r="Q51" s="1"/>
  <c r="Q52"/>
  <c r="N134"/>
  <c r="Q135"/>
  <c r="L88" i="1"/>
  <c r="O89"/>
  <c r="N223" i="2"/>
  <c r="Q224"/>
  <c r="N212"/>
  <c r="Q213"/>
  <c r="Q197"/>
  <c r="N188"/>
  <c r="N161"/>
  <c r="Q161" s="1"/>
  <c r="N106"/>
  <c r="Q107"/>
  <c r="N42"/>
  <c r="Q43"/>
  <c r="N34"/>
  <c r="L42" i="1"/>
  <c r="L66"/>
  <c r="O13" i="2" l="1"/>
  <c r="R13" s="1"/>
  <c r="R14"/>
  <c r="R47"/>
  <c r="O46"/>
  <c r="Q188"/>
  <c r="Q212"/>
  <c r="N211"/>
  <c r="N187"/>
  <c r="N186" s="1"/>
  <c r="Q186" s="1"/>
  <c r="N133"/>
  <c r="Q134"/>
  <c r="N122"/>
  <c r="Q123"/>
  <c r="N22"/>
  <c r="Q23"/>
  <c r="O42" i="1"/>
  <c r="L17"/>
  <c r="L21" s="1"/>
  <c r="O66"/>
  <c r="L19"/>
  <c r="O19" s="1"/>
  <c r="O88"/>
  <c r="L20"/>
  <c r="O20" s="1"/>
  <c r="N222" i="2"/>
  <c r="Q222" s="1"/>
  <c r="Q223"/>
  <c r="N160"/>
  <c r="Q160" s="1"/>
  <c r="N105"/>
  <c r="Q106"/>
  <c r="N50"/>
  <c r="N41"/>
  <c r="Q41" s="1"/>
  <c r="Q42"/>
  <c r="N33"/>
  <c r="Q33" s="1"/>
  <c r="Q34"/>
  <c r="R46" l="1"/>
  <c r="O12"/>
  <c r="R12" s="1"/>
  <c r="Q187"/>
  <c r="Q22"/>
  <c r="N16"/>
  <c r="N117"/>
  <c r="Q122"/>
  <c r="N128"/>
  <c r="Q133"/>
  <c r="O17" i="1"/>
  <c r="N210" i="2"/>
  <c r="Q211"/>
  <c r="N104"/>
  <c r="Q104" s="1"/>
  <c r="Q105"/>
  <c r="Q50"/>
  <c r="N116" l="1"/>
  <c r="Q128"/>
  <c r="N127"/>
  <c r="Q127" s="1"/>
  <c r="N15"/>
  <c r="Q15" s="1"/>
  <c r="Q16"/>
  <c r="Q117"/>
  <c r="N209"/>
  <c r="Q209" s="1"/>
  <c r="Q210"/>
  <c r="N115" l="1"/>
  <c r="Q115" s="1"/>
  <c r="N14"/>
  <c r="Q14" s="1"/>
  <c r="Q116"/>
  <c r="N13" l="1"/>
  <c r="Q13" s="1"/>
  <c r="N88" l="1"/>
  <c r="N49" l="1"/>
  <c r="N48" s="1"/>
  <c r="Q49" l="1"/>
  <c r="Q48"/>
  <c r="N47"/>
  <c r="Q47" l="1"/>
  <c r="N46"/>
  <c r="Q46" l="1"/>
  <c r="N12"/>
  <c r="Q12" s="1"/>
</calcChain>
</file>

<file path=xl/sharedStrings.xml><?xml version="1.0" encoding="utf-8"?>
<sst xmlns="http://schemas.openxmlformats.org/spreadsheetml/2006/main" count="1496" uniqueCount="471">
  <si>
    <t>I. OPĆI DIO</t>
  </si>
  <si>
    <t>Članak 1.</t>
  </si>
  <si>
    <t>Br.konta</t>
  </si>
  <si>
    <t>Plan</t>
  </si>
  <si>
    <t>Indeks</t>
  </si>
  <si>
    <t xml:space="preserve"> </t>
  </si>
  <si>
    <t>Šifra izvora</t>
  </si>
  <si>
    <t>3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</si>
  <si>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</si>
  <si>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</si>
  <si>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</si>
  <si>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</si>
  <si>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</si>
  <si>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</si>
  <si>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</si>
  <si>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</si>
  <si>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</si>
  <si>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Primici od financijske imovine i zaduživanja</t>
  </si>
  <si>
    <t>Izdaci za financijsku imovinu i otplate zajmova</t>
  </si>
  <si>
    <t>Vlastiti izvori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</si>
  <si>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</si>
  <si>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</si>
  <si>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</si>
  <si>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</si>
  <si>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</si>
  <si>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</si>
  <si>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634</t>
  </si>
  <si>
    <t>Pomoći od izvanproračunskih korisnika</t>
  </si>
  <si>
    <t>Prihodi od imovine</t>
  </si>
  <si>
    <t>Prihodi od financijske imovine</t>
  </si>
  <si>
    <t>Prihodi od nefinancijske imovine</t>
  </si>
  <si>
    <t>Prihodi od upravnih i administativnih pristojbi, pristojbi po posebnim propisima i naknada</t>
  </si>
  <si>
    <t>Upravne i administrativne pristojbe</t>
  </si>
  <si>
    <t>652</t>
  </si>
  <si>
    <t>Prihodi po posebnim propisima</t>
  </si>
  <si>
    <t>Komunalni doprinosi i naknade</t>
  </si>
  <si>
    <t>66</t>
  </si>
  <si>
    <t>Prihodi od prodaje proizvoda i robe te pruženih usluga i prihodi od donacija</t>
  </si>
  <si>
    <t>663</t>
  </si>
  <si>
    <t>Donacije od pravnih i fizičkih osoba izvan općeg proračuna</t>
  </si>
  <si>
    <t>68</t>
  </si>
  <si>
    <t>Kazne, upravne mjere i ostali prihodi</t>
  </si>
  <si>
    <t>683</t>
  </si>
  <si>
    <t>Prihodi od prodaje proizvedene dugotrajne imovine</t>
  </si>
  <si>
    <t>721</t>
  </si>
  <si>
    <t>Prihodi od prodaje građevinskih objekata</t>
  </si>
  <si>
    <t>Rashodi za zaposlene</t>
  </si>
  <si>
    <t>Plaće</t>
  </si>
  <si>
    <t>311</t>
  </si>
  <si>
    <t>Plaće (javni radovi)</t>
  </si>
  <si>
    <t>Ostali rashodi za zaposlene</t>
  </si>
  <si>
    <t>Doprinosi na plaće</t>
  </si>
  <si>
    <t>313</t>
  </si>
  <si>
    <t>Doprinosi na plaće (javni radovi)</t>
  </si>
  <si>
    <t>Materijalni rashodi</t>
  </si>
  <si>
    <t>Naknade troškova zaposlenima</t>
  </si>
  <si>
    <t>Rashodi  za materijal i energiju</t>
  </si>
  <si>
    <t>Rashodi za usluge</t>
  </si>
  <si>
    <t>Ostali nespomenuti rashodi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</si>
  <si>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</si>
  <si>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</si>
  <si>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</si>
  <si>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</si>
  <si>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 xml:space="preserve">Ostali rashodi  </t>
  </si>
  <si>
    <t>Tekuće donacije</t>
  </si>
  <si>
    <t>383</t>
  </si>
  <si>
    <t>Kazne, penali i naknade štete</t>
  </si>
  <si>
    <t>Kapitalne pomoći</t>
  </si>
  <si>
    <t>Rashodi za nabavu proizvedene dugotrajne imovine</t>
  </si>
  <si>
    <t>Građevinski objekti</t>
  </si>
  <si>
    <t>422</t>
  </si>
  <si>
    <t>Postrojenja i oprema</t>
  </si>
  <si>
    <t>426</t>
  </si>
  <si>
    <t>Nematerijalna proizvedena imovina</t>
  </si>
  <si>
    <t>81</t>
  </si>
  <si>
    <t>Primljene otplate (povrati) glavnice danih zajmova</t>
  </si>
  <si>
    <t>815</t>
  </si>
  <si>
    <t>51</t>
  </si>
  <si>
    <t>Izdaci za dane zajmove</t>
  </si>
  <si>
    <t>515</t>
  </si>
  <si>
    <t>Izdaci za dane zajmove bankama i ostalim financijskim institucijama izvan javnog sektora</t>
  </si>
  <si>
    <t>Rezultat poslovanja</t>
  </si>
  <si>
    <t>Višak/manjak prihoda</t>
  </si>
  <si>
    <t>U Proračunu se utvrđuju sredstva za proračunsku zalihu u iznosu od 15.000,00 kn.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</si>
  <si>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</si>
  <si>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</si>
  <si>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</si>
  <si>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</si>
  <si>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</si>
  <si>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</si>
  <si>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</si>
  <si>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</si>
  <si>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izvor</t>
  </si>
  <si>
    <t>BROJ</t>
  </si>
  <si>
    <t>Funk-</t>
  </si>
  <si>
    <t xml:space="preserve">   VRSTA RASHODA</t>
  </si>
  <si>
    <t xml:space="preserve">cijska </t>
  </si>
  <si>
    <t>Račun</t>
  </si>
  <si>
    <t xml:space="preserve">   I IZDATAKA</t>
  </si>
  <si>
    <t>UKUPNO RASHODI I IZDACI</t>
  </si>
  <si>
    <t>0111</t>
  </si>
  <si>
    <t>predstavničkog i izvršnog tijela i mjesne samouprave</t>
  </si>
  <si>
    <t>322</t>
  </si>
  <si>
    <t>Rashodi za materijal i energiju</t>
  </si>
  <si>
    <t>323</t>
  </si>
  <si>
    <t>0011</t>
  </si>
  <si>
    <t>32</t>
  </si>
  <si>
    <t>329</t>
  </si>
  <si>
    <t>Ostali rashodi</t>
  </si>
  <si>
    <t>0112</t>
  </si>
  <si>
    <t>38</t>
  </si>
  <si>
    <t>Tekući projekt 01: Nabava uredske opreme</t>
  </si>
  <si>
    <t>42</t>
  </si>
  <si>
    <t>0320</t>
  </si>
  <si>
    <t>0640</t>
  </si>
  <si>
    <t>Rashod.za nabavu proizvedene dugotrajne imovine</t>
  </si>
  <si>
    <t>0540</t>
  </si>
  <si>
    <t>Donacije i ostali rashodi</t>
  </si>
  <si>
    <t>421</t>
  </si>
  <si>
    <t>0921</t>
  </si>
  <si>
    <t>Naknade građanima i kućanstvima na temelju osiguranja i dr.</t>
  </si>
  <si>
    <t>0740</t>
  </si>
  <si>
    <t>0820</t>
  </si>
  <si>
    <t>381</t>
  </si>
  <si>
    <t>0840</t>
  </si>
  <si>
    <t>0810</t>
  </si>
  <si>
    <t>1070</t>
  </si>
  <si>
    <t>1060</t>
  </si>
  <si>
    <t>1040</t>
  </si>
  <si>
    <t>Naknade građanima i kućanstv.na temelju osiguranja i dr.</t>
  </si>
  <si>
    <t>1090</t>
  </si>
  <si>
    <t>2019.</t>
  </si>
  <si>
    <t>Proračun Općine Biskupija za 2019. godinu sastoji se od:</t>
  </si>
  <si>
    <t>633</t>
  </si>
  <si>
    <t>Pomoći proračunu iz drugih proračuna (kompenzacijske mjere)</t>
  </si>
  <si>
    <t>Kapitalni projekt 01: Izrada Plana upravljanja imovinom</t>
  </si>
  <si>
    <t>Kapitalni projekt 02: Izrada projektne dokumentacije za izgradnju vatrogasnog doma</t>
  </si>
  <si>
    <t>Prihodi i rashodi, te primici i izdaci po ekonomskoj klasifikaciji utvrđuju se u Računu prihoda i rashoda i Računu financiranja za 2019. godinu, kako slijedi:</t>
  </si>
  <si>
    <t>Članak 5.</t>
  </si>
  <si>
    <t>Naziv cilja</t>
  </si>
  <si>
    <t>Naziv mjere</t>
  </si>
  <si>
    <t>Šifra programa</t>
  </si>
  <si>
    <t>Pokazatelj rezultata</t>
  </si>
  <si>
    <t>Razdjel</t>
  </si>
  <si>
    <t>Glava</t>
  </si>
  <si>
    <t>Unapređenje rada općine</t>
  </si>
  <si>
    <t>002</t>
  </si>
  <si>
    <t>00201</t>
  </si>
  <si>
    <t>Razvoj konkurentnog i održivog gospodarstva</t>
  </si>
  <si>
    <t>00203</t>
  </si>
  <si>
    <t>Kilometri asfaltiranih cesta</t>
  </si>
  <si>
    <t>Očuvanje okoliša</t>
  </si>
  <si>
    <t>Razvoj društvenih djelatnosti</t>
  </si>
  <si>
    <t>00202</t>
  </si>
  <si>
    <t>Zadovoljavajuća opremljenost</t>
  </si>
  <si>
    <t>001</t>
  </si>
  <si>
    <t>00101</t>
  </si>
  <si>
    <t>00205</t>
  </si>
  <si>
    <t>00206</t>
  </si>
  <si>
    <t>Broj korisnika</t>
  </si>
  <si>
    <t>Unapređenje kvalitete života</t>
  </si>
  <si>
    <t>Poboljšanje kvaletete života</t>
  </si>
  <si>
    <t>00204</t>
  </si>
  <si>
    <t>00207</t>
  </si>
  <si>
    <t>Plan 2019.</t>
  </si>
  <si>
    <t>Razvoj vatrogastva</t>
  </si>
  <si>
    <t>Izgradnja društvenih objekata</t>
  </si>
  <si>
    <t>Poticanje i razvoj kulturnih, sportskih i drugih udruga</t>
  </si>
  <si>
    <t>OPĆINA BISKUPIJA</t>
  </si>
  <si>
    <t>Posebni dio Proračuna za 2019. godinu sastoji se od plana rashoda i izdataka iskazanih po vrstama, raspoređenih u programe, koji se sastoje od aktivnosti i projekata, kako slijedi:</t>
  </si>
  <si>
    <t>Članak 4.</t>
  </si>
  <si>
    <t>II. POSEBNI DIO</t>
  </si>
  <si>
    <t>Članak 2.</t>
  </si>
  <si>
    <t>Članak 3.</t>
  </si>
  <si>
    <t>I. Izmjene i dopune</t>
  </si>
  <si>
    <t>I. Izmjene</t>
  </si>
  <si>
    <t>i dopune</t>
  </si>
  <si>
    <t>ZA  2019. GODINU</t>
  </si>
  <si>
    <t>VRSTA PRIHODA / IZDATAKA</t>
  </si>
  <si>
    <t>A. RAČUN PRIHODA I RASHODA</t>
  </si>
  <si>
    <t>C. RASPOLOŽIVA SREDSTVA IZ PRETHODIH GODINA (VIŠAK PRIHODA I REZERVIRANJA)</t>
  </si>
  <si>
    <t>B. RAČUN ZADUŽIVANJA / FINANCIRANJA</t>
  </si>
  <si>
    <t>Primici (povrati) glavnice zajmova kreditnim i ostalim financijskim institucijama izvan javnog sektora</t>
  </si>
  <si>
    <t>U Planu razvojnih programa za 2019. godinu iskazani su ciljevi i prioriteti razvoja Općine Biskupija povezani s programskom i organizacijskom klasifikacijom proračuna Općine Biskupija</t>
  </si>
  <si>
    <t>za 2019. godinu.</t>
  </si>
  <si>
    <t xml:space="preserve">Ostali prihodi </t>
  </si>
  <si>
    <t>37</t>
  </si>
  <si>
    <t>372</t>
  </si>
  <si>
    <t>0911</t>
  </si>
  <si>
    <t>35</t>
  </si>
  <si>
    <t>Subvencije</t>
  </si>
  <si>
    <t>352</t>
  </si>
  <si>
    <t>Subvencije trg.društvima, zadrugama, poljoprivrednicima i obrtnicima izvan javnog sektora</t>
  </si>
  <si>
    <t>Tekući projekt 02: Poticanje razvoja poljoprivrede</t>
  </si>
  <si>
    <t>Kapitalni projekt 03: Izrada Plana civilne zaštite</t>
  </si>
  <si>
    <t>Kapitalni projekt 04: Izrada Plana djelovanja u području prirodnih nepogoda</t>
  </si>
  <si>
    <t>Tekući projekt 03: Nabava računalnih programa</t>
  </si>
  <si>
    <t>Kapitalni projekt 05: Izrada projektne dokumentacije za "Multifunkcionalni centar"</t>
  </si>
  <si>
    <t>Aktivnost 01:  Predstavničko i izvršno tijelo</t>
  </si>
  <si>
    <t>Aktivnost 02:  Djelokrug mjesne samouprave</t>
  </si>
  <si>
    <t>Aktivnost 01: Financiranje rada političkih stranaka</t>
  </si>
  <si>
    <t>Aktivnost 01: Osnovne funkcije VSNM</t>
  </si>
  <si>
    <t>Aktivnost 01: Osnovne funkcije udruga</t>
  </si>
  <si>
    <t>Aktivnost 01:    Administrativno, tehničko i stručno osoblje</t>
  </si>
  <si>
    <t>Aktivnost 02:    Održavanje zgrada za redovito korištenje</t>
  </si>
  <si>
    <t xml:space="preserve">Aktivnost 01:   Osnovna djelatnost DVD-a  </t>
  </si>
  <si>
    <t>Aktivnost 02:   Civilna zaštita i HGSS</t>
  </si>
  <si>
    <t>10</t>
  </si>
  <si>
    <t>08</t>
  </si>
  <si>
    <t>07</t>
  </si>
  <si>
    <t>09</t>
  </si>
  <si>
    <t>Aktivnost 01:   Održavanje cesta i drugih javnih površina</t>
  </si>
  <si>
    <t>Aktivnost 02:   Rashodi za uređaje i javnu rasvjetu</t>
  </si>
  <si>
    <t>05</t>
  </si>
  <si>
    <t xml:space="preserve">Kapitalni projekt 01: Izgradnja i rekonstrukcija cesta  </t>
  </si>
  <si>
    <t>Kapitalni projekt 02: Izgradnja vodovoda Vrbnik</t>
  </si>
  <si>
    <t>Kapitalni projekt 03: Modernizacija javne rasvjete</t>
  </si>
  <si>
    <t>Tekući projekt 01: Sanacija divljih odlagališta otpada</t>
  </si>
  <si>
    <t>Tekući projekt 02: Nabava opreme za Komunalno društvo Biskupija d.o.o.</t>
  </si>
  <si>
    <t>Kapitalni projekt 01: Nabava kontejnera za odvojeno prikupljanje otpada</t>
  </si>
  <si>
    <t>Kapitalni projekt 02: Izgradnja reciklažnog dvorišta</t>
  </si>
  <si>
    <t>0610</t>
  </si>
  <si>
    <t>0443</t>
  </si>
  <si>
    <t>0435</t>
  </si>
  <si>
    <t>0560</t>
  </si>
  <si>
    <t>0510</t>
  </si>
  <si>
    <t>0530</t>
  </si>
  <si>
    <t xml:space="preserve">Aktivnost 01:   Sufinanciranje prijevoza učenika </t>
  </si>
  <si>
    <t>Aktivnost 02:    Financiranje dječjeg vrtića</t>
  </si>
  <si>
    <t>Aktivnost 01:   Sufinanciranje nabave udžbenika za osnovne i srednje škole</t>
  </si>
  <si>
    <t>Aktivnost 02:   Stipendije i školarine</t>
  </si>
  <si>
    <t>Aktivnost 01:    Poslovi deratizacije i dezinsekcije</t>
  </si>
  <si>
    <t>0960</t>
  </si>
  <si>
    <t>Aktivnost 01:   Djelatnost kulturno umjetničkih društava</t>
  </si>
  <si>
    <t>Aktivnost 02:    Zaštita i očuvanje kulturnih dobara</t>
  </si>
  <si>
    <t>Aktivnost 03:    Akcije i manifestacije u kulturi</t>
  </si>
  <si>
    <t>Kapitalni projekt 01: Rekonstrukcija Doma omladine Biskupija</t>
  </si>
  <si>
    <t>Aktivnost 04:    Pomoć za funkcioniranje vjerskih ustanova</t>
  </si>
  <si>
    <t>Aktivnost 01:   Osnovna djelatnost sportskih udruga</t>
  </si>
  <si>
    <t>Kapitalni projekt 01: Sanacija sportske dvorane "Škola Kosovo"</t>
  </si>
  <si>
    <t>0860</t>
  </si>
  <si>
    <t>Aktivnost 01:   Jednokratna naknada</t>
  </si>
  <si>
    <t>Aktivnost 02:   Naknada za troškove stanovanja</t>
  </si>
  <si>
    <t>Aktivnost 01:   Potpore za novorođeno dijete</t>
  </si>
  <si>
    <t>Naziv Programa / Aktivnosti</t>
  </si>
  <si>
    <t>Program / Aktivnost</t>
  </si>
  <si>
    <t xml:space="preserve">Izrađen Plan </t>
  </si>
  <si>
    <t>P002010101 / T00201010101</t>
  </si>
  <si>
    <t>P002010101 / K00201010101</t>
  </si>
  <si>
    <t>Jačanje komunalne infrastrukture i poticanje razvoja poljoprivrede</t>
  </si>
  <si>
    <t>Nabava uredske opreme, izrada planskih dokumenata i procjena</t>
  </si>
  <si>
    <t>Izrađena Projektna dokumentacija</t>
  </si>
  <si>
    <t>Broj korisnika uključenih u aktivnosti sportskih klubova i postignuti rezultati</t>
  </si>
  <si>
    <r>
      <rPr>
        <b/>
        <sz val="8"/>
        <color theme="1"/>
        <rFont val="Arial"/>
        <family val="2"/>
        <charset val="238"/>
      </rPr>
      <t>Izgradnja objekata i uređaja komunalne infrastrukture</t>
    </r>
    <r>
      <rPr>
        <sz val="8"/>
        <color theme="1"/>
        <rFont val="Arial"/>
        <family val="2"/>
        <charset val="238"/>
      </rPr>
      <t xml:space="preserve"> / Izgradnja i rekonstrukcija cesta</t>
    </r>
  </si>
  <si>
    <r>
      <rPr>
        <b/>
        <sz val="8"/>
        <color theme="1"/>
        <rFont val="Arial"/>
        <family val="2"/>
        <charset val="238"/>
      </rPr>
      <t>Javna uprava i administracija</t>
    </r>
    <r>
      <rPr>
        <sz val="8"/>
        <color theme="1"/>
        <rFont val="Arial"/>
        <family val="2"/>
        <charset val="238"/>
      </rPr>
      <t xml:space="preserve"> /                                        Poticanje razvoja poljoprivrede</t>
    </r>
  </si>
  <si>
    <r>
      <rPr>
        <b/>
        <sz val="8"/>
        <color theme="1"/>
        <rFont val="Arial"/>
        <family val="2"/>
        <charset val="238"/>
      </rPr>
      <t xml:space="preserve">Zaštita okoliša </t>
    </r>
    <r>
      <rPr>
        <sz val="8"/>
        <color theme="1"/>
        <rFont val="Arial"/>
        <family val="2"/>
        <charset val="238"/>
      </rPr>
      <t>/                                                                Izgradnja reciklažnog dvorišta</t>
    </r>
  </si>
  <si>
    <r>
      <rPr>
        <b/>
        <sz val="8"/>
        <color theme="1"/>
        <rFont val="Arial"/>
        <family val="2"/>
        <charset val="238"/>
      </rPr>
      <t>Razvoj civilnog društva</t>
    </r>
    <r>
      <rPr>
        <sz val="8"/>
        <color theme="1"/>
        <rFont val="Arial"/>
        <family val="2"/>
        <charset val="238"/>
      </rPr>
      <t xml:space="preserve"> /                                                      Osnovne funkcije udruga</t>
    </r>
  </si>
  <si>
    <r>
      <rPr>
        <b/>
        <sz val="8"/>
        <color theme="1"/>
        <rFont val="Arial"/>
        <family val="2"/>
        <charset val="238"/>
      </rPr>
      <t>Promicanje kulture</t>
    </r>
    <r>
      <rPr>
        <sz val="8"/>
        <color theme="1"/>
        <rFont val="Arial"/>
        <family val="2"/>
        <charset val="238"/>
      </rPr>
      <t xml:space="preserve"> /                                                            Djelatnost kulturno umjetničkih društava</t>
    </r>
  </si>
  <si>
    <r>
      <rPr>
        <b/>
        <sz val="8"/>
        <color theme="1"/>
        <rFont val="Arial"/>
        <family val="2"/>
        <charset val="238"/>
      </rPr>
      <t xml:space="preserve">Promicanje kulture </t>
    </r>
    <r>
      <rPr>
        <sz val="8"/>
        <color theme="1"/>
        <rFont val="Arial"/>
        <family val="2"/>
        <charset val="238"/>
      </rPr>
      <t>/                                                            Rekonstrukcija Doma omladine Biskupija</t>
    </r>
  </si>
  <si>
    <r>
      <rPr>
        <b/>
        <sz val="8"/>
        <color theme="1"/>
        <rFont val="Arial"/>
        <family val="2"/>
        <charset val="238"/>
      </rPr>
      <t xml:space="preserve">Javne potrebe u školstvu </t>
    </r>
    <r>
      <rPr>
        <sz val="8"/>
        <color theme="1"/>
        <rFont val="Arial"/>
        <family val="2"/>
        <charset val="238"/>
      </rPr>
      <t>/                                                       Sufinanciranje nabave školskih udžbenika</t>
    </r>
  </si>
  <si>
    <r>
      <rPr>
        <b/>
        <sz val="8"/>
        <color theme="1"/>
        <rFont val="Arial"/>
        <family val="2"/>
        <charset val="238"/>
      </rPr>
      <t>Javne potrebe u školstvu</t>
    </r>
    <r>
      <rPr>
        <sz val="8"/>
        <color theme="1"/>
        <rFont val="Arial"/>
        <family val="2"/>
        <charset val="238"/>
      </rPr>
      <t xml:space="preserve"> /                                                       Stipendije i školarine</t>
    </r>
  </si>
  <si>
    <r>
      <rPr>
        <b/>
        <sz val="8"/>
        <color theme="1"/>
        <rFont val="Arial"/>
        <family val="2"/>
        <charset val="238"/>
      </rPr>
      <t>Socijalna skrb</t>
    </r>
    <r>
      <rPr>
        <sz val="8"/>
        <color theme="1"/>
        <rFont val="Arial"/>
        <family val="2"/>
        <charset val="238"/>
      </rPr>
      <t xml:space="preserve"> /                                                                        Jednokratna naknada</t>
    </r>
  </si>
  <si>
    <r>
      <rPr>
        <b/>
        <sz val="8"/>
        <color theme="1"/>
        <rFont val="Arial"/>
        <family val="2"/>
        <charset val="238"/>
      </rPr>
      <t>Socijalna skrb</t>
    </r>
    <r>
      <rPr>
        <sz val="8"/>
        <color theme="1"/>
        <rFont val="Arial"/>
        <family val="2"/>
        <charset val="238"/>
      </rPr>
      <t xml:space="preserve"> /                                                                        Naknada za troškove stanovanja</t>
    </r>
  </si>
  <si>
    <r>
      <rPr>
        <b/>
        <sz val="8"/>
        <color theme="1"/>
        <rFont val="Arial"/>
        <family val="2"/>
        <charset val="238"/>
      </rPr>
      <t>Poticajne mjere demografske obnove</t>
    </r>
    <r>
      <rPr>
        <sz val="8"/>
        <color theme="1"/>
        <rFont val="Arial"/>
        <family val="2"/>
        <charset val="238"/>
      </rPr>
      <t xml:space="preserve"> /                                   Potpore za novorođeno dijete</t>
    </r>
  </si>
  <si>
    <r>
      <rPr>
        <b/>
        <sz val="8"/>
        <color theme="1"/>
        <rFont val="Arial"/>
        <family val="2"/>
        <charset val="238"/>
      </rPr>
      <t xml:space="preserve">Socijalna skrb </t>
    </r>
    <r>
      <rPr>
        <sz val="8"/>
        <color theme="1"/>
        <rFont val="Arial"/>
        <family val="2"/>
        <charset val="238"/>
      </rPr>
      <t>/                                                                        Pomoć u novcu - ogrjev</t>
    </r>
  </si>
  <si>
    <r>
      <rPr>
        <b/>
        <sz val="8"/>
        <color theme="1"/>
        <rFont val="Arial"/>
        <family val="2"/>
        <charset val="238"/>
      </rPr>
      <t>Javna uprava i administracija</t>
    </r>
    <r>
      <rPr>
        <sz val="8"/>
        <color theme="1"/>
        <rFont val="Arial"/>
        <family val="2"/>
        <charset val="238"/>
      </rPr>
      <t xml:space="preserve"> /                                               Izrada projektne dokumentacije za "Multifunkcionalni centar"</t>
    </r>
  </si>
  <si>
    <r>
      <rPr>
        <b/>
        <sz val="8"/>
        <color theme="1"/>
        <rFont val="Arial"/>
        <family val="2"/>
        <charset val="238"/>
      </rPr>
      <t xml:space="preserve">Javna uprava i administracija </t>
    </r>
    <r>
      <rPr>
        <sz val="8"/>
        <color theme="1"/>
        <rFont val="Arial"/>
        <family val="2"/>
        <charset val="238"/>
      </rPr>
      <t>/                                               Izrada Plana civilne zaštite</t>
    </r>
  </si>
  <si>
    <r>
      <rPr>
        <b/>
        <sz val="8"/>
        <color theme="1"/>
        <rFont val="Arial"/>
        <family val="2"/>
        <charset val="238"/>
      </rPr>
      <t xml:space="preserve">Javna uprava i administracija </t>
    </r>
    <r>
      <rPr>
        <sz val="8"/>
        <color theme="1"/>
        <rFont val="Arial"/>
        <family val="2"/>
        <charset val="238"/>
      </rPr>
      <t>/                                               Nabava računalnih programa</t>
    </r>
  </si>
  <si>
    <r>
      <rPr>
        <b/>
        <sz val="8"/>
        <color theme="1"/>
        <rFont val="Arial"/>
        <family val="2"/>
        <charset val="238"/>
      </rPr>
      <t>Javna uprava i administracija</t>
    </r>
    <r>
      <rPr>
        <sz val="8"/>
        <color theme="1"/>
        <rFont val="Arial"/>
        <family val="2"/>
        <charset val="238"/>
      </rPr>
      <t xml:space="preserve"> /                                               Nabava uredske opreme</t>
    </r>
  </si>
  <si>
    <t>Organiz.klasif.</t>
  </si>
  <si>
    <r>
      <rPr>
        <b/>
        <sz val="8"/>
        <color theme="1"/>
        <rFont val="Arial"/>
        <family val="2"/>
        <charset val="238"/>
      </rPr>
      <t>Javna uprava i administracija</t>
    </r>
    <r>
      <rPr>
        <sz val="8"/>
        <color theme="1"/>
        <rFont val="Arial"/>
        <family val="2"/>
        <charset val="238"/>
      </rPr>
      <t xml:space="preserve"> /                                                Izrada Plana upravljanja imovinom </t>
    </r>
  </si>
  <si>
    <r>
      <rPr>
        <b/>
        <sz val="8"/>
        <color theme="1"/>
        <rFont val="Arial"/>
        <family val="2"/>
        <charset val="238"/>
      </rPr>
      <t>Zaštita okoliša</t>
    </r>
    <r>
      <rPr>
        <sz val="8"/>
        <color theme="1"/>
        <rFont val="Arial"/>
        <family val="2"/>
        <charset val="238"/>
      </rPr>
      <t xml:space="preserve"> /                                                                        Nabava opreme za Komunalno društvo Biskupija d.o.o.</t>
    </r>
  </si>
  <si>
    <r>
      <rPr>
        <b/>
        <sz val="8"/>
        <color theme="1"/>
        <rFont val="Arial"/>
        <family val="2"/>
        <charset val="238"/>
      </rPr>
      <t>Zaštita okoliša</t>
    </r>
    <r>
      <rPr>
        <sz val="8"/>
        <color theme="1"/>
        <rFont val="Arial"/>
        <family val="2"/>
        <charset val="238"/>
      </rPr>
      <t xml:space="preserve"> /                                                                        Sanacija divljih odlagališta otpada</t>
    </r>
  </si>
  <si>
    <r>
      <rPr>
        <b/>
        <sz val="8"/>
        <color theme="1"/>
        <rFont val="Arial"/>
        <family val="2"/>
        <charset val="238"/>
      </rPr>
      <t xml:space="preserve">Zaštita okoliša </t>
    </r>
    <r>
      <rPr>
        <sz val="8"/>
        <color theme="1"/>
        <rFont val="Arial"/>
        <family val="2"/>
        <charset val="238"/>
      </rPr>
      <t>/                                                                        Nabava kontejnera za odvojeno prikupljanje otpada</t>
    </r>
  </si>
  <si>
    <r>
      <rPr>
        <b/>
        <sz val="8"/>
        <color theme="1"/>
        <rFont val="Arial"/>
        <family val="2"/>
        <charset val="238"/>
      </rPr>
      <t>Promicanje kulture</t>
    </r>
    <r>
      <rPr>
        <sz val="8"/>
        <color theme="1"/>
        <rFont val="Arial"/>
        <family val="2"/>
        <charset val="238"/>
      </rPr>
      <t xml:space="preserve"> /                                                                Akcije i manifestacije u kulturi</t>
    </r>
  </si>
  <si>
    <r>
      <rPr>
        <b/>
        <sz val="8"/>
        <color theme="1"/>
        <rFont val="Arial"/>
        <family val="2"/>
        <charset val="238"/>
      </rPr>
      <t>Promicanje kulture</t>
    </r>
    <r>
      <rPr>
        <sz val="8"/>
        <color theme="1"/>
        <rFont val="Arial"/>
        <family val="2"/>
        <charset val="238"/>
      </rPr>
      <t xml:space="preserve"> /                                                                Pomoć za funkcioniranje vjerskih ustanova</t>
    </r>
  </si>
  <si>
    <t>Nabavljeni udžbenici za sve učenike osnovnih i srednjih škola</t>
  </si>
  <si>
    <t>Broj korisnika stipendija i školarina</t>
  </si>
  <si>
    <t>Broj korisnika, pokriće troškova</t>
  </si>
  <si>
    <t>Broj polaznika vrtića</t>
  </si>
  <si>
    <t>Broj održanih manifestacija i priredbi</t>
  </si>
  <si>
    <t>Broj posjetitelja sportskih događanja</t>
  </si>
  <si>
    <t>Broj nastupa</t>
  </si>
  <si>
    <t>Broj akcija i manifestacija</t>
  </si>
  <si>
    <t>Broj korisnika, pokriće troškova raznih aktivnosti</t>
  </si>
  <si>
    <t>Izrađena projektna dokumentacija</t>
  </si>
  <si>
    <t>Prostori opremljeni potrebnom opremom</t>
  </si>
  <si>
    <t>Izrađena Projektna dokumentacija i kilometri cjevovoda</t>
  </si>
  <si>
    <t xml:space="preserve">Nabavljena oprema </t>
  </si>
  <si>
    <t>Broj dodijeljenih potpora za razvoj poljoprivrede</t>
  </si>
  <si>
    <t>Broj postavljenih stupova javne rasvjete</t>
  </si>
  <si>
    <t>P002010101 / T00201010103</t>
  </si>
  <si>
    <t>P002010101 / T00201010102</t>
  </si>
  <si>
    <t>P002010101 / K00201010103</t>
  </si>
  <si>
    <t>P002010101 / K00201010104</t>
  </si>
  <si>
    <t>P002010101 / K00201010105</t>
  </si>
  <si>
    <t>P002010101 / K00201010102</t>
  </si>
  <si>
    <t>P001010104 / A00101010401</t>
  </si>
  <si>
    <t>Osigurano provođenje zaštite i spašavanja</t>
  </si>
  <si>
    <t>P002020201 / A00202020101</t>
  </si>
  <si>
    <t>P002020201 / A00202020102</t>
  </si>
  <si>
    <t>P002030303 / K00203030302</t>
  </si>
  <si>
    <t>P002030303 / K00203030301</t>
  </si>
  <si>
    <t>P002030302 / K00203030201</t>
  </si>
  <si>
    <t>P002030302 / K00203030202</t>
  </si>
  <si>
    <t>P002030302 / K00203030203</t>
  </si>
  <si>
    <t>P002030303 / T00203030302</t>
  </si>
  <si>
    <t>P002030303 / T00203030301</t>
  </si>
  <si>
    <t>P002050501 / A00205050101</t>
  </si>
  <si>
    <t>P002050501 / A00205050103</t>
  </si>
  <si>
    <t>P002050501 / A00205050104</t>
  </si>
  <si>
    <t>P002060601 / A00206060101</t>
  </si>
  <si>
    <t>P002060601 / K00206060101</t>
  </si>
  <si>
    <t>P002050501 / K00205050101</t>
  </si>
  <si>
    <t>P002040401 / A00204040101</t>
  </si>
  <si>
    <t>P002040401 / A00204040102</t>
  </si>
  <si>
    <t>P002040402 / A00204040201</t>
  </si>
  <si>
    <t>P002040402 / A00204040202</t>
  </si>
  <si>
    <t>P002070701 / A00207070101</t>
  </si>
  <si>
    <t>P002070701 / A00207070102</t>
  </si>
  <si>
    <t>P002070702 / A00207070201</t>
  </si>
  <si>
    <t>P002070703 / A00207070301</t>
  </si>
  <si>
    <t>P002070701 / A00207070103</t>
  </si>
  <si>
    <t xml:space="preserve">II. Izmjene </t>
  </si>
  <si>
    <t>NETO ZADUŽIVANJE / FINANCIRANJE</t>
  </si>
  <si>
    <t>C. RASPOLOŽIVA SREDSTVA IZ PRETHODNIH GODINA (VIŠAK PRIHODA I REZERVIRANJA)</t>
  </si>
  <si>
    <t>VIŠAK / MANJAK + NETO ZADUŽIVANJA / FINANCIRANJA + RASPOLOŽIVA SREDSTVA IZ PRETHODNIH GODINA</t>
  </si>
  <si>
    <t>RAZLIKA - MANJAK / VIŠAK</t>
  </si>
  <si>
    <t>1</t>
  </si>
  <si>
    <t>2</t>
  </si>
  <si>
    <t>5</t>
  </si>
  <si>
    <t>2/1</t>
  </si>
  <si>
    <t>3/2</t>
  </si>
  <si>
    <t>Doprinosi</t>
  </si>
  <si>
    <t>6</t>
  </si>
  <si>
    <t>7</t>
  </si>
  <si>
    <t>Prihodi od prodaje ili zamjene nefinancijske imovine i naknade s naslova osiguranja</t>
  </si>
  <si>
    <t>8</t>
  </si>
  <si>
    <t>Namjenski primici</t>
  </si>
  <si>
    <t>II. Izmjene i dopune</t>
  </si>
  <si>
    <t>II. IZMJENE I DOPUNE PLANA RAZVOJNIH PROGRAMA OPĆINE BISKUPIJA ZA 2019. GODINU</t>
  </si>
  <si>
    <t>Opremljenost objekata, broj korisnika i broj održanih aktivnosti i manifestacija</t>
  </si>
  <si>
    <r>
      <rPr>
        <b/>
        <sz val="8"/>
        <color theme="1"/>
        <rFont val="Arial"/>
        <family val="2"/>
        <charset val="238"/>
      </rPr>
      <t xml:space="preserve">Predškolsko, osnovnoškolsko i srednjoškolsko obrazovanje </t>
    </r>
    <r>
      <rPr>
        <sz val="8"/>
        <color theme="1"/>
        <rFont val="Arial"/>
        <family val="2"/>
        <charset val="238"/>
      </rPr>
      <t>/ Sufinciranje prijevoza učenika</t>
    </r>
  </si>
  <si>
    <r>
      <rPr>
        <b/>
        <sz val="8"/>
        <color theme="1"/>
        <rFont val="Arial"/>
        <family val="2"/>
        <charset val="238"/>
      </rPr>
      <t>Predškolsko, osnovnoškolsko i srednjoškolsko obrazovanje</t>
    </r>
    <r>
      <rPr>
        <sz val="8"/>
        <color theme="1"/>
        <rFont val="Arial"/>
        <family val="2"/>
        <charset val="238"/>
      </rPr>
      <t xml:space="preserve"> / Financiranje dječjeg vrtića</t>
    </r>
  </si>
  <si>
    <t>II. Izmjene i dopune Proračuna Općine Biskupija za 2019. godinu stupaju na snagu osmog dana od dana objave u Službenom vjesniku Šibensko-kninske županije.</t>
  </si>
  <si>
    <t>Članak 6.</t>
  </si>
  <si>
    <t>Nadograđeni računalni programi, lakše obavljanje administrativnih poslova</t>
  </si>
  <si>
    <t>II. Izmjene</t>
  </si>
  <si>
    <t>Program</t>
  </si>
  <si>
    <t>Subvencije trgovačkim društvima, zadrugama, poljoprivrednicima i obrtnicima izvan javnog sektora</t>
  </si>
  <si>
    <t>RAZDJEL  100  OPĆINSKO VIJEĆE</t>
  </si>
  <si>
    <t>GLAVA 10001  OPĆINSKO VIJEĆE</t>
  </si>
  <si>
    <t>Funkcijska klasifikacija: Opće javne usluge</t>
  </si>
  <si>
    <t>Program 01: Donošenje akata i mjera iz djelokruga</t>
  </si>
  <si>
    <t>Program 02:  Program političkih stranaka</t>
  </si>
  <si>
    <t xml:space="preserve">Program 03: Zaštita prava nacionalnih manjina </t>
  </si>
  <si>
    <t xml:space="preserve">Program 04: Razvoj civilnog društva </t>
  </si>
  <si>
    <t>RAZDJEL  200  JEDINSTVENI UPRAVNI ODJEL I IZVRŠNO TIJELO</t>
  </si>
  <si>
    <t>GLAVA 20001 Upravni odjel i izvršno tijelo</t>
  </si>
  <si>
    <t>Program 01:  Javna uprava i administracija</t>
  </si>
  <si>
    <t>GLAVA: 20002 VATROGASTVO I CIVILNA ZAŠTITA</t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</si>
  <si>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 xml:space="preserve">Javni red i sigurnost </t>
    </r>
  </si>
  <si>
    <t>Program 01: Organiziranje i provođenje zaštite i spašavanja</t>
  </si>
  <si>
    <t>GLAVA 20003: KOMUNALNA INFRASTRUKTURA</t>
  </si>
  <si>
    <t>Funkcijska klasifikacija: Razvoj stanovanja</t>
  </si>
  <si>
    <t>Program 01: Održavanje objekata i uređaja komunalne infrastrukture</t>
  </si>
  <si>
    <t>Program 02: Izgradnja objekata i uređaja komunalne infrastrukture</t>
  </si>
  <si>
    <t>Funkcijska klasifikacija: Ekonomski poslovi</t>
  </si>
  <si>
    <t>Funkcijska klasifikacija: Zaštita okoliša</t>
  </si>
  <si>
    <t>Program 03: Zaštita okoliša</t>
  </si>
  <si>
    <t>GLAVA 20004 DRUŠTVENE DJELATNOSTI</t>
  </si>
  <si>
    <t>Funkcijska klasifikacija: Obrazovanje</t>
  </si>
  <si>
    <t>Program 01:  Predškolsko, osnovnoškolsko i srednjoškolsko obrazovanje</t>
  </si>
  <si>
    <t>Program 02:  Javne potrebe u školstvu</t>
  </si>
  <si>
    <t>Funkcijska klasifikacija: Zdravstvo</t>
  </si>
  <si>
    <t>Program 03: Javne potrebe u zdravstvu i preventiva</t>
  </si>
  <si>
    <t>GLAVA  20005: PROGRAM DJELATNOSTI KULTURE</t>
  </si>
  <si>
    <t>Funkcijska klasifikacija: Rekreacija, kultura i religija</t>
  </si>
  <si>
    <t>Program 01: Promicanje kulture</t>
  </si>
  <si>
    <t>GLAVA 20006: PROGRAMSKA DJELATNOST SPORTA</t>
  </si>
  <si>
    <t>Funkcijska klasifikacija: Rekreacija, kultura i sport</t>
  </si>
  <si>
    <t>Program 01: Organizacija, rekreacija i sportske aktivnosti</t>
  </si>
  <si>
    <t>GLAVA  20007: PROGRAMSKA DJELATNOST SOCIJALNE SKRBI</t>
  </si>
  <si>
    <t>Funkcijska klasifikacija: Socijalna zaštita</t>
  </si>
  <si>
    <t>Program 01: Socijalna skrb</t>
  </si>
  <si>
    <t>Program 02: Poticajne mjere demografske obnove</t>
  </si>
  <si>
    <t>Program 03: Humanitarna skrb kroz udruge građana</t>
  </si>
  <si>
    <t>Šifra izvora:</t>
  </si>
  <si>
    <t>Aktivnost /     Projekt</t>
  </si>
  <si>
    <t>P1000101</t>
  </si>
  <si>
    <t>P1000102</t>
  </si>
  <si>
    <t>P1000103</t>
  </si>
  <si>
    <t>P1000104</t>
  </si>
  <si>
    <t>P2000101</t>
  </si>
  <si>
    <t>P2000201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</si>
  <si>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</si>
  <si>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</si>
  <si>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</si>
  <si>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</si>
  <si>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</si>
  <si>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</si>
  <si>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</si>
  <si>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</si>
  <si>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P2000702</t>
  </si>
  <si>
    <t>P2000703</t>
  </si>
  <si>
    <t>A100010101</t>
  </si>
  <si>
    <t>A100010102</t>
  </si>
  <si>
    <t>A100010201</t>
  </si>
  <si>
    <t>A100010301</t>
  </si>
  <si>
    <t>A100010401</t>
  </si>
  <si>
    <t>A200010101</t>
  </si>
  <si>
    <t>A200010102</t>
  </si>
  <si>
    <t>T200010101</t>
  </si>
  <si>
    <t>T200010102</t>
  </si>
  <si>
    <t>K200010101</t>
  </si>
  <si>
    <t>K200010102</t>
  </si>
  <si>
    <t>K200010103</t>
  </si>
  <si>
    <t>K200010104</t>
  </si>
  <si>
    <t>K200010105</t>
  </si>
  <si>
    <t>T200010103</t>
  </si>
  <si>
    <t>A200020101</t>
  </si>
  <si>
    <t>A200020102</t>
  </si>
  <si>
    <t>A200030101</t>
  </si>
  <si>
    <t>A200030102</t>
  </si>
  <si>
    <t>K200030201</t>
  </si>
  <si>
    <t>K200030202</t>
  </si>
  <si>
    <t>K200030203</t>
  </si>
  <si>
    <t>T200030301</t>
  </si>
  <si>
    <t>T200030302</t>
  </si>
  <si>
    <t>K200030301</t>
  </si>
  <si>
    <t>K200030302</t>
  </si>
  <si>
    <t>A200040101</t>
  </si>
  <si>
    <t>A200040102</t>
  </si>
  <si>
    <t>A200040201</t>
  </si>
  <si>
    <t>A200040202</t>
  </si>
  <si>
    <t>A200040301</t>
  </si>
  <si>
    <t>A200050101</t>
  </si>
  <si>
    <t>A200050102</t>
  </si>
  <si>
    <t>A200050103</t>
  </si>
  <si>
    <t>K200050101</t>
  </si>
  <si>
    <t>A200050104</t>
  </si>
  <si>
    <t>A200060101</t>
  </si>
  <si>
    <t>K200060101</t>
  </si>
  <si>
    <t>A200070201</t>
  </si>
  <si>
    <t>P2000701</t>
  </si>
  <si>
    <t>A200070101</t>
  </si>
  <si>
    <t>A200070102</t>
  </si>
  <si>
    <t>A200070103</t>
  </si>
  <si>
    <t>A200070301</t>
  </si>
  <si>
    <t>Aktivnost 03:   Pomoć u novcu (ogrjev)</t>
  </si>
  <si>
    <t>638</t>
  </si>
  <si>
    <t>Pomoći temeljem prijenosa EU sredstava</t>
  </si>
  <si>
    <t>Aktivnost 01:    Humanitarna djelatnost Crvenog križa i ostalih humanitarnih organizacija</t>
  </si>
  <si>
    <t>KLASA: 400-06/19-01/6</t>
  </si>
  <si>
    <t>županije, br. 9/09, 4/11, 8/12, 4/13, 2/18 i 5/19), Općinsko vijeće Općine Biskupija na 30. sjednici od 17. prosinca 2019. godine donosi</t>
  </si>
  <si>
    <t xml:space="preserve"> II. IZMJENE I DOPUNE PRORAČUNA OPĆINE BISKUPIJA</t>
  </si>
  <si>
    <t>URBROJ: 2182/17-01-19-02</t>
  </si>
  <si>
    <t>Orlić, 17. prosinca 2019. godine</t>
  </si>
  <si>
    <t>OPĆINSKO VIJEĆE</t>
  </si>
  <si>
    <t>Potpredsjednik:</t>
  </si>
  <si>
    <t>Nikola Popratnjak</t>
  </si>
  <si>
    <t>Temeljem odredbi članka 39. stavka 1. Zakona o proračunu (NN br., 87/08, 36/09, 46/09, 136/12 i 15/15) i članka 32. Statuta Općine Biskupija (Službeni vjesnik Šibensko-kninske</t>
  </si>
  <si>
    <r>
      <rPr>
        <b/>
        <sz val="8"/>
        <color theme="1"/>
        <rFont val="Arial"/>
        <family val="2"/>
        <charset val="238"/>
      </rPr>
      <t>Izgradnja objekata i uređaja komunalne infrastrukture</t>
    </r>
    <r>
      <rPr>
        <sz val="8"/>
        <color theme="1"/>
        <rFont val="Arial"/>
        <family val="2"/>
        <charset val="238"/>
      </rPr>
      <t xml:space="preserve"> /Izgradnja vodovoda Vrbnik</t>
    </r>
  </si>
  <si>
    <r>
      <rPr>
        <b/>
        <sz val="8"/>
        <color theme="1"/>
        <rFont val="Arial"/>
        <family val="2"/>
        <charset val="238"/>
      </rPr>
      <t>Javna uprava i administracija</t>
    </r>
    <r>
      <rPr>
        <sz val="8"/>
        <color theme="1"/>
        <rFont val="Arial"/>
        <family val="2"/>
        <charset val="238"/>
      </rPr>
      <t xml:space="preserve"> / Izrada Plana djelovanja u području prirodnih nepogoda</t>
    </r>
  </si>
  <si>
    <r>
      <rPr>
        <b/>
        <sz val="8"/>
        <color theme="1"/>
        <rFont val="Arial"/>
        <family val="2"/>
        <charset val="238"/>
      </rPr>
      <t>Izgradnja objekata i uređaja komunalne infrastrukture</t>
    </r>
    <r>
      <rPr>
        <sz val="8"/>
        <color theme="1"/>
        <rFont val="Arial"/>
        <family val="2"/>
        <charset val="238"/>
      </rPr>
      <t xml:space="preserve"> / Modernizacija javne rasvjete</t>
    </r>
  </si>
  <si>
    <r>
      <rPr>
        <b/>
        <sz val="8"/>
        <color theme="1"/>
        <rFont val="Arial"/>
        <family val="2"/>
        <charset val="238"/>
      </rPr>
      <t>Organiziranje i provođenje zaštite i spašavanja</t>
    </r>
    <r>
      <rPr>
        <sz val="8"/>
        <color theme="1"/>
        <rFont val="Arial"/>
        <family val="2"/>
        <charset val="238"/>
      </rPr>
      <t xml:space="preserve"> / Osnovna djelatnost DVD-a</t>
    </r>
  </si>
  <si>
    <r>
      <rPr>
        <b/>
        <sz val="8"/>
        <color theme="1"/>
        <rFont val="Arial"/>
        <family val="2"/>
        <charset val="238"/>
      </rPr>
      <t xml:space="preserve">Organiziranje i provođenje zaštite i spašavanja </t>
    </r>
    <r>
      <rPr>
        <sz val="8"/>
        <color theme="1"/>
        <rFont val="Arial"/>
        <family val="2"/>
        <charset val="238"/>
      </rPr>
      <t>/ Civilna zaštita i HGSS</t>
    </r>
  </si>
  <si>
    <r>
      <rPr>
        <b/>
        <sz val="8"/>
        <color theme="1"/>
        <rFont val="Arial"/>
        <family val="2"/>
        <charset val="238"/>
      </rPr>
      <t xml:space="preserve">Javna uprava i administracija </t>
    </r>
    <r>
      <rPr>
        <sz val="8"/>
        <color theme="1"/>
        <rFont val="Arial"/>
        <family val="2"/>
        <charset val="238"/>
      </rPr>
      <t>/ Izrada projektne dokumentacije za izgradnju vatrogasnog doma</t>
    </r>
  </si>
  <si>
    <r>
      <rPr>
        <b/>
        <sz val="8"/>
        <color theme="1"/>
        <rFont val="Arial"/>
        <family val="2"/>
        <charset val="238"/>
      </rPr>
      <t>Organizacija, rekreacija i sportske aktivnosti</t>
    </r>
    <r>
      <rPr>
        <sz val="8"/>
        <color theme="1"/>
        <rFont val="Arial"/>
        <family val="2"/>
        <charset val="238"/>
      </rPr>
      <t xml:space="preserve"> / Osnovna djelatnost sportskih udruga</t>
    </r>
  </si>
  <si>
    <r>
      <rPr>
        <b/>
        <sz val="8"/>
        <color theme="1"/>
        <rFont val="Arial"/>
        <family val="2"/>
        <charset val="238"/>
      </rPr>
      <t>Organizacija, rekreacija i sportske aktivnosti</t>
    </r>
    <r>
      <rPr>
        <sz val="8"/>
        <color theme="1"/>
        <rFont val="Arial"/>
        <family val="2"/>
        <charset val="238"/>
      </rPr>
      <t xml:space="preserve"> / Sanacija sportske dvorane "Škola Kosovo"</t>
    </r>
  </si>
  <si>
    <r>
      <rPr>
        <b/>
        <sz val="8"/>
        <color theme="1"/>
        <rFont val="Arial"/>
        <family val="2"/>
        <charset val="238"/>
      </rPr>
      <t>Humanitarna skrb kroz udruge građana</t>
    </r>
    <r>
      <rPr>
        <sz val="8"/>
        <color theme="1"/>
        <rFont val="Arial"/>
        <family val="2"/>
        <charset val="238"/>
      </rPr>
      <t xml:space="preserve"> /                                Humanitarna djelatnost Crvenog križa i ostalih humanitarnih organizacija</t>
    </r>
  </si>
</sst>
</file>

<file path=xl/styles.xml><?xml version="1.0" encoding="utf-8"?>
<styleSheet xmlns="http://schemas.openxmlformats.org/spreadsheetml/2006/main">
  <numFmts count="3">
    <numFmt numFmtId="41" formatCode="_-* #,##0\ _k_n_-;\-* #,##0\ _k_n_-;_-* &quot;-&quot;\ _k_n_-;_-@_-"/>
    <numFmt numFmtId="43" formatCode="_-* #,##0.00\ _k_n_-;\-* #,##0.00\ _k_n_-;_-* &quot;-&quot;??\ _k_n_-;_-@_-"/>
    <numFmt numFmtId="164" formatCode="_-* #,##0\ _k_n_-;\-* #,##0\ _k_n_-;_-* &quot;-&quot;??\ _k_n_-;_-@_-"/>
  </numFmts>
  <fonts count="3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b/>
      <i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6"/>
      <name val="Arial"/>
      <family val="2"/>
      <charset val="238"/>
    </font>
    <font>
      <b/>
      <sz val="6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D16973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1" fontId="1" fillId="0" borderId="0" applyFont="0" applyFill="0" applyBorder="0" applyAlignment="0" applyProtection="0"/>
  </cellStyleXfs>
  <cellXfs count="523">
    <xf numFmtId="0" fontId="0" fillId="0" borderId="0" xfId="0"/>
    <xf numFmtId="49" fontId="0" fillId="0" borderId="0" xfId="0" applyNumberFormat="1"/>
    <xf numFmtId="49" fontId="2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49" fontId="8" fillId="0" borderId="0" xfId="0" applyNumberFormat="1" applyFont="1"/>
    <xf numFmtId="164" fontId="8" fillId="0" borderId="0" xfId="1" applyNumberFormat="1" applyFont="1" applyAlignment="1">
      <alignment horizontal="center"/>
    </xf>
    <xf numFmtId="49" fontId="8" fillId="0" borderId="0" xfId="0" applyNumberFormat="1" applyFont="1" applyBorder="1"/>
    <xf numFmtId="164" fontId="8" fillId="0" borderId="0" xfId="1" applyNumberFormat="1" applyFont="1" applyBorder="1"/>
    <xf numFmtId="164" fontId="8" fillId="0" borderId="0" xfId="1" applyNumberFormat="1" applyFont="1" applyBorder="1" applyAlignment="1">
      <alignment horizontal="center"/>
    </xf>
    <xf numFmtId="164" fontId="8" fillId="0" borderId="0" xfId="0" applyNumberFormat="1" applyFont="1" applyBorder="1"/>
    <xf numFmtId="49" fontId="7" fillId="0" borderId="0" xfId="0" applyNumberFormat="1" applyFont="1" applyAlignment="1">
      <alignment horizontal="center"/>
    </xf>
    <xf numFmtId="49" fontId="12" fillId="0" borderId="0" xfId="0" applyNumberFormat="1" applyFont="1" applyAlignment="1"/>
    <xf numFmtId="49" fontId="15" fillId="2" borderId="0" xfId="0" applyNumberFormat="1" applyFont="1" applyFill="1" applyBorder="1" applyAlignment="1">
      <alignment horizontal="center"/>
    </xf>
    <xf numFmtId="49" fontId="8" fillId="0" borderId="4" xfId="0" applyNumberFormat="1" applyFont="1" applyBorder="1"/>
    <xf numFmtId="49" fontId="15" fillId="2" borderId="11" xfId="0" applyNumberFormat="1" applyFont="1" applyFill="1" applyBorder="1"/>
    <xf numFmtId="49" fontId="15" fillId="3" borderId="0" xfId="0" applyNumberFormat="1" applyFont="1" applyFill="1" applyBorder="1"/>
    <xf numFmtId="49" fontId="15" fillId="2" borderId="5" xfId="0" applyNumberFormat="1" applyFont="1" applyFill="1" applyBorder="1" applyAlignment="1">
      <alignment horizontal="center"/>
    </xf>
    <xf numFmtId="49" fontId="13" fillId="3" borderId="0" xfId="0" applyNumberFormat="1" applyFont="1" applyFill="1" applyBorder="1"/>
    <xf numFmtId="49" fontId="13" fillId="2" borderId="11" xfId="0" applyNumberFormat="1" applyFont="1" applyFill="1" applyBorder="1"/>
    <xf numFmtId="49" fontId="13" fillId="3" borderId="11" xfId="0" applyNumberFormat="1" applyFont="1" applyFill="1" applyBorder="1"/>
    <xf numFmtId="49" fontId="15" fillId="8" borderId="12" xfId="0" applyNumberFormat="1" applyFont="1" applyFill="1" applyBorder="1"/>
    <xf numFmtId="49" fontId="14" fillId="8" borderId="12" xfId="0" applyNumberFormat="1" applyFont="1" applyFill="1" applyBorder="1"/>
    <xf numFmtId="49" fontId="15" fillId="7" borderId="12" xfId="0" applyNumberFormat="1" applyFont="1" applyFill="1" applyBorder="1"/>
    <xf numFmtId="164" fontId="15" fillId="7" borderId="12" xfId="1" applyNumberFormat="1" applyFont="1" applyFill="1" applyBorder="1"/>
    <xf numFmtId="49" fontId="15" fillId="7" borderId="6" xfId="0" applyNumberFormat="1" applyFont="1" applyFill="1" applyBorder="1"/>
    <xf numFmtId="49" fontId="8" fillId="0" borderId="0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/>
    <xf numFmtId="0" fontId="6" fillId="0" borderId="0" xfId="0" applyFont="1" applyFill="1" applyBorder="1"/>
    <xf numFmtId="164" fontId="15" fillId="7" borderId="12" xfId="1" applyNumberFormat="1" applyFont="1" applyFill="1" applyBorder="1" applyAlignment="1">
      <alignment horizontal="center"/>
    </xf>
    <xf numFmtId="49" fontId="15" fillId="11" borderId="1" xfId="0" applyNumberFormat="1" applyFont="1" applyFill="1" applyBorder="1" applyAlignment="1">
      <alignment vertical="center"/>
    </xf>
    <xf numFmtId="49" fontId="15" fillId="11" borderId="10" xfId="0" applyNumberFormat="1" applyFont="1" applyFill="1" applyBorder="1" applyAlignment="1">
      <alignment vertical="center"/>
    </xf>
    <xf numFmtId="49" fontId="15" fillId="11" borderId="10" xfId="0" applyNumberFormat="1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49" fontId="15" fillId="11" borderId="4" xfId="0" applyNumberFormat="1" applyFont="1" applyFill="1" applyBorder="1" applyAlignment="1">
      <alignment vertical="center"/>
    </xf>
    <xf numFmtId="49" fontId="15" fillId="11" borderId="0" xfId="0" applyNumberFormat="1" applyFont="1" applyFill="1" applyBorder="1" applyAlignment="1">
      <alignment vertical="center"/>
    </xf>
    <xf numFmtId="49" fontId="15" fillId="11" borderId="0" xfId="0" applyNumberFormat="1" applyFont="1" applyFill="1" applyBorder="1" applyAlignment="1">
      <alignment horizontal="center" vertical="center"/>
    </xf>
    <xf numFmtId="49" fontId="13" fillId="11" borderId="0" xfId="0" applyNumberFormat="1" applyFont="1" applyFill="1" applyBorder="1" applyAlignment="1">
      <alignment horizontal="center" vertical="center"/>
    </xf>
    <xf numFmtId="0" fontId="14" fillId="11" borderId="5" xfId="0" applyFont="1" applyFill="1" applyBorder="1" applyAlignment="1">
      <alignment vertical="center"/>
    </xf>
    <xf numFmtId="49" fontId="15" fillId="11" borderId="8" xfId="0" applyNumberFormat="1" applyFont="1" applyFill="1" applyBorder="1" applyAlignment="1">
      <alignment vertical="center"/>
    </xf>
    <xf numFmtId="49" fontId="15" fillId="11" borderId="11" xfId="0" applyNumberFormat="1" applyFont="1" applyFill="1" applyBorder="1" applyAlignment="1">
      <alignment vertical="center"/>
    </xf>
    <xf numFmtId="49" fontId="16" fillId="11" borderId="11" xfId="0" applyNumberFormat="1" applyFont="1" applyFill="1" applyBorder="1" applyAlignment="1">
      <alignment horizontal="center" vertical="center"/>
    </xf>
    <xf numFmtId="49" fontId="15" fillId="5" borderId="0" xfId="0" applyNumberFormat="1" applyFont="1" applyFill="1" applyBorder="1" applyAlignment="1">
      <alignment vertical="center"/>
    </xf>
    <xf numFmtId="49" fontId="15" fillId="12" borderId="0" xfId="0" applyNumberFormat="1" applyFont="1" applyFill="1" applyBorder="1" applyAlignment="1">
      <alignment vertical="center"/>
    </xf>
    <xf numFmtId="49" fontId="15" fillId="9" borderId="0" xfId="0" applyNumberFormat="1" applyFont="1" applyFill="1" applyBorder="1" applyAlignment="1">
      <alignment vertical="center"/>
    </xf>
    <xf numFmtId="164" fontId="15" fillId="9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vertical="center"/>
    </xf>
    <xf numFmtId="164" fontId="15" fillId="5" borderId="0" xfId="1" applyNumberFormat="1" applyFont="1" applyFill="1" applyBorder="1" applyAlignment="1">
      <alignment vertical="center"/>
    </xf>
    <xf numFmtId="164" fontId="8" fillId="0" borderId="0" xfId="0" applyNumberFormat="1" applyFont="1" applyBorder="1" applyAlignment="1">
      <alignment vertical="center"/>
    </xf>
    <xf numFmtId="164" fontId="15" fillId="12" borderId="0" xfId="1" applyNumberFormat="1" applyFont="1" applyFill="1" applyBorder="1" applyAlignment="1">
      <alignment horizontal="left" vertical="center"/>
    </xf>
    <xf numFmtId="164" fontId="8" fillId="0" borderId="0" xfId="1" applyNumberFormat="1" applyFont="1" applyBorder="1" applyAlignment="1">
      <alignment horizontal="left" vertical="center"/>
    </xf>
    <xf numFmtId="164" fontId="15" fillId="12" borderId="0" xfId="1" applyNumberFormat="1" applyFont="1" applyFill="1" applyBorder="1" applyAlignment="1">
      <alignment horizontal="center" vertical="center"/>
    </xf>
    <xf numFmtId="49" fontId="8" fillId="0" borderId="11" xfId="0" applyNumberFormat="1" applyFont="1" applyBorder="1" applyAlignment="1">
      <alignment vertical="center"/>
    </xf>
    <xf numFmtId="164" fontId="8" fillId="0" borderId="11" xfId="1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5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5" fillId="8" borderId="12" xfId="0" applyNumberFormat="1" applyFont="1" applyFill="1" applyBorder="1" applyAlignment="1">
      <alignment horizontal="center" vertical="center"/>
    </xf>
    <xf numFmtId="49" fontId="13" fillId="7" borderId="12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15" fillId="7" borderId="12" xfId="0" applyNumberFormat="1" applyFont="1" applyFill="1" applyBorder="1" applyAlignment="1">
      <alignment horizontal="center" vertical="center"/>
    </xf>
    <xf numFmtId="41" fontId="9" fillId="0" borderId="5" xfId="3" applyFont="1" applyFill="1" applyBorder="1" applyAlignment="1">
      <alignment horizontal="center" vertical="center"/>
    </xf>
    <xf numFmtId="43" fontId="8" fillId="0" borderId="0" xfId="1" applyFont="1" applyBorder="1" applyAlignment="1">
      <alignment horizontal="center" vertical="center"/>
    </xf>
    <xf numFmtId="41" fontId="0" fillId="0" borderId="0" xfId="3" applyFont="1"/>
    <xf numFmtId="49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49" fontId="8" fillId="0" borderId="10" xfId="0" applyNumberFormat="1" applyFont="1" applyBorder="1" applyAlignment="1">
      <alignment horizontal="center" vertical="center"/>
    </xf>
    <xf numFmtId="164" fontId="0" fillId="0" borderId="0" xfId="0" applyNumberFormat="1"/>
    <xf numFmtId="0" fontId="12" fillId="0" borderId="0" xfId="0" applyFont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7" fillId="10" borderId="3" xfId="0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/>
    </xf>
    <xf numFmtId="49" fontId="15" fillId="2" borderId="17" xfId="0" applyNumberFormat="1" applyFont="1" applyFill="1" applyBorder="1" applyAlignment="1">
      <alignment horizontal="center"/>
    </xf>
    <xf numFmtId="49" fontId="15" fillId="2" borderId="19" xfId="0" applyNumberFormat="1" applyFont="1" applyFill="1" applyBorder="1" applyAlignment="1">
      <alignment horizontal="center"/>
    </xf>
    <xf numFmtId="49" fontId="15" fillId="2" borderId="20" xfId="0" applyNumberFormat="1" applyFont="1" applyFill="1" applyBorder="1"/>
    <xf numFmtId="49" fontId="26" fillId="2" borderId="11" xfId="0" applyNumberFormat="1" applyFont="1" applyFill="1" applyBorder="1" applyAlignment="1">
      <alignment horizontal="center"/>
    </xf>
    <xf numFmtId="49" fontId="25" fillId="2" borderId="21" xfId="0" applyNumberFormat="1" applyFont="1" applyFill="1" applyBorder="1" applyAlignment="1">
      <alignment horizontal="center"/>
    </xf>
    <xf numFmtId="164" fontId="9" fillId="0" borderId="0" xfId="1" applyNumberFormat="1" applyFont="1" applyBorder="1"/>
    <xf numFmtId="49" fontId="27" fillId="8" borderId="12" xfId="0" applyNumberFormat="1" applyFont="1" applyFill="1" applyBorder="1"/>
    <xf numFmtId="49" fontId="28" fillId="7" borderId="0" xfId="0" applyNumberFormat="1" applyFont="1" applyFill="1" applyAlignment="1">
      <alignment vertical="center"/>
    </xf>
    <xf numFmtId="49" fontId="15" fillId="7" borderId="22" xfId="0" applyNumberFormat="1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49" fontId="13" fillId="2" borderId="15" xfId="0" applyNumberFormat="1" applyFont="1" applyFill="1" applyBorder="1" applyAlignment="1">
      <alignment vertical="center"/>
    </xf>
    <xf numFmtId="49" fontId="13" fillId="2" borderId="16" xfId="0" applyNumberFormat="1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vertical="center"/>
    </xf>
    <xf numFmtId="49" fontId="15" fillId="2" borderId="16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49" fontId="13" fillId="2" borderId="18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vertical="center"/>
    </xf>
    <xf numFmtId="49" fontId="15" fillId="2" borderId="0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horizontal="center" vertical="center"/>
    </xf>
    <xf numFmtId="49" fontId="15" fillId="7" borderId="12" xfId="0" applyNumberFormat="1" applyFont="1" applyFill="1" applyBorder="1" applyAlignment="1">
      <alignment vertical="center"/>
    </xf>
    <xf numFmtId="49" fontId="18" fillId="7" borderId="12" xfId="0" applyNumberFormat="1" applyFont="1" applyFill="1" applyBorder="1" applyAlignment="1">
      <alignment vertical="center"/>
    </xf>
    <xf numFmtId="49" fontId="17" fillId="7" borderId="12" xfId="0" applyNumberFormat="1" applyFont="1" applyFill="1" applyBorder="1" applyAlignment="1">
      <alignment vertical="center"/>
    </xf>
    <xf numFmtId="0" fontId="17" fillId="7" borderId="12" xfId="0" applyFont="1" applyFill="1" applyBorder="1" applyAlignment="1">
      <alignment vertical="center"/>
    </xf>
    <xf numFmtId="0" fontId="17" fillId="7" borderId="23" xfId="0" applyFont="1" applyFill="1" applyBorder="1" applyAlignment="1">
      <alignment vertical="center"/>
    </xf>
    <xf numFmtId="1" fontId="9" fillId="0" borderId="0" xfId="0" applyNumberFormat="1" applyFont="1" applyBorder="1" applyAlignment="1">
      <alignment horizontal="center" vertical="center"/>
    </xf>
    <xf numFmtId="43" fontId="9" fillId="0" borderId="19" xfId="1" applyFon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8" fillId="0" borderId="10" xfId="1" applyNumberFormat="1" applyFont="1" applyBorder="1" applyAlignment="1">
      <alignment vertical="center"/>
    </xf>
    <xf numFmtId="43" fontId="9" fillId="0" borderId="0" xfId="1" applyFont="1" applyBorder="1" applyAlignment="1">
      <alignment horizontal="center" vertical="center"/>
    </xf>
    <xf numFmtId="43" fontId="13" fillId="0" borderId="25" xfId="1" applyFont="1" applyBorder="1" applyAlignment="1">
      <alignment horizontal="center" vertical="center"/>
    </xf>
    <xf numFmtId="164" fontId="13" fillId="0" borderId="25" xfId="1" applyNumberFormat="1" applyFont="1" applyBorder="1" applyAlignment="1">
      <alignment horizontal="center" vertical="center"/>
    </xf>
    <xf numFmtId="43" fontId="13" fillId="0" borderId="26" xfId="1" applyFont="1" applyBorder="1" applyAlignment="1">
      <alignment horizontal="center" vertical="center"/>
    </xf>
    <xf numFmtId="49" fontId="15" fillId="8" borderId="10" xfId="0" applyNumberFormat="1" applyFont="1" applyFill="1" applyBorder="1" applyAlignment="1">
      <alignment horizontal="center" vertical="center"/>
    </xf>
    <xf numFmtId="49" fontId="15" fillId="8" borderId="10" xfId="0" applyNumberFormat="1" applyFont="1" applyFill="1" applyBorder="1"/>
    <xf numFmtId="49" fontId="15" fillId="8" borderId="10" xfId="0" applyNumberFormat="1" applyFont="1" applyFill="1" applyBorder="1" applyAlignment="1">
      <alignment horizontal="center"/>
    </xf>
    <xf numFmtId="49" fontId="13" fillId="8" borderId="10" xfId="0" applyNumberFormat="1" applyFont="1" applyFill="1" applyBorder="1" applyAlignment="1">
      <alignment horizontal="center"/>
    </xf>
    <xf numFmtId="49" fontId="8" fillId="0" borderId="5" xfId="0" applyNumberFormat="1" applyFont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center" vertical="center"/>
    </xf>
    <xf numFmtId="49" fontId="15" fillId="8" borderId="2" xfId="0" applyNumberFormat="1" applyFont="1" applyFill="1" applyBorder="1" applyAlignment="1">
      <alignment horizontal="center" vertical="center"/>
    </xf>
    <xf numFmtId="49" fontId="13" fillId="7" borderId="7" xfId="0" applyNumberFormat="1" applyFont="1" applyFill="1" applyBorder="1" applyAlignment="1">
      <alignment horizontal="center" vertical="center"/>
    </xf>
    <xf numFmtId="49" fontId="15" fillId="8" borderId="7" xfId="0" applyNumberFormat="1" applyFont="1" applyFill="1" applyBorder="1" applyAlignment="1">
      <alignment horizontal="center" vertical="center"/>
    </xf>
    <xf numFmtId="49" fontId="15" fillId="8" borderId="1" xfId="0" applyNumberFormat="1" applyFont="1" applyFill="1" applyBorder="1"/>
    <xf numFmtId="49" fontId="15" fillId="8" borderId="2" xfId="0" applyNumberFormat="1" applyFont="1" applyFill="1" applyBorder="1"/>
    <xf numFmtId="49" fontId="15" fillId="7" borderId="7" xfId="0" applyNumberFormat="1" applyFont="1" applyFill="1" applyBorder="1"/>
    <xf numFmtId="49" fontId="8" fillId="0" borderId="5" xfId="0" applyNumberFormat="1" applyFont="1" applyBorder="1"/>
    <xf numFmtId="49" fontId="15" fillId="8" borderId="6" xfId="0" applyNumberFormat="1" applyFont="1" applyFill="1" applyBorder="1"/>
    <xf numFmtId="49" fontId="15" fillId="8" borderId="7" xfId="0" applyNumberFormat="1" applyFont="1" applyFill="1" applyBorder="1"/>
    <xf numFmtId="49" fontId="8" fillId="0" borderId="4" xfId="0" applyNumberFormat="1" applyFont="1" applyBorder="1" applyAlignment="1">
      <alignment horizontal="left"/>
    </xf>
    <xf numFmtId="49" fontId="15" fillId="2" borderId="4" xfId="0" applyNumberFormat="1" applyFont="1" applyFill="1" applyBorder="1" applyAlignment="1">
      <alignment horizontal="center"/>
    </xf>
    <xf numFmtId="49" fontId="25" fillId="2" borderId="8" xfId="0" applyNumberFormat="1" applyFont="1" applyFill="1" applyBorder="1" applyAlignment="1">
      <alignment horizontal="center"/>
    </xf>
    <xf numFmtId="49" fontId="15" fillId="8" borderId="1" xfId="0" applyNumberFormat="1" applyFont="1" applyFill="1" applyBorder="1" applyAlignment="1">
      <alignment horizontal="center"/>
    </xf>
    <xf numFmtId="1" fontId="13" fillId="7" borderId="6" xfId="0" applyNumberFormat="1" applyFont="1" applyFill="1" applyBorder="1" applyAlignment="1">
      <alignment horizontal="center"/>
    </xf>
    <xf numFmtId="1" fontId="9" fillId="0" borderId="4" xfId="0" applyNumberFormat="1" applyFont="1" applyFill="1" applyBorder="1" applyAlignment="1">
      <alignment horizontal="center"/>
    </xf>
    <xf numFmtId="43" fontId="9" fillId="0" borderId="4" xfId="1" applyFont="1" applyFill="1" applyBorder="1" applyAlignment="1">
      <alignment horizontal="center"/>
    </xf>
    <xf numFmtId="1" fontId="15" fillId="8" borderId="6" xfId="0" applyNumberFormat="1" applyFont="1" applyFill="1" applyBorder="1" applyAlignment="1">
      <alignment horizontal="center"/>
    </xf>
    <xf numFmtId="43" fontId="13" fillId="7" borderId="6" xfId="1" applyFont="1" applyFill="1" applyBorder="1" applyAlignment="1">
      <alignment horizontal="center"/>
    </xf>
    <xf numFmtId="1" fontId="13" fillId="8" borderId="6" xfId="0" applyNumberFormat="1" applyFont="1" applyFill="1" applyBorder="1" applyAlignment="1">
      <alignment horizontal="center"/>
    </xf>
    <xf numFmtId="49" fontId="26" fillId="2" borderId="9" xfId="0" applyNumberFormat="1" applyFont="1" applyFill="1" applyBorder="1" applyAlignment="1">
      <alignment horizontal="center"/>
    </xf>
    <xf numFmtId="49" fontId="13" fillId="3" borderId="5" xfId="0" applyNumberFormat="1" applyFont="1" applyFill="1" applyBorder="1"/>
    <xf numFmtId="49" fontId="13" fillId="2" borderId="9" xfId="0" applyNumberFormat="1" applyFont="1" applyFill="1" applyBorder="1"/>
    <xf numFmtId="49" fontId="13" fillId="3" borderId="15" xfId="0" applyNumberFormat="1" applyFont="1" applyFill="1" applyBorder="1"/>
    <xf numFmtId="49" fontId="13" fillId="3" borderId="16" xfId="0" applyNumberFormat="1" applyFont="1" applyFill="1" applyBorder="1"/>
    <xf numFmtId="49" fontId="13" fillId="3" borderId="29" xfId="0" applyNumberFormat="1" applyFont="1" applyFill="1" applyBorder="1"/>
    <xf numFmtId="49" fontId="15" fillId="3" borderId="16" xfId="0" applyNumberFormat="1" applyFont="1" applyFill="1" applyBorder="1"/>
    <xf numFmtId="49" fontId="15" fillId="2" borderId="30" xfId="0" applyNumberFormat="1" applyFont="1" applyFill="1" applyBorder="1" applyAlignment="1">
      <alignment horizontal="center"/>
    </xf>
    <xf numFmtId="49" fontId="15" fillId="2" borderId="29" xfId="0" applyNumberFormat="1" applyFont="1" applyFill="1" applyBorder="1" applyAlignment="1">
      <alignment horizontal="center"/>
    </xf>
    <xf numFmtId="49" fontId="13" fillId="3" borderId="18" xfId="0" applyNumberFormat="1" applyFont="1" applyFill="1" applyBorder="1"/>
    <xf numFmtId="49" fontId="15" fillId="8" borderId="27" xfId="0" applyNumberFormat="1" applyFont="1" applyFill="1" applyBorder="1" applyAlignment="1">
      <alignment horizontal="center" vertical="center"/>
    </xf>
    <xf numFmtId="49" fontId="15" fillId="8" borderId="28" xfId="0" applyNumberFormat="1" applyFont="1" applyFill="1" applyBorder="1" applyAlignment="1">
      <alignment horizontal="center"/>
    </xf>
    <xf numFmtId="49" fontId="13" fillId="7" borderId="22" xfId="0" applyNumberFormat="1" applyFont="1" applyFill="1" applyBorder="1" applyAlignment="1">
      <alignment horizontal="center" vertical="center"/>
    </xf>
    <xf numFmtId="43" fontId="13" fillId="7" borderId="23" xfId="1" applyFont="1" applyFill="1" applyBorder="1" applyAlignment="1">
      <alignment horizontal="center"/>
    </xf>
    <xf numFmtId="43" fontId="9" fillId="0" borderId="19" xfId="1" applyFont="1" applyFill="1" applyBorder="1" applyAlignment="1">
      <alignment horizontal="center"/>
    </xf>
    <xf numFmtId="49" fontId="8" fillId="0" borderId="24" xfId="0" applyNumberFormat="1" applyFont="1" applyBorder="1" applyAlignment="1">
      <alignment horizontal="center" vertical="center"/>
    </xf>
    <xf numFmtId="49" fontId="8" fillId="0" borderId="25" xfId="0" applyNumberFormat="1" applyFont="1" applyBorder="1" applyAlignment="1">
      <alignment horizontal="center" vertical="center"/>
    </xf>
    <xf numFmtId="49" fontId="8" fillId="0" borderId="31" xfId="0" applyNumberFormat="1" applyFont="1" applyBorder="1" applyAlignment="1">
      <alignment horizontal="center" vertical="center"/>
    </xf>
    <xf numFmtId="49" fontId="8" fillId="0" borderId="32" xfId="0" applyNumberFormat="1" applyFont="1" applyBorder="1"/>
    <xf numFmtId="49" fontId="8" fillId="0" borderId="25" xfId="0" applyNumberFormat="1" applyFont="1" applyBorder="1"/>
    <xf numFmtId="49" fontId="8" fillId="0" borderId="31" xfId="0" applyNumberFormat="1" applyFont="1" applyBorder="1"/>
    <xf numFmtId="49" fontId="15" fillId="8" borderId="22" xfId="0" applyNumberFormat="1" applyFont="1" applyFill="1" applyBorder="1" applyAlignment="1">
      <alignment horizontal="center" vertical="center"/>
    </xf>
    <xf numFmtId="1" fontId="15" fillId="8" borderId="23" xfId="0" applyNumberFormat="1" applyFont="1" applyFill="1" applyBorder="1" applyAlignment="1">
      <alignment horizontal="center"/>
    </xf>
    <xf numFmtId="43" fontId="13" fillId="8" borderId="23" xfId="1" applyFont="1" applyFill="1" applyBorder="1" applyAlignment="1">
      <alignment horizontal="center"/>
    </xf>
    <xf numFmtId="164" fontId="8" fillId="0" borderId="25" xfId="1" applyNumberFormat="1" applyFont="1" applyBorder="1" applyAlignment="1">
      <alignment horizontal="center"/>
    </xf>
    <xf numFmtId="164" fontId="9" fillId="0" borderId="25" xfId="1" applyNumberFormat="1" applyFont="1" applyBorder="1"/>
    <xf numFmtId="43" fontId="9" fillId="0" borderId="32" xfId="1" applyFont="1" applyFill="1" applyBorder="1" applyAlignment="1">
      <alignment horizont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15" fillId="9" borderId="0" xfId="0" applyNumberFormat="1" applyFont="1" applyFill="1" applyBorder="1" applyAlignment="1">
      <alignment horizontal="center" vertical="center"/>
    </xf>
    <xf numFmtId="1" fontId="13" fillId="5" borderId="0" xfId="0" applyNumberFormat="1" applyFont="1" applyFill="1" applyBorder="1" applyAlignment="1">
      <alignment horizontal="center" vertical="center"/>
    </xf>
    <xf numFmtId="1" fontId="13" fillId="12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41" fontId="0" fillId="0" borderId="0" xfId="3" applyFont="1" applyBorder="1" applyAlignment="1">
      <alignment horizontal="center" vertical="center"/>
    </xf>
    <xf numFmtId="41" fontId="9" fillId="0" borderId="0" xfId="3" applyFont="1" applyFill="1" applyBorder="1" applyAlignment="1">
      <alignment horizontal="center" vertical="center"/>
    </xf>
    <xf numFmtId="49" fontId="13" fillId="11" borderId="5" xfId="0" applyNumberFormat="1" applyFont="1" applyFill="1" applyBorder="1" applyAlignment="1">
      <alignment horizontal="center" vertical="center"/>
    </xf>
    <xf numFmtId="1" fontId="13" fillId="9" borderId="0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/>
    </xf>
    <xf numFmtId="41" fontId="13" fillId="5" borderId="5" xfId="3" applyFont="1" applyFill="1" applyBorder="1" applyAlignment="1">
      <alignment horizontal="center" vertical="center"/>
    </xf>
    <xf numFmtId="41" fontId="13" fillId="12" borderId="5" xfId="3" applyFont="1" applyFill="1" applyBorder="1" applyAlignment="1">
      <alignment horizontal="center" vertical="center"/>
    </xf>
    <xf numFmtId="41" fontId="13" fillId="9" borderId="5" xfId="3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 vertical="center"/>
    </xf>
    <xf numFmtId="49" fontId="29" fillId="12" borderId="0" xfId="0" applyNumberFormat="1" applyFont="1" applyFill="1" applyBorder="1" applyAlignment="1">
      <alignment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15" fillId="9" borderId="12" xfId="0" applyNumberFormat="1" applyFont="1" applyFill="1" applyBorder="1" applyAlignment="1">
      <alignment horizontal="center" vertical="center"/>
    </xf>
    <xf numFmtId="49" fontId="15" fillId="9" borderId="7" xfId="0" applyNumberFormat="1" applyFont="1" applyFill="1" applyBorder="1" applyAlignment="1">
      <alignment vertical="center"/>
    </xf>
    <xf numFmtId="49" fontId="8" fillId="0" borderId="2" xfId="0" applyNumberFormat="1" applyFont="1" applyBorder="1" applyAlignment="1">
      <alignment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vertical="center"/>
    </xf>
    <xf numFmtId="49" fontId="8" fillId="6" borderId="12" xfId="0" applyNumberFormat="1" applyFont="1" applyFill="1" applyBorder="1" applyAlignment="1">
      <alignment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vertical="center"/>
    </xf>
    <xf numFmtId="49" fontId="15" fillId="5" borderId="10" xfId="0" applyNumberFormat="1" applyFont="1" applyFill="1" applyBorder="1" applyAlignment="1">
      <alignment vertical="center"/>
    </xf>
    <xf numFmtId="164" fontId="15" fillId="5" borderId="10" xfId="1" applyNumberFormat="1" applyFont="1" applyFill="1" applyBorder="1" applyAlignment="1">
      <alignment vertical="center"/>
    </xf>
    <xf numFmtId="1" fontId="13" fillId="5" borderId="10" xfId="0" applyNumberFormat="1" applyFont="1" applyFill="1" applyBorder="1" applyAlignment="1">
      <alignment horizontal="center" vertical="center"/>
    </xf>
    <xf numFmtId="41" fontId="13" fillId="5" borderId="2" xfId="3" applyFont="1" applyFill="1" applyBorder="1" applyAlignment="1">
      <alignment horizontal="center" vertical="center"/>
    </xf>
    <xf numFmtId="49" fontId="15" fillId="5" borderId="5" xfId="0" applyNumberFormat="1" applyFont="1" applyFill="1" applyBorder="1" applyAlignment="1">
      <alignment vertical="center"/>
    </xf>
    <xf numFmtId="49" fontId="15" fillId="12" borderId="5" xfId="0" applyNumberFormat="1" applyFont="1" applyFill="1" applyBorder="1" applyAlignment="1">
      <alignment vertical="center"/>
    </xf>
    <xf numFmtId="49" fontId="15" fillId="9" borderId="5" xfId="0" applyNumberFormat="1" applyFont="1" applyFill="1" applyBorder="1" applyAlignment="1">
      <alignment vertical="center"/>
    </xf>
    <xf numFmtId="49" fontId="15" fillId="5" borderId="2" xfId="0" applyNumberFormat="1" applyFont="1" applyFill="1" applyBorder="1" applyAlignment="1">
      <alignment vertical="center"/>
    </xf>
    <xf numFmtId="49" fontId="13" fillId="2" borderId="5" xfId="0" applyNumberFormat="1" applyFont="1" applyFill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5" fillId="7" borderId="6" xfId="0" applyNumberFormat="1" applyFont="1" applyFill="1" applyBorder="1" applyAlignment="1">
      <alignment vertical="center"/>
    </xf>
    <xf numFmtId="164" fontId="8" fillId="0" borderId="4" xfId="1" applyNumberFormat="1" applyFont="1" applyBorder="1" applyAlignment="1">
      <alignment vertical="center"/>
    </xf>
    <xf numFmtId="164" fontId="8" fillId="0" borderId="5" xfId="1" applyNumberFormat="1" applyFont="1" applyBorder="1" applyAlignment="1">
      <alignment vertical="center"/>
    </xf>
    <xf numFmtId="164" fontId="8" fillId="0" borderId="8" xfId="1" applyNumberFormat="1" applyFont="1" applyBorder="1" applyAlignment="1">
      <alignment vertical="center"/>
    </xf>
    <xf numFmtId="164" fontId="8" fillId="0" borderId="11" xfId="1" applyNumberFormat="1" applyFont="1" applyBorder="1" applyAlignment="1">
      <alignment vertical="center"/>
    </xf>
    <xf numFmtId="164" fontId="8" fillId="0" borderId="9" xfId="1" applyNumberFormat="1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9" xfId="0" applyNumberFormat="1" applyFont="1" applyBorder="1" applyAlignment="1">
      <alignment horizontal="center" vertical="center"/>
    </xf>
    <xf numFmtId="49" fontId="15" fillId="7" borderId="7" xfId="0" applyNumberFormat="1" applyFont="1" applyFill="1" applyBorder="1" applyAlignment="1">
      <alignment vertical="center"/>
    </xf>
    <xf numFmtId="164" fontId="8" fillId="0" borderId="1" xfId="1" applyNumberFormat="1" applyFont="1" applyBorder="1" applyAlignment="1">
      <alignment vertical="center"/>
    </xf>
    <xf numFmtId="164" fontId="8" fillId="0" borderId="2" xfId="1" applyNumberFormat="1" applyFont="1" applyBorder="1" applyAlignment="1">
      <alignment vertical="center"/>
    </xf>
    <xf numFmtId="49" fontId="25" fillId="2" borderId="4" xfId="0" applyNumberFormat="1" applyFont="1" applyFill="1" applyBorder="1" applyAlignment="1">
      <alignment horizontal="center" vertical="center"/>
    </xf>
    <xf numFmtId="49" fontId="26" fillId="2" borderId="0" xfId="0" applyNumberFormat="1" applyFont="1" applyFill="1" applyBorder="1" applyAlignment="1">
      <alignment horizontal="center" vertical="center"/>
    </xf>
    <xf numFmtId="49" fontId="26" fillId="2" borderId="5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Border="1" applyAlignment="1">
      <alignment horizontal="center" vertical="center"/>
    </xf>
    <xf numFmtId="49" fontId="25" fillId="2" borderId="19" xfId="0" applyNumberFormat="1" applyFont="1" applyFill="1" applyBorder="1" applyAlignment="1">
      <alignment horizontal="center" vertical="center"/>
    </xf>
    <xf numFmtId="49" fontId="13" fillId="2" borderId="29" xfId="0" applyNumberFormat="1" applyFont="1" applyFill="1" applyBorder="1" applyAlignment="1">
      <alignment vertical="center"/>
    </xf>
    <xf numFmtId="49" fontId="15" fillId="2" borderId="30" xfId="0" applyNumberFormat="1" applyFont="1" applyFill="1" applyBorder="1" applyAlignment="1">
      <alignment horizontal="center" vertical="center"/>
    </xf>
    <xf numFmtId="49" fontId="15" fillId="2" borderId="29" xfId="0" applyNumberFormat="1" applyFont="1" applyFill="1" applyBorder="1" applyAlignment="1">
      <alignment horizontal="center" vertical="center"/>
    </xf>
    <xf numFmtId="49" fontId="15" fillId="2" borderId="18" xfId="0" applyNumberFormat="1" applyFont="1" applyFill="1" applyBorder="1" applyAlignment="1">
      <alignment horizontal="center" vertical="center"/>
    </xf>
    <xf numFmtId="49" fontId="15" fillId="15" borderId="33" xfId="0" applyNumberFormat="1" applyFont="1" applyFill="1" applyBorder="1" applyAlignment="1">
      <alignment horizontal="center" vertical="center"/>
    </xf>
    <xf numFmtId="49" fontId="15" fillId="15" borderId="34" xfId="0" applyNumberFormat="1" applyFont="1" applyFill="1" applyBorder="1" applyAlignment="1">
      <alignment horizontal="center" vertical="center"/>
    </xf>
    <xf numFmtId="49" fontId="15" fillId="15" borderId="35" xfId="0" applyNumberFormat="1" applyFont="1" applyFill="1" applyBorder="1" applyAlignment="1">
      <alignment horizontal="center" vertical="center"/>
    </xf>
    <xf numFmtId="49" fontId="15" fillId="15" borderId="34" xfId="0" applyNumberFormat="1" applyFont="1" applyFill="1" applyBorder="1" applyAlignment="1">
      <alignment vertical="center"/>
    </xf>
    <xf numFmtId="164" fontId="15" fillId="15" borderId="36" xfId="1" applyNumberFormat="1" applyFont="1" applyFill="1" applyBorder="1" applyAlignment="1">
      <alignment vertical="center"/>
    </xf>
    <xf numFmtId="164" fontId="15" fillId="15" borderId="34" xfId="1" applyNumberFormat="1" applyFont="1" applyFill="1" applyBorder="1" applyAlignment="1">
      <alignment vertical="center"/>
    </xf>
    <xf numFmtId="164" fontId="15" fillId="15" borderId="35" xfId="1" applyNumberFormat="1" applyFont="1" applyFill="1" applyBorder="1" applyAlignment="1">
      <alignment vertical="center"/>
    </xf>
    <xf numFmtId="43" fontId="13" fillId="15" borderId="34" xfId="1" applyFont="1" applyFill="1" applyBorder="1" applyAlignment="1">
      <alignment horizontal="center" vertical="center"/>
    </xf>
    <xf numFmtId="43" fontId="13" fillId="15" borderId="37" xfId="1" applyFont="1" applyFill="1" applyBorder="1" applyAlignment="1">
      <alignment horizontal="center" vertical="center"/>
    </xf>
    <xf numFmtId="49" fontId="15" fillId="7" borderId="38" xfId="0" applyNumberFormat="1" applyFont="1" applyFill="1" applyBorder="1" applyAlignment="1">
      <alignment horizontal="center" vertical="center"/>
    </xf>
    <xf numFmtId="49" fontId="15" fillId="7" borderId="39" xfId="0" applyNumberFormat="1" applyFont="1" applyFill="1" applyBorder="1" applyAlignment="1">
      <alignment horizontal="center" vertical="center"/>
    </xf>
    <xf numFmtId="49" fontId="15" fillId="7" borderId="39" xfId="0" applyNumberFormat="1" applyFont="1" applyFill="1" applyBorder="1" applyAlignment="1">
      <alignment vertical="center"/>
    </xf>
    <xf numFmtId="49" fontId="14" fillId="7" borderId="39" xfId="0" applyNumberFormat="1" applyFont="1" applyFill="1" applyBorder="1" applyAlignment="1">
      <alignment vertical="center"/>
    </xf>
    <xf numFmtId="0" fontId="14" fillId="7" borderId="39" xfId="0" applyFont="1" applyFill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49" fontId="15" fillId="15" borderId="36" xfId="0" applyNumberFormat="1" applyFont="1" applyFill="1" applyBorder="1" applyAlignment="1">
      <alignment vertical="center"/>
    </xf>
    <xf numFmtId="49" fontId="15" fillId="15" borderId="35" xfId="0" applyNumberFormat="1" applyFont="1" applyFill="1" applyBorder="1" applyAlignment="1">
      <alignment vertical="center"/>
    </xf>
    <xf numFmtId="49" fontId="15" fillId="0" borderId="24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horizontal="center" vertical="center"/>
    </xf>
    <xf numFmtId="49" fontId="15" fillId="0" borderId="31" xfId="0" applyNumberFormat="1" applyFont="1" applyBorder="1" applyAlignment="1">
      <alignment horizontal="center" vertical="center"/>
    </xf>
    <xf numFmtId="49" fontId="15" fillId="0" borderId="25" xfId="0" applyNumberFormat="1" applyFont="1" applyBorder="1" applyAlignment="1">
      <alignment vertical="center"/>
    </xf>
    <xf numFmtId="43" fontId="15" fillId="0" borderId="32" xfId="1" applyFont="1" applyBorder="1" applyAlignment="1">
      <alignment horizontal="center" vertical="center"/>
    </xf>
    <xf numFmtId="164" fontId="15" fillId="0" borderId="25" xfId="1" applyNumberFormat="1" applyFont="1" applyBorder="1" applyAlignment="1">
      <alignment horizontal="center" vertical="center"/>
    </xf>
    <xf numFmtId="164" fontId="15" fillId="0" borderId="31" xfId="1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43" fontId="13" fillId="0" borderId="32" xfId="1" applyFont="1" applyBorder="1" applyAlignment="1">
      <alignment horizontal="center" vertical="center"/>
    </xf>
    <xf numFmtId="164" fontId="13" fillId="0" borderId="31" xfId="1" applyNumberFormat="1" applyFont="1" applyBorder="1" applyAlignment="1">
      <alignment horizontal="center" vertical="center"/>
    </xf>
    <xf numFmtId="49" fontId="30" fillId="7" borderId="0" xfId="0" applyNumberFormat="1" applyFont="1" applyFill="1" applyAlignment="1">
      <alignment vertical="center"/>
    </xf>
    <xf numFmtId="49" fontId="31" fillId="7" borderId="0" xfId="0" applyNumberFormat="1" applyFont="1" applyFill="1" applyBorder="1" applyAlignment="1">
      <alignment vertical="center"/>
    </xf>
    <xf numFmtId="0" fontId="31" fillId="7" borderId="0" xfId="0" applyFont="1" applyFill="1" applyBorder="1" applyAlignment="1">
      <alignment vertical="center"/>
    </xf>
    <xf numFmtId="49" fontId="15" fillId="5" borderId="41" xfId="0" applyNumberFormat="1" applyFont="1" applyFill="1" applyBorder="1" applyAlignment="1">
      <alignment vertical="center"/>
    </xf>
    <xf numFmtId="49" fontId="15" fillId="12" borderId="41" xfId="0" applyNumberFormat="1" applyFont="1" applyFill="1" applyBorder="1" applyAlignment="1">
      <alignment vertical="center"/>
    </xf>
    <xf numFmtId="49" fontId="8" fillId="0" borderId="41" xfId="0" applyNumberFormat="1" applyFont="1" applyBorder="1" applyAlignment="1">
      <alignment vertical="center"/>
    </xf>
    <xf numFmtId="49" fontId="15" fillId="9" borderId="41" xfId="0" applyNumberFormat="1" applyFont="1" applyFill="1" applyBorder="1" applyAlignment="1">
      <alignment vertical="center"/>
    </xf>
    <xf numFmtId="49" fontId="8" fillId="0" borderId="41" xfId="0" applyNumberFormat="1" applyFont="1" applyFill="1" applyBorder="1" applyAlignment="1">
      <alignment vertical="center"/>
    </xf>
    <xf numFmtId="0" fontId="9" fillId="0" borderId="41" xfId="0" applyFont="1" applyFill="1" applyBorder="1" applyAlignment="1">
      <alignment vertical="center"/>
    </xf>
    <xf numFmtId="49" fontId="15" fillId="5" borderId="13" xfId="0" applyNumberFormat="1" applyFont="1" applyFill="1" applyBorder="1" applyAlignment="1">
      <alignment vertical="center"/>
    </xf>
    <xf numFmtId="49" fontId="8" fillId="0" borderId="14" xfId="0" applyNumberFormat="1" applyFont="1" applyFill="1" applyBorder="1" applyAlignment="1">
      <alignment vertical="center"/>
    </xf>
    <xf numFmtId="164" fontId="8" fillId="0" borderId="4" xfId="1" applyNumberFormat="1" applyFont="1" applyBorder="1" applyAlignment="1">
      <alignment horizontal="center" vertical="center"/>
    </xf>
    <xf numFmtId="164" fontId="8" fillId="0" borderId="5" xfId="1" applyNumberFormat="1" applyFont="1" applyBorder="1" applyAlignment="1">
      <alignment horizontal="center" vertical="center"/>
    </xf>
    <xf numFmtId="164" fontId="15" fillId="5" borderId="4" xfId="1" applyNumberFormat="1" applyFont="1" applyFill="1" applyBorder="1" applyAlignment="1">
      <alignment vertical="center"/>
    </xf>
    <xf numFmtId="164" fontId="15" fillId="5" borderId="5" xfId="1" applyNumberFormat="1" applyFont="1" applyFill="1" applyBorder="1" applyAlignment="1">
      <alignment vertical="center"/>
    </xf>
    <xf numFmtId="164" fontId="15" fillId="9" borderId="4" xfId="1" applyNumberFormat="1" applyFont="1" applyFill="1" applyBorder="1" applyAlignment="1">
      <alignment vertical="center"/>
    </xf>
    <xf numFmtId="164" fontId="15" fillId="9" borderId="5" xfId="1" applyNumberFormat="1" applyFont="1" applyFill="1" applyBorder="1" applyAlignment="1">
      <alignment vertical="center"/>
    </xf>
    <xf numFmtId="164" fontId="8" fillId="0" borderId="5" xfId="0" applyNumberFormat="1" applyFont="1" applyBorder="1" applyAlignment="1">
      <alignment vertical="center"/>
    </xf>
    <xf numFmtId="43" fontId="8" fillId="0" borderId="5" xfId="1" applyFont="1" applyBorder="1" applyAlignment="1">
      <alignment horizontal="center" vertical="center"/>
    </xf>
    <xf numFmtId="164" fontId="15" fillId="12" borderId="4" xfId="1" applyNumberFormat="1" applyFont="1" applyFill="1" applyBorder="1" applyAlignment="1">
      <alignment horizontal="left" vertical="center"/>
    </xf>
    <xf numFmtId="164" fontId="15" fillId="12" borderId="5" xfId="1" applyNumberFormat="1" applyFont="1" applyFill="1" applyBorder="1" applyAlignment="1">
      <alignment horizontal="left" vertical="center"/>
    </xf>
    <xf numFmtId="164" fontId="8" fillId="0" borderId="4" xfId="1" applyNumberFormat="1" applyFont="1" applyBorder="1" applyAlignment="1">
      <alignment horizontal="left" vertical="center"/>
    </xf>
    <xf numFmtId="164" fontId="8" fillId="0" borderId="5" xfId="1" applyNumberFormat="1" applyFont="1" applyBorder="1" applyAlignment="1">
      <alignment horizontal="left" vertical="center"/>
    </xf>
    <xf numFmtId="164" fontId="15" fillId="12" borderId="4" xfId="1" applyNumberFormat="1" applyFont="1" applyFill="1" applyBorder="1" applyAlignment="1">
      <alignment horizontal="center" vertical="center"/>
    </xf>
    <xf numFmtId="164" fontId="15" fillId="12" borderId="5" xfId="1" applyNumberFormat="1" applyFont="1" applyFill="1" applyBorder="1" applyAlignment="1">
      <alignment horizontal="center" vertical="center"/>
    </xf>
    <xf numFmtId="164" fontId="9" fillId="0" borderId="4" xfId="1" applyNumberFormat="1" applyFont="1" applyBorder="1" applyAlignment="1">
      <alignment vertical="center"/>
    </xf>
    <xf numFmtId="164" fontId="9" fillId="0" borderId="5" xfId="1" applyNumberFormat="1" applyFont="1" applyBorder="1" applyAlignment="1">
      <alignment vertical="center"/>
    </xf>
    <xf numFmtId="164" fontId="15" fillId="5" borderId="1" xfId="1" applyNumberFormat="1" applyFont="1" applyFill="1" applyBorder="1" applyAlignment="1">
      <alignment vertical="center"/>
    </xf>
    <xf numFmtId="164" fontId="15" fillId="5" borderId="2" xfId="1" applyNumberFormat="1" applyFont="1" applyFill="1" applyBorder="1" applyAlignment="1">
      <alignment vertical="center"/>
    </xf>
    <xf numFmtId="164" fontId="8" fillId="0" borderId="8" xfId="1" applyNumberFormat="1" applyFont="1" applyBorder="1" applyAlignment="1">
      <alignment horizontal="center" vertical="center"/>
    </xf>
    <xf numFmtId="164" fontId="8" fillId="0" borderId="9" xfId="1" applyNumberFormat="1" applyFont="1" applyBorder="1" applyAlignment="1">
      <alignment horizontal="center" vertical="center"/>
    </xf>
    <xf numFmtId="0" fontId="13" fillId="11" borderId="1" xfId="0" applyFont="1" applyFill="1" applyBorder="1" applyAlignment="1">
      <alignment horizontal="center" vertical="center"/>
    </xf>
    <xf numFmtId="49" fontId="13" fillId="11" borderId="4" xfId="0" applyNumberFormat="1" applyFont="1" applyFill="1" applyBorder="1" applyAlignment="1">
      <alignment horizontal="center" vertical="center"/>
    </xf>
    <xf numFmtId="0" fontId="14" fillId="11" borderId="4" xfId="0" applyFont="1" applyFill="1" applyBorder="1" applyAlignment="1">
      <alignment vertical="center"/>
    </xf>
    <xf numFmtId="0" fontId="16" fillId="11" borderId="8" xfId="0" applyFont="1" applyFill="1" applyBorder="1" applyAlignment="1">
      <alignment horizontal="center" vertical="center"/>
    </xf>
    <xf numFmtId="49" fontId="15" fillId="11" borderId="1" xfId="0" applyNumberFormat="1" applyFont="1" applyFill="1" applyBorder="1" applyAlignment="1">
      <alignment horizontal="center" vertical="center"/>
    </xf>
    <xf numFmtId="49" fontId="15" fillId="11" borderId="2" xfId="0" applyNumberFormat="1" applyFont="1" applyFill="1" applyBorder="1" applyAlignment="1">
      <alignment horizontal="center" vertical="center"/>
    </xf>
    <xf numFmtId="49" fontId="15" fillId="11" borderId="4" xfId="0" applyNumberFormat="1" applyFont="1" applyFill="1" applyBorder="1" applyAlignment="1">
      <alignment horizontal="center" vertical="center"/>
    </xf>
    <xf numFmtId="49" fontId="15" fillId="11" borderId="5" xfId="0" applyNumberFormat="1" applyFont="1" applyFill="1" applyBorder="1" applyAlignment="1">
      <alignment horizontal="center" vertical="center"/>
    </xf>
    <xf numFmtId="49" fontId="14" fillId="11" borderId="4" xfId="0" applyNumberFormat="1" applyFont="1" applyFill="1" applyBorder="1" applyAlignment="1">
      <alignment horizontal="center" vertical="center"/>
    </xf>
    <xf numFmtId="49" fontId="16" fillId="11" borderId="8" xfId="0" applyNumberFormat="1" applyFont="1" applyFill="1" applyBorder="1" applyAlignment="1">
      <alignment horizontal="center" vertical="center"/>
    </xf>
    <xf numFmtId="49" fontId="16" fillId="11" borderId="9" xfId="0" applyNumberFormat="1" applyFont="1" applyFill="1" applyBorder="1" applyAlignment="1">
      <alignment horizontal="center" vertical="center"/>
    </xf>
    <xf numFmtId="49" fontId="15" fillId="11" borderId="2" xfId="0" applyNumberFormat="1" applyFont="1" applyFill="1" applyBorder="1" applyAlignment="1">
      <alignment vertical="center"/>
    </xf>
    <xf numFmtId="49" fontId="15" fillId="11" borderId="5" xfId="0" applyNumberFormat="1" applyFont="1" applyFill="1" applyBorder="1" applyAlignment="1">
      <alignment vertical="center"/>
    </xf>
    <xf numFmtId="49" fontId="15" fillId="11" borderId="9" xfId="0" applyNumberFormat="1" applyFont="1" applyFill="1" applyBorder="1" applyAlignment="1">
      <alignment vertical="center"/>
    </xf>
    <xf numFmtId="49" fontId="15" fillId="11" borderId="8" xfId="0" applyNumberFormat="1" applyFont="1" applyFill="1" applyBorder="1" applyAlignment="1">
      <alignment vertical="center" wrapText="1"/>
    </xf>
    <xf numFmtId="49" fontId="15" fillId="14" borderId="3" xfId="0" applyNumberFormat="1" applyFont="1" applyFill="1" applyBorder="1" applyAlignment="1">
      <alignment vertical="center"/>
    </xf>
    <xf numFmtId="49" fontId="15" fillId="14" borderId="12" xfId="0" applyNumberFormat="1" applyFont="1" applyFill="1" applyBorder="1" applyAlignment="1">
      <alignment vertical="center"/>
    </xf>
    <xf numFmtId="49" fontId="15" fillId="14" borderId="7" xfId="0" applyNumberFormat="1" applyFont="1" applyFill="1" applyBorder="1" applyAlignment="1">
      <alignment vertical="center"/>
    </xf>
    <xf numFmtId="164" fontId="15" fillId="14" borderId="6" xfId="0" applyNumberFormat="1" applyFont="1" applyFill="1" applyBorder="1" applyAlignment="1">
      <alignment vertical="center"/>
    </xf>
    <xf numFmtId="164" fontId="15" fillId="14" borderId="12" xfId="0" applyNumberFormat="1" applyFont="1" applyFill="1" applyBorder="1" applyAlignment="1">
      <alignment vertical="center"/>
    </xf>
    <xf numFmtId="164" fontId="15" fillId="14" borderId="7" xfId="0" applyNumberFormat="1" applyFont="1" applyFill="1" applyBorder="1" applyAlignment="1">
      <alignment vertical="center"/>
    </xf>
    <xf numFmtId="1" fontId="13" fillId="14" borderId="12" xfId="0" applyNumberFormat="1" applyFont="1" applyFill="1" applyBorder="1" applyAlignment="1">
      <alignment horizontal="center" vertical="center"/>
    </xf>
    <xf numFmtId="41" fontId="13" fillId="14" borderId="7" xfId="3" applyFont="1" applyFill="1" applyBorder="1" applyAlignment="1">
      <alignment horizontal="center" vertical="center"/>
    </xf>
    <xf numFmtId="49" fontId="15" fillId="13" borderId="3" xfId="0" applyNumberFormat="1" applyFont="1" applyFill="1" applyBorder="1" applyAlignment="1">
      <alignment vertical="center"/>
    </xf>
    <xf numFmtId="49" fontId="15" fillId="13" borderId="12" xfId="0" applyNumberFormat="1" applyFont="1" applyFill="1" applyBorder="1" applyAlignment="1">
      <alignment vertical="center"/>
    </xf>
    <xf numFmtId="49" fontId="15" fillId="13" borderId="7" xfId="0" applyNumberFormat="1" applyFont="1" applyFill="1" applyBorder="1" applyAlignment="1">
      <alignment vertical="center"/>
    </xf>
    <xf numFmtId="164" fontId="15" fillId="13" borderId="6" xfId="0" applyNumberFormat="1" applyFont="1" applyFill="1" applyBorder="1" applyAlignment="1">
      <alignment vertical="center"/>
    </xf>
    <xf numFmtId="164" fontId="15" fillId="13" borderId="12" xfId="0" applyNumberFormat="1" applyFont="1" applyFill="1" applyBorder="1" applyAlignment="1">
      <alignment vertical="center"/>
    </xf>
    <xf numFmtId="164" fontId="15" fillId="13" borderId="7" xfId="0" applyNumberFormat="1" applyFont="1" applyFill="1" applyBorder="1" applyAlignment="1">
      <alignment vertical="center"/>
    </xf>
    <xf numFmtId="1" fontId="13" fillId="13" borderId="12" xfId="0" applyNumberFormat="1" applyFont="1" applyFill="1" applyBorder="1" applyAlignment="1">
      <alignment horizontal="center" vertical="center"/>
    </xf>
    <xf numFmtId="41" fontId="13" fillId="13" borderId="7" xfId="3" applyFont="1" applyFill="1" applyBorder="1" applyAlignment="1">
      <alignment horizontal="center" vertical="center"/>
    </xf>
    <xf numFmtId="49" fontId="15" fillId="5" borderId="3" xfId="0" applyNumberFormat="1" applyFont="1" applyFill="1" applyBorder="1" applyAlignment="1">
      <alignment vertical="center"/>
    </xf>
    <xf numFmtId="49" fontId="15" fillId="5" borderId="12" xfId="0" applyNumberFormat="1" applyFont="1" applyFill="1" applyBorder="1" applyAlignment="1">
      <alignment vertical="center"/>
    </xf>
    <xf numFmtId="49" fontId="15" fillId="5" borderId="7" xfId="0" applyNumberFormat="1" applyFont="1" applyFill="1" applyBorder="1" applyAlignment="1">
      <alignment vertical="center"/>
    </xf>
    <xf numFmtId="164" fontId="15" fillId="5" borderId="6" xfId="0" applyNumberFormat="1" applyFont="1" applyFill="1" applyBorder="1" applyAlignment="1">
      <alignment vertical="center"/>
    </xf>
    <xf numFmtId="164" fontId="15" fillId="5" borderId="12" xfId="0" applyNumberFormat="1" applyFont="1" applyFill="1" applyBorder="1" applyAlignment="1">
      <alignment vertical="center"/>
    </xf>
    <xf numFmtId="164" fontId="15" fillId="5" borderId="7" xfId="0" applyNumberFormat="1" applyFont="1" applyFill="1" applyBorder="1" applyAlignment="1">
      <alignment vertical="center"/>
    </xf>
    <xf numFmtId="1" fontId="13" fillId="5" borderId="12" xfId="0" applyNumberFormat="1" applyFont="1" applyFill="1" applyBorder="1" applyAlignment="1">
      <alignment horizontal="center" vertical="center"/>
    </xf>
    <xf numFmtId="41" fontId="13" fillId="5" borderId="7" xfId="3" applyFont="1" applyFill="1" applyBorder="1" applyAlignment="1">
      <alignment horizontal="center" vertical="center"/>
    </xf>
    <xf numFmtId="49" fontId="15" fillId="12" borderId="3" xfId="0" applyNumberFormat="1" applyFont="1" applyFill="1" applyBorder="1" applyAlignment="1">
      <alignment vertical="center"/>
    </xf>
    <xf numFmtId="49" fontId="15" fillId="12" borderId="12" xfId="0" applyNumberFormat="1" applyFont="1" applyFill="1" applyBorder="1" applyAlignment="1">
      <alignment vertical="center"/>
    </xf>
    <xf numFmtId="49" fontId="15" fillId="12" borderId="7" xfId="0" applyNumberFormat="1" applyFont="1" applyFill="1" applyBorder="1" applyAlignment="1">
      <alignment vertical="center"/>
    </xf>
    <xf numFmtId="49" fontId="29" fillId="12" borderId="12" xfId="0" applyNumberFormat="1" applyFont="1" applyFill="1" applyBorder="1" applyAlignment="1">
      <alignment vertical="center"/>
    </xf>
    <xf numFmtId="164" fontId="15" fillId="12" borderId="6" xfId="1" applyNumberFormat="1" applyFont="1" applyFill="1" applyBorder="1" applyAlignment="1">
      <alignment vertical="center"/>
    </xf>
    <xf numFmtId="164" fontId="15" fillId="12" borderId="12" xfId="1" applyNumberFormat="1" applyFont="1" applyFill="1" applyBorder="1" applyAlignment="1">
      <alignment vertical="center"/>
    </xf>
    <xf numFmtId="164" fontId="15" fillId="12" borderId="7" xfId="1" applyNumberFormat="1" applyFont="1" applyFill="1" applyBorder="1" applyAlignment="1">
      <alignment vertical="center"/>
    </xf>
    <xf numFmtId="1" fontId="13" fillId="12" borderId="12" xfId="0" applyNumberFormat="1" applyFont="1" applyFill="1" applyBorder="1" applyAlignment="1">
      <alignment horizontal="center" vertical="center"/>
    </xf>
    <xf numFmtId="41" fontId="13" fillId="12" borderId="7" xfId="3" applyFont="1" applyFill="1" applyBorder="1" applyAlignment="1">
      <alignment horizontal="center" vertical="center"/>
    </xf>
    <xf numFmtId="49" fontId="15" fillId="9" borderId="2" xfId="0" applyNumberFormat="1" applyFont="1" applyFill="1" applyBorder="1" applyAlignment="1">
      <alignment horizontal="center" vertical="center"/>
    </xf>
    <xf numFmtId="49" fontId="15" fillId="9" borderId="10" xfId="0" applyNumberFormat="1" applyFont="1" applyFill="1" applyBorder="1" applyAlignment="1">
      <alignment vertical="center"/>
    </xf>
    <xf numFmtId="49" fontId="15" fillId="9" borderId="9" xfId="0" applyNumberFormat="1" applyFont="1" applyFill="1" applyBorder="1" applyAlignment="1">
      <alignment horizontal="center" vertical="center"/>
    </xf>
    <xf numFmtId="49" fontId="15" fillId="9" borderId="11" xfId="0" applyNumberFormat="1" applyFont="1" applyFill="1" applyBorder="1" applyAlignment="1">
      <alignment vertical="center"/>
    </xf>
    <xf numFmtId="49" fontId="15" fillId="9" borderId="3" xfId="0" applyNumberFormat="1" applyFont="1" applyFill="1" applyBorder="1" applyAlignment="1">
      <alignment vertical="center"/>
    </xf>
    <xf numFmtId="49" fontId="15" fillId="9" borderId="12" xfId="0" applyNumberFormat="1" applyFont="1" applyFill="1" applyBorder="1" applyAlignment="1">
      <alignment vertical="center"/>
    </xf>
    <xf numFmtId="164" fontId="15" fillId="9" borderId="6" xfId="1" applyNumberFormat="1" applyFont="1" applyFill="1" applyBorder="1" applyAlignment="1">
      <alignment horizontal="center" vertical="center"/>
    </xf>
    <xf numFmtId="164" fontId="15" fillId="9" borderId="12" xfId="1" applyNumberFormat="1" applyFont="1" applyFill="1" applyBorder="1" applyAlignment="1">
      <alignment horizontal="center" vertical="center"/>
    </xf>
    <xf numFmtId="164" fontId="15" fillId="9" borderId="7" xfId="1" applyNumberFormat="1" applyFont="1" applyFill="1" applyBorder="1" applyAlignment="1">
      <alignment horizontal="center" vertical="center"/>
    </xf>
    <xf numFmtId="1" fontId="13" fillId="9" borderId="12" xfId="0" applyNumberFormat="1" applyFont="1" applyFill="1" applyBorder="1" applyAlignment="1">
      <alignment horizontal="center" vertical="center"/>
    </xf>
    <xf numFmtId="41" fontId="13" fillId="9" borderId="7" xfId="3" applyFont="1" applyFill="1" applyBorder="1" applyAlignment="1">
      <alignment horizontal="center" vertical="center"/>
    </xf>
    <xf numFmtId="49" fontId="8" fillId="6" borderId="3" xfId="0" applyNumberFormat="1" applyFont="1" applyFill="1" applyBorder="1" applyAlignment="1">
      <alignment vertical="center"/>
    </xf>
    <xf numFmtId="164" fontId="8" fillId="6" borderId="6" xfId="1" applyNumberFormat="1" applyFont="1" applyFill="1" applyBorder="1" applyAlignment="1">
      <alignment vertical="center"/>
    </xf>
    <xf numFmtId="164" fontId="8" fillId="6" borderId="12" xfId="1" applyNumberFormat="1" applyFont="1" applyFill="1" applyBorder="1" applyAlignment="1">
      <alignment vertical="center"/>
    </xf>
    <xf numFmtId="164" fontId="8" fillId="6" borderId="7" xfId="1" applyNumberFormat="1" applyFont="1" applyFill="1" applyBorder="1" applyAlignment="1">
      <alignment vertical="center"/>
    </xf>
    <xf numFmtId="1" fontId="9" fillId="6" borderId="12" xfId="0" applyNumberFormat="1" applyFont="1" applyFill="1" applyBorder="1" applyAlignment="1">
      <alignment horizontal="center" vertical="center"/>
    </xf>
    <xf numFmtId="41" fontId="13" fillId="6" borderId="7" xfId="3" applyFont="1" applyFill="1" applyBorder="1" applyAlignment="1">
      <alignment horizontal="center" vertical="center"/>
    </xf>
    <xf numFmtId="164" fontId="8" fillId="6" borderId="6" xfId="1" applyNumberFormat="1" applyFont="1" applyFill="1" applyBorder="1" applyAlignment="1">
      <alignment horizontal="center" vertical="center"/>
    </xf>
    <xf numFmtId="164" fontId="8" fillId="6" borderId="12" xfId="1" applyNumberFormat="1" applyFont="1" applyFill="1" applyBorder="1" applyAlignment="1">
      <alignment horizontal="center" vertical="center"/>
    </xf>
    <xf numFmtId="164" fontId="8" fillId="6" borderId="7" xfId="1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left" vertical="center"/>
    </xf>
    <xf numFmtId="43" fontId="8" fillId="6" borderId="12" xfId="1" applyFont="1" applyFill="1" applyBorder="1" applyAlignment="1">
      <alignment horizontal="center" vertical="center"/>
    </xf>
    <xf numFmtId="43" fontId="8" fillId="6" borderId="7" xfId="1" applyFont="1" applyFill="1" applyBorder="1" applyAlignment="1">
      <alignment horizontal="center" vertical="center"/>
    </xf>
    <xf numFmtId="41" fontId="9" fillId="6" borderId="12" xfId="3" applyFont="1" applyFill="1" applyBorder="1" applyAlignment="1">
      <alignment horizontal="center" vertical="center"/>
    </xf>
    <xf numFmtId="41" fontId="9" fillId="6" borderId="7" xfId="3" applyFont="1" applyFill="1" applyBorder="1" applyAlignment="1">
      <alignment horizontal="center" vertical="center"/>
    </xf>
    <xf numFmtId="164" fontId="15" fillId="5" borderId="6" xfId="1" applyNumberFormat="1" applyFont="1" applyFill="1" applyBorder="1" applyAlignment="1">
      <alignment horizontal="left" vertical="center"/>
    </xf>
    <xf numFmtId="164" fontId="15" fillId="5" borderId="12" xfId="1" applyNumberFormat="1" applyFont="1" applyFill="1" applyBorder="1" applyAlignment="1">
      <alignment horizontal="left" vertical="center"/>
    </xf>
    <xf numFmtId="164" fontId="15" fillId="5" borderId="7" xfId="1" applyNumberFormat="1" applyFont="1" applyFill="1" applyBorder="1" applyAlignment="1">
      <alignment horizontal="left" vertical="center"/>
    </xf>
    <xf numFmtId="164" fontId="15" fillId="9" borderId="6" xfId="1" applyNumberFormat="1" applyFont="1" applyFill="1" applyBorder="1" applyAlignment="1">
      <alignment horizontal="left" vertical="center"/>
    </xf>
    <xf numFmtId="164" fontId="15" fillId="9" borderId="12" xfId="1" applyNumberFormat="1" applyFont="1" applyFill="1" applyBorder="1" applyAlignment="1">
      <alignment horizontal="left" vertical="center"/>
    </xf>
    <xf numFmtId="164" fontId="15" fillId="9" borderId="7" xfId="1" applyNumberFormat="1" applyFont="1" applyFill="1" applyBorder="1" applyAlignment="1">
      <alignment horizontal="left" vertical="center"/>
    </xf>
    <xf numFmtId="164" fontId="8" fillId="6" borderId="6" xfId="1" applyNumberFormat="1" applyFont="1" applyFill="1" applyBorder="1" applyAlignment="1">
      <alignment horizontal="left" vertical="center"/>
    </xf>
    <xf numFmtId="164" fontId="8" fillId="6" borderId="12" xfId="1" applyNumberFormat="1" applyFont="1" applyFill="1" applyBorder="1" applyAlignment="1">
      <alignment horizontal="left" vertical="center"/>
    </xf>
    <xf numFmtId="164" fontId="8" fillId="6" borderId="7" xfId="1" applyNumberFormat="1" applyFont="1" applyFill="1" applyBorder="1" applyAlignment="1">
      <alignment horizontal="left" vertical="center"/>
    </xf>
    <xf numFmtId="164" fontId="15" fillId="5" borderId="6" xfId="1" applyNumberFormat="1" applyFont="1" applyFill="1" applyBorder="1" applyAlignment="1">
      <alignment vertical="center"/>
    </xf>
    <xf numFmtId="164" fontId="15" fillId="5" borderId="12" xfId="1" applyNumberFormat="1" applyFont="1" applyFill="1" applyBorder="1" applyAlignment="1">
      <alignment vertical="center"/>
    </xf>
    <xf numFmtId="164" fontId="15" fillId="5" borderId="7" xfId="1" applyNumberFormat="1" applyFont="1" applyFill="1" applyBorder="1" applyAlignment="1">
      <alignment vertical="center"/>
    </xf>
    <xf numFmtId="164" fontId="15" fillId="12" borderId="6" xfId="0" applyNumberFormat="1" applyFont="1" applyFill="1" applyBorder="1" applyAlignment="1">
      <alignment vertical="center"/>
    </xf>
    <xf numFmtId="164" fontId="15" fillId="12" borderId="12" xfId="0" applyNumberFormat="1" applyFont="1" applyFill="1" applyBorder="1" applyAlignment="1">
      <alignment vertical="center"/>
    </xf>
    <xf numFmtId="164" fontId="15" fillId="12" borderId="7" xfId="0" applyNumberFormat="1" applyFont="1" applyFill="1" applyBorder="1" applyAlignment="1">
      <alignment vertical="center"/>
    </xf>
    <xf numFmtId="164" fontId="15" fillId="5" borderId="6" xfId="1" applyNumberFormat="1" applyFont="1" applyFill="1" applyBorder="1" applyAlignment="1">
      <alignment horizontal="center" vertical="center"/>
    </xf>
    <xf numFmtId="164" fontId="15" fillId="5" borderId="12" xfId="1" applyNumberFormat="1" applyFont="1" applyFill="1" applyBorder="1" applyAlignment="1">
      <alignment horizontal="center" vertical="center"/>
    </xf>
    <xf numFmtId="164" fontId="15" fillId="5" borderId="7" xfId="1" applyNumberFormat="1" applyFont="1" applyFill="1" applyBorder="1" applyAlignment="1">
      <alignment horizontal="center" vertical="center"/>
    </xf>
    <xf numFmtId="164" fontId="15" fillId="9" borderId="6" xfId="1" applyNumberFormat="1" applyFont="1" applyFill="1" applyBorder="1" applyAlignment="1">
      <alignment vertical="center"/>
    </xf>
    <xf numFmtId="164" fontId="15" fillId="9" borderId="12" xfId="1" applyNumberFormat="1" applyFont="1" applyFill="1" applyBorder="1" applyAlignment="1">
      <alignment vertical="center"/>
    </xf>
    <xf numFmtId="164" fontId="15" fillId="9" borderId="7" xfId="1" applyNumberFormat="1" applyFont="1" applyFill="1" applyBorder="1" applyAlignment="1">
      <alignment vertical="center"/>
    </xf>
    <xf numFmtId="0" fontId="9" fillId="6" borderId="3" xfId="0" applyFont="1" applyFill="1" applyBorder="1" applyAlignment="1">
      <alignment vertical="center"/>
    </xf>
    <xf numFmtId="49" fontId="8" fillId="0" borderId="13" xfId="0" applyNumberFormat="1" applyFont="1" applyFill="1" applyBorder="1" applyAlignment="1">
      <alignment vertical="center"/>
    </xf>
    <xf numFmtId="164" fontId="8" fillId="0" borderId="1" xfId="1" applyNumberFormat="1" applyFont="1" applyBorder="1" applyAlignment="1">
      <alignment horizontal="center" vertical="center"/>
    </xf>
    <xf numFmtId="164" fontId="8" fillId="0" borderId="10" xfId="1" applyNumberFormat="1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49" fontId="8" fillId="0" borderId="12" xfId="0" applyNumberFormat="1" applyFont="1" applyFill="1" applyBorder="1" applyAlignment="1">
      <alignment vertical="center"/>
    </xf>
    <xf numFmtId="164" fontId="8" fillId="0" borderId="6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vertical="center"/>
    </xf>
    <xf numFmtId="49" fontId="8" fillId="0" borderId="11" xfId="0" applyNumberFormat="1" applyFont="1" applyFill="1" applyBorder="1" applyAlignment="1">
      <alignment vertical="center"/>
    </xf>
    <xf numFmtId="49" fontId="8" fillId="0" borderId="12" xfId="0" applyNumberFormat="1" applyFont="1" applyBorder="1" applyAlignment="1">
      <alignment horizontal="left" vertical="center"/>
    </xf>
    <xf numFmtId="49" fontId="8" fillId="0" borderId="10" xfId="0" applyNumberFormat="1" applyFont="1" applyBorder="1" applyAlignment="1">
      <alignment horizontal="left" vertical="center"/>
    </xf>
    <xf numFmtId="41" fontId="9" fillId="0" borderId="10" xfId="3" applyFont="1" applyFill="1" applyBorder="1" applyAlignment="1">
      <alignment horizontal="center" vertical="center"/>
    </xf>
    <xf numFmtId="49" fontId="8" fillId="0" borderId="11" xfId="0" applyNumberFormat="1" applyFont="1" applyBorder="1" applyAlignment="1">
      <alignment horizontal="left" vertical="center"/>
    </xf>
    <xf numFmtId="41" fontId="9" fillId="0" borderId="11" xfId="3" applyFont="1" applyFill="1" applyBorder="1" applyAlignment="1">
      <alignment horizontal="center" vertical="center"/>
    </xf>
    <xf numFmtId="41" fontId="9" fillId="0" borderId="7" xfId="3" applyFont="1" applyFill="1" applyBorder="1" applyAlignment="1">
      <alignment horizontal="center" vertical="center"/>
    </xf>
    <xf numFmtId="41" fontId="9" fillId="0" borderId="2" xfId="3" applyFont="1" applyFill="1" applyBorder="1" applyAlignment="1">
      <alignment horizontal="center" vertical="center"/>
    </xf>
    <xf numFmtId="41" fontId="9" fillId="0" borderId="9" xfId="3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164" fontId="9" fillId="0" borderId="19" xfId="1" applyNumberFormat="1" applyFont="1" applyFill="1" applyBorder="1" applyAlignment="1">
      <alignment horizontal="center"/>
    </xf>
    <xf numFmtId="164" fontId="13" fillId="7" borderId="23" xfId="1" applyNumberFormat="1" applyFont="1" applyFill="1" applyBorder="1" applyAlignment="1">
      <alignment horizontal="center"/>
    </xf>
    <xf numFmtId="164" fontId="9" fillId="0" borderId="19" xfId="1" applyNumberFormat="1" applyFont="1" applyBorder="1" applyAlignment="1">
      <alignment horizontal="center" vertical="center"/>
    </xf>
    <xf numFmtId="164" fontId="15" fillId="7" borderId="12" xfId="1" applyNumberFormat="1" applyFont="1" applyFill="1" applyBorder="1" applyAlignment="1">
      <alignment vertical="center"/>
    </xf>
    <xf numFmtId="1" fontId="13" fillId="7" borderId="6" xfId="0" applyNumberFormat="1" applyFont="1" applyFill="1" applyBorder="1" applyAlignment="1">
      <alignment horizontal="center" vertical="center"/>
    </xf>
    <xf numFmtId="43" fontId="13" fillId="7" borderId="23" xfId="1" applyFont="1" applyFill="1" applyBorder="1" applyAlignment="1">
      <alignment horizontal="center" vertical="center"/>
    </xf>
    <xf numFmtId="49" fontId="8" fillId="0" borderId="10" xfId="0" applyNumberFormat="1" applyFont="1" applyBorder="1"/>
    <xf numFmtId="164" fontId="8" fillId="0" borderId="10" xfId="1" applyNumberFormat="1" applyFont="1" applyBorder="1"/>
    <xf numFmtId="1" fontId="9" fillId="0" borderId="1" xfId="0" applyNumberFormat="1" applyFont="1" applyFill="1" applyBorder="1" applyAlignment="1">
      <alignment horizontal="center"/>
    </xf>
    <xf numFmtId="164" fontId="8" fillId="0" borderId="11" xfId="0" applyNumberFormat="1" applyFont="1" applyBorder="1"/>
    <xf numFmtId="1" fontId="9" fillId="0" borderId="8" xfId="0" applyNumberFormat="1" applyFont="1" applyFill="1" applyBorder="1" applyAlignment="1">
      <alignment horizontal="center"/>
    </xf>
    <xf numFmtId="49" fontId="8" fillId="0" borderId="11" xfId="0" applyNumberFormat="1" applyFont="1" applyBorder="1"/>
    <xf numFmtId="164" fontId="8" fillId="0" borderId="1" xfId="1" applyNumberFormat="1" applyFont="1" applyBorder="1"/>
    <xf numFmtId="164" fontId="8" fillId="0" borderId="2" xfId="1" applyNumberFormat="1" applyFont="1" applyBorder="1"/>
    <xf numFmtId="164" fontId="8" fillId="0" borderId="8" xfId="1" applyNumberFormat="1" applyFont="1" applyBorder="1"/>
    <xf numFmtId="164" fontId="8" fillId="0" borderId="9" xfId="0" applyNumberFormat="1" applyFont="1" applyBorder="1"/>
    <xf numFmtId="164" fontId="8" fillId="0" borderId="4" xfId="1" applyNumberFormat="1" applyFont="1" applyBorder="1"/>
    <xf numFmtId="164" fontId="8" fillId="0" borderId="5" xfId="0" applyNumberFormat="1" applyFont="1" applyBorder="1"/>
    <xf numFmtId="164" fontId="8" fillId="0" borderId="5" xfId="1" applyNumberFormat="1" applyFont="1" applyBorder="1"/>
    <xf numFmtId="1" fontId="9" fillId="0" borderId="5" xfId="0" applyNumberFormat="1" applyFont="1" applyFill="1" applyBorder="1" applyAlignment="1">
      <alignment horizontal="center" vertical="center"/>
    </xf>
    <xf numFmtId="164" fontId="13" fillId="7" borderId="23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164" fontId="9" fillId="0" borderId="28" xfId="1" applyNumberFormat="1" applyFont="1" applyFill="1" applyBorder="1" applyAlignment="1">
      <alignment horizontal="center"/>
    </xf>
    <xf numFmtId="164" fontId="8" fillId="0" borderId="32" xfId="1" applyNumberFormat="1" applyFont="1" applyBorder="1"/>
    <xf numFmtId="164" fontId="8" fillId="0" borderId="25" xfId="0" applyNumberFormat="1" applyFont="1" applyBorder="1"/>
    <xf numFmtId="164" fontId="8" fillId="0" borderId="31" xfId="0" applyNumberFormat="1" applyFont="1" applyBorder="1"/>
    <xf numFmtId="1" fontId="9" fillId="0" borderId="32" xfId="0" applyNumberFormat="1" applyFont="1" applyFill="1" applyBorder="1" applyAlignment="1">
      <alignment horizontal="center"/>
    </xf>
    <xf numFmtId="164" fontId="9" fillId="0" borderId="26" xfId="1" applyNumberFormat="1" applyFont="1" applyFill="1" applyBorder="1" applyAlignment="1">
      <alignment horizont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29" xfId="0" applyNumberFormat="1" applyFont="1" applyBorder="1" applyAlignment="1">
      <alignment horizontal="center" vertical="center"/>
    </xf>
    <xf numFmtId="49" fontId="8" fillId="0" borderId="16" xfId="0" applyNumberFormat="1" applyFont="1" applyBorder="1"/>
    <xf numFmtId="164" fontId="8" fillId="0" borderId="30" xfId="1" applyNumberFormat="1" applyFont="1" applyBorder="1"/>
    <xf numFmtId="164" fontId="8" fillId="0" borderId="16" xfId="0" applyNumberFormat="1" applyFont="1" applyBorder="1"/>
    <xf numFmtId="164" fontId="8" fillId="0" borderId="29" xfId="0" applyNumberFormat="1" applyFont="1" applyBorder="1"/>
    <xf numFmtId="1" fontId="9" fillId="0" borderId="30" xfId="0" applyNumberFormat="1" applyFont="1" applyFill="1" applyBorder="1" applyAlignment="1">
      <alignment horizontal="center"/>
    </xf>
    <xf numFmtId="164" fontId="9" fillId="0" borderId="17" xfId="1" applyNumberFormat="1" applyFont="1" applyFill="1" applyBorder="1" applyAlignment="1">
      <alignment horizontal="center"/>
    </xf>
    <xf numFmtId="164" fontId="9" fillId="0" borderId="21" xfId="1" applyNumberFormat="1" applyFont="1" applyFill="1" applyBorder="1" applyAlignment="1">
      <alignment horizontal="center"/>
    </xf>
    <xf numFmtId="41" fontId="9" fillId="6" borderId="12" xfId="3" applyFont="1" applyFill="1" applyBorder="1" applyAlignment="1">
      <alignment horizontal="left" vertical="center"/>
    </xf>
    <xf numFmtId="41" fontId="9" fillId="0" borderId="0" xfId="3" applyFont="1" applyFill="1" applyBorder="1" applyAlignment="1">
      <alignment horizontal="left" vertical="center"/>
    </xf>
    <xf numFmtId="41" fontId="9" fillId="0" borderId="12" xfId="3" applyFont="1" applyFill="1" applyBorder="1" applyAlignment="1">
      <alignment horizontal="left" vertical="center"/>
    </xf>
    <xf numFmtId="41" fontId="9" fillId="0" borderId="10" xfId="3" applyFont="1" applyFill="1" applyBorder="1" applyAlignment="1">
      <alignment horizontal="left" vertical="center"/>
    </xf>
    <xf numFmtId="41" fontId="9" fillId="0" borderId="11" xfId="3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8" fillId="0" borderId="5" xfId="0" applyNumberFormat="1" applyFont="1" applyBorder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49" fontId="2" fillId="0" borderId="0" xfId="0" applyNumberFormat="1" applyFont="1"/>
    <xf numFmtId="49" fontId="3" fillId="0" borderId="0" xfId="0" applyNumberFormat="1" applyFont="1"/>
    <xf numFmtId="49" fontId="11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1" fontId="13" fillId="9" borderId="2" xfId="3" applyFont="1" applyFill="1" applyBorder="1" applyAlignment="1">
      <alignment horizontal="center" vertical="center"/>
    </xf>
    <xf numFmtId="41" fontId="13" fillId="9" borderId="9" xfId="3" applyFont="1" applyFill="1" applyBorder="1" applyAlignment="1">
      <alignment horizontal="center" vertical="center"/>
    </xf>
    <xf numFmtId="49" fontId="15" fillId="9" borderId="10" xfId="0" applyNumberFormat="1" applyFont="1" applyFill="1" applyBorder="1" applyAlignment="1">
      <alignment horizontal="center" vertical="center"/>
    </xf>
    <xf numFmtId="49" fontId="15" fillId="9" borderId="11" xfId="0" applyNumberFormat="1" applyFont="1" applyFill="1" applyBorder="1" applyAlignment="1">
      <alignment horizontal="center" vertical="center"/>
    </xf>
    <xf numFmtId="164" fontId="15" fillId="9" borderId="10" xfId="1" applyNumberFormat="1" applyFont="1" applyFill="1" applyBorder="1" applyAlignment="1">
      <alignment horizontal="center" vertical="center"/>
    </xf>
    <xf numFmtId="164" fontId="15" fillId="9" borderId="11" xfId="1" applyNumberFormat="1" applyFont="1" applyFill="1" applyBorder="1" applyAlignment="1">
      <alignment horizontal="center" vertical="center"/>
    </xf>
    <xf numFmtId="1" fontId="13" fillId="9" borderId="10" xfId="0" applyNumberFormat="1" applyFont="1" applyFill="1" applyBorder="1" applyAlignment="1">
      <alignment horizontal="center" vertical="center"/>
    </xf>
    <xf numFmtId="1" fontId="13" fillId="9" borderId="11" xfId="0" applyNumberFormat="1" applyFont="1" applyFill="1" applyBorder="1" applyAlignment="1">
      <alignment horizontal="center" vertical="center"/>
    </xf>
    <xf numFmtId="49" fontId="15" fillId="9" borderId="13" xfId="0" applyNumberFormat="1" applyFont="1" applyFill="1" applyBorder="1" applyAlignment="1">
      <alignment horizontal="left" vertical="center"/>
    </xf>
    <xf numFmtId="49" fontId="15" fillId="9" borderId="14" xfId="0" applyNumberFormat="1" applyFont="1" applyFill="1" applyBorder="1" applyAlignment="1">
      <alignment horizontal="left" vertical="center"/>
    </xf>
    <xf numFmtId="164" fontId="15" fillId="9" borderId="2" xfId="1" applyNumberFormat="1" applyFont="1" applyFill="1" applyBorder="1" applyAlignment="1">
      <alignment horizontal="center" vertical="center"/>
    </xf>
    <xf numFmtId="164" fontId="15" fillId="9" borderId="9" xfId="1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11" xfId="0" applyNumberFormat="1" applyFont="1" applyBorder="1" applyAlignment="1">
      <alignment horizontal="left" vertical="center"/>
    </xf>
    <xf numFmtId="164" fontId="15" fillId="9" borderId="1" xfId="0" applyNumberFormat="1" applyFont="1" applyFill="1" applyBorder="1" applyAlignment="1">
      <alignment horizontal="center" vertical="center"/>
    </xf>
    <xf numFmtId="164" fontId="15" fillId="9" borderId="8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textRotation="90" wrapText="1"/>
    </xf>
    <xf numFmtId="0" fontId="2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4" borderId="3" xfId="0" applyFont="1" applyFill="1" applyBorder="1" applyAlignment="1">
      <alignment horizontal="center" vertical="center" textRotation="90" wrapText="1"/>
    </xf>
    <xf numFmtId="0" fontId="19" fillId="0" borderId="0" xfId="0" applyFont="1" applyAlignment="1">
      <alignment horizontal="center" vertic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13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22" fillId="10" borderId="3" xfId="0" applyFont="1" applyFill="1" applyBorder="1" applyAlignment="1">
      <alignment horizontal="center" vertical="center" wrapText="1"/>
    </xf>
  </cellXfs>
  <cellStyles count="4">
    <cellStyle name="Normal 3" xfId="2"/>
    <cellStyle name="Obično" xfId="0" builtinId="0"/>
    <cellStyle name="Zarez" xfId="1" builtinId="3"/>
    <cellStyle name="Zarez [0]" xfId="3" builtinId="6"/>
  </cellStyles>
  <dxfs count="0"/>
  <tableStyles count="0" defaultTableStyle="TableStyleMedium9" defaultPivotStyle="PivotStyleLight16"/>
  <colors>
    <mruColors>
      <color rgb="FFFF99CC"/>
      <color rgb="FFFF6699"/>
      <color rgb="FFD16973"/>
      <color rgb="FFD183D7"/>
      <color rgb="FFA387F1"/>
      <color rgb="FFFFFF99"/>
      <color rgb="FFFFFFCC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6"/>
  <sheetViews>
    <sheetView tabSelected="1" topLeftCell="A34" workbookViewId="0">
      <selection activeCell="P34" sqref="P34"/>
    </sheetView>
  </sheetViews>
  <sheetFormatPr defaultRowHeight="15"/>
  <cols>
    <col min="1" max="8" width="1.85546875" customWidth="1"/>
    <col min="9" max="9" width="3.85546875" customWidth="1"/>
    <col min="11" max="11" width="50.42578125" customWidth="1"/>
    <col min="12" max="12" width="12.42578125" customWidth="1"/>
    <col min="13" max="13" width="13.140625" customWidth="1"/>
    <col min="14" max="14" width="13.7109375" customWidth="1"/>
    <col min="15" max="15" width="6.5703125" customWidth="1"/>
    <col min="16" max="16" width="7" customWidth="1"/>
    <col min="18" max="18" width="13.85546875" bestFit="1" customWidth="1"/>
  </cols>
  <sheetData>
    <row r="1" spans="1:16">
      <c r="A1" s="480" t="s">
        <v>461</v>
      </c>
      <c r="B1" s="480"/>
      <c r="C1" s="480"/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480"/>
      <c r="P1" s="480"/>
    </row>
    <row r="2" spans="1:16">
      <c r="A2" s="481" t="s">
        <v>454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</row>
    <row r="3" spans="1:16" ht="14.45" customHeight="1">
      <c r="A3" s="490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1"/>
      <c r="M3" s="1"/>
      <c r="N3" s="1"/>
    </row>
    <row r="4" spans="1:16" ht="18">
      <c r="A4" s="482" t="s">
        <v>455</v>
      </c>
      <c r="B4" s="482"/>
      <c r="C4" s="482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</row>
    <row r="5" spans="1:16" ht="18">
      <c r="A5" s="482" t="s">
        <v>177</v>
      </c>
      <c r="B5" s="482"/>
      <c r="C5" s="482"/>
      <c r="D5" s="482"/>
      <c r="E5" s="482"/>
      <c r="F5" s="482"/>
      <c r="G5" s="482"/>
      <c r="H5" s="482"/>
      <c r="I5" s="482"/>
      <c r="J5" s="482"/>
      <c r="K5" s="482"/>
      <c r="L5" s="482"/>
      <c r="M5" s="482"/>
      <c r="N5" s="482"/>
      <c r="O5" s="482"/>
      <c r="P5" s="482"/>
    </row>
    <row r="6" spans="1:16" ht="13.9" customHeight="1">
      <c r="A6" s="2"/>
      <c r="B6" s="2"/>
      <c r="C6" s="2"/>
      <c r="D6" s="2"/>
      <c r="E6" s="2"/>
      <c r="F6" s="2"/>
      <c r="G6" s="2"/>
      <c r="H6" s="98"/>
      <c r="I6" s="2"/>
      <c r="J6" s="2"/>
      <c r="K6" s="2"/>
      <c r="L6" s="2"/>
      <c r="M6" s="2"/>
      <c r="N6" s="98"/>
    </row>
    <row r="7" spans="1:16">
      <c r="A7" s="483" t="s">
        <v>132</v>
      </c>
      <c r="B7" s="483"/>
      <c r="C7" s="483"/>
      <c r="D7" s="483"/>
      <c r="E7" s="483"/>
      <c r="F7" s="483"/>
      <c r="G7" s="483"/>
      <c r="H7" s="483"/>
      <c r="I7" s="483"/>
      <c r="J7" s="483"/>
      <c r="K7" s="483"/>
      <c r="L7" s="483"/>
      <c r="M7" s="483"/>
      <c r="N7" s="483"/>
      <c r="O7" s="483"/>
      <c r="P7" s="483"/>
    </row>
    <row r="8" spans="1:16" ht="15.75">
      <c r="A8" s="484" t="s">
        <v>0</v>
      </c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</row>
    <row r="9" spans="1:16" ht="9" customHeight="1">
      <c r="A9" s="3"/>
      <c r="B9" s="3"/>
      <c r="C9" s="3"/>
      <c r="D9" s="3"/>
      <c r="E9" s="3"/>
      <c r="F9" s="3"/>
      <c r="G9" s="3"/>
      <c r="H9" s="96"/>
      <c r="I9" s="3"/>
      <c r="J9" s="3"/>
      <c r="K9" s="4"/>
      <c r="L9" s="1"/>
      <c r="M9" s="1"/>
      <c r="N9" s="1"/>
    </row>
    <row r="10" spans="1:16">
      <c r="A10" s="485" t="s">
        <v>1</v>
      </c>
      <c r="B10" s="485"/>
      <c r="C10" s="485"/>
      <c r="D10" s="485"/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</row>
    <row r="11" spans="1:16" ht="11.45" customHeight="1" thickBot="1">
      <c r="A11" s="11"/>
      <c r="B11" s="11"/>
      <c r="C11" s="11"/>
      <c r="D11" s="11"/>
      <c r="E11" s="11"/>
      <c r="F11" s="11"/>
      <c r="G11" s="11"/>
      <c r="H11" s="97"/>
      <c r="I11" s="11"/>
      <c r="J11" s="11"/>
      <c r="K11" s="11"/>
      <c r="L11" s="11"/>
      <c r="M11" s="11"/>
      <c r="N11" s="97"/>
      <c r="O11" s="11"/>
      <c r="P11" s="97"/>
    </row>
    <row r="12" spans="1:16">
      <c r="A12" s="113"/>
      <c r="B12" s="114"/>
      <c r="C12" s="114"/>
      <c r="D12" s="114"/>
      <c r="E12" s="114"/>
      <c r="F12" s="114"/>
      <c r="G12" s="114"/>
      <c r="H12" s="255"/>
      <c r="I12" s="115" t="s">
        <v>2</v>
      </c>
      <c r="J12" s="114"/>
      <c r="K12" s="114"/>
      <c r="L12" s="256" t="s">
        <v>3</v>
      </c>
      <c r="M12" s="116" t="s">
        <v>175</v>
      </c>
      <c r="N12" s="257" t="s">
        <v>323</v>
      </c>
      <c r="O12" s="116" t="s">
        <v>4</v>
      </c>
      <c r="P12" s="117" t="s">
        <v>4</v>
      </c>
    </row>
    <row r="13" spans="1:16">
      <c r="A13" s="118"/>
      <c r="B13" s="119"/>
      <c r="C13" s="119"/>
      <c r="D13" s="119"/>
      <c r="E13" s="119"/>
      <c r="F13" s="119"/>
      <c r="G13" s="119"/>
      <c r="H13" s="235"/>
      <c r="I13" s="120"/>
      <c r="J13" s="119"/>
      <c r="K13" s="119"/>
      <c r="L13" s="236" t="s">
        <v>131</v>
      </c>
      <c r="M13" s="121" t="s">
        <v>176</v>
      </c>
      <c r="N13" s="237" t="s">
        <v>176</v>
      </c>
      <c r="O13" s="121" t="s">
        <v>331</v>
      </c>
      <c r="P13" s="122" t="s">
        <v>332</v>
      </c>
    </row>
    <row r="14" spans="1:16">
      <c r="A14" s="123" t="s">
        <v>6</v>
      </c>
      <c r="B14" s="120"/>
      <c r="C14" s="120"/>
      <c r="D14" s="120"/>
      <c r="E14" s="120"/>
      <c r="F14" s="119"/>
      <c r="G14" s="119"/>
      <c r="H14" s="235"/>
      <c r="I14" s="119"/>
      <c r="J14" s="119"/>
      <c r="K14" s="119"/>
      <c r="L14" s="236" t="s">
        <v>5</v>
      </c>
      <c r="M14" s="124" t="s">
        <v>5</v>
      </c>
      <c r="N14" s="238"/>
      <c r="O14" s="121" t="s">
        <v>5</v>
      </c>
      <c r="P14" s="122"/>
    </row>
    <row r="15" spans="1:16">
      <c r="A15" s="258">
        <v>1</v>
      </c>
      <c r="B15" s="121">
        <v>2</v>
      </c>
      <c r="C15" s="121">
        <v>3</v>
      </c>
      <c r="D15" s="121">
        <v>4</v>
      </c>
      <c r="E15" s="121">
        <v>5</v>
      </c>
      <c r="F15" s="121">
        <v>6</v>
      </c>
      <c r="G15" s="121">
        <v>7</v>
      </c>
      <c r="H15" s="237" t="s">
        <v>337</v>
      </c>
      <c r="I15" s="119"/>
      <c r="J15" s="119"/>
      <c r="K15" s="119"/>
      <c r="L15" s="250" t="s">
        <v>328</v>
      </c>
      <c r="M15" s="251" t="s">
        <v>329</v>
      </c>
      <c r="N15" s="252" t="s">
        <v>7</v>
      </c>
      <c r="O15" s="253" t="s">
        <v>15</v>
      </c>
      <c r="P15" s="254" t="s">
        <v>330</v>
      </c>
    </row>
    <row r="16" spans="1:16">
      <c r="A16" s="109"/>
      <c r="B16" s="71"/>
      <c r="C16" s="71"/>
      <c r="D16" s="71"/>
      <c r="E16" s="71"/>
      <c r="F16" s="71"/>
      <c r="G16" s="71"/>
      <c r="H16" s="71"/>
      <c r="I16" s="125" t="s">
        <v>179</v>
      </c>
      <c r="J16" s="126"/>
      <c r="K16" s="126"/>
      <c r="L16" s="125"/>
      <c r="M16" s="127"/>
      <c r="N16" s="127"/>
      <c r="O16" s="128" t="s">
        <v>5</v>
      </c>
      <c r="P16" s="129"/>
    </row>
    <row r="17" spans="1:16">
      <c r="A17" s="110" t="s">
        <v>328</v>
      </c>
      <c r="B17" s="70"/>
      <c r="C17" s="70" t="s">
        <v>7</v>
      </c>
      <c r="D17" s="70"/>
      <c r="E17" s="70" t="s">
        <v>330</v>
      </c>
      <c r="F17" s="70" t="s">
        <v>334</v>
      </c>
      <c r="G17" s="70"/>
      <c r="H17" s="144"/>
      <c r="I17" s="26">
        <v>6</v>
      </c>
      <c r="J17" s="26" t="s">
        <v>11</v>
      </c>
      <c r="K17" s="26"/>
      <c r="L17" s="240">
        <f>L42</f>
        <v>10168000</v>
      </c>
      <c r="M17" s="49">
        <f>M42</f>
        <v>10950300</v>
      </c>
      <c r="N17" s="241">
        <f>N42</f>
        <v>13018000</v>
      </c>
      <c r="O17" s="130">
        <f>M17/L17*100</f>
        <v>107.69374508261211</v>
      </c>
      <c r="P17" s="438">
        <f>N17/M17*100</f>
        <v>118.88258769166143</v>
      </c>
    </row>
    <row r="18" spans="1:16">
      <c r="A18" s="110"/>
      <c r="B18" s="70"/>
      <c r="C18" s="70"/>
      <c r="D18" s="70"/>
      <c r="E18" s="70"/>
      <c r="F18" s="70"/>
      <c r="G18" s="70" t="s">
        <v>335</v>
      </c>
      <c r="H18" s="144"/>
      <c r="I18" s="26">
        <v>7</v>
      </c>
      <c r="J18" s="26" t="s">
        <v>13</v>
      </c>
      <c r="K18" s="26"/>
      <c r="L18" s="240">
        <f>L63</f>
        <v>50000</v>
      </c>
      <c r="M18" s="49">
        <f>M63</f>
        <v>30000</v>
      </c>
      <c r="N18" s="241">
        <f>N63</f>
        <v>0</v>
      </c>
      <c r="O18" s="130">
        <f>M18/L18*100</f>
        <v>60</v>
      </c>
      <c r="P18" s="131">
        <f t="shared" ref="P18:P20" si="0">N18/M18*100</f>
        <v>0</v>
      </c>
    </row>
    <row r="19" spans="1:16">
      <c r="A19" s="110" t="s">
        <v>328</v>
      </c>
      <c r="B19" s="70"/>
      <c r="C19" s="70" t="s">
        <v>7</v>
      </c>
      <c r="D19" s="70" t="s">
        <v>15</v>
      </c>
      <c r="E19" s="70" t="s">
        <v>330</v>
      </c>
      <c r="F19" s="70" t="s">
        <v>5</v>
      </c>
      <c r="G19" s="70" t="s">
        <v>335</v>
      </c>
      <c r="H19" s="144"/>
      <c r="I19" s="26">
        <v>3</v>
      </c>
      <c r="J19" s="26" t="s">
        <v>14</v>
      </c>
      <c r="K19" s="26"/>
      <c r="L19" s="240">
        <f>L66</f>
        <v>5037500</v>
      </c>
      <c r="M19" s="49">
        <f>M66</f>
        <v>5866850</v>
      </c>
      <c r="N19" s="241">
        <f>N66</f>
        <v>6338330</v>
      </c>
      <c r="O19" s="130">
        <f>M19/L19*100</f>
        <v>116.463523573201</v>
      </c>
      <c r="P19" s="438">
        <f t="shared" si="0"/>
        <v>108.03633977347297</v>
      </c>
    </row>
    <row r="20" spans="1:16">
      <c r="A20" s="110"/>
      <c r="B20" s="70"/>
      <c r="C20" s="70"/>
      <c r="D20" s="70"/>
      <c r="E20" s="70"/>
      <c r="F20" s="70"/>
      <c r="G20" s="70" t="s">
        <v>335</v>
      </c>
      <c r="H20" s="144"/>
      <c r="I20" s="201" t="s">
        <v>15</v>
      </c>
      <c r="J20" s="26" t="s">
        <v>16</v>
      </c>
      <c r="K20" s="26"/>
      <c r="L20" s="242">
        <f>L88</f>
        <v>5180500</v>
      </c>
      <c r="M20" s="243">
        <f>M88</f>
        <v>10261510</v>
      </c>
      <c r="N20" s="244">
        <f>N88</f>
        <v>10276328</v>
      </c>
      <c r="O20" s="130">
        <f>M20/L20*100</f>
        <v>198.07952900299199</v>
      </c>
      <c r="P20" s="438">
        <f t="shared" si="0"/>
        <v>100.14440369887083</v>
      </c>
    </row>
    <row r="21" spans="1:16" ht="15.75" thickBot="1">
      <c r="A21" s="259"/>
      <c r="B21" s="260"/>
      <c r="C21" s="260"/>
      <c r="D21" s="260"/>
      <c r="E21" s="260"/>
      <c r="F21" s="260"/>
      <c r="G21" s="260"/>
      <c r="H21" s="261"/>
      <c r="I21" s="262" t="s">
        <v>327</v>
      </c>
      <c r="J21" s="262"/>
      <c r="K21" s="262"/>
      <c r="L21" s="263">
        <f>L17+L18-L19-L20</f>
        <v>0</v>
      </c>
      <c r="M21" s="264">
        <f>M17+M18-M19-M20</f>
        <v>-5148060</v>
      </c>
      <c r="N21" s="265">
        <f>N17+N18-N19-N20</f>
        <v>-3596658</v>
      </c>
      <c r="O21" s="266"/>
      <c r="P21" s="267"/>
    </row>
    <row r="22" spans="1:16" ht="15.75" thickBot="1">
      <c r="A22" s="110"/>
      <c r="B22" s="70"/>
      <c r="C22" s="70"/>
      <c r="D22" s="70"/>
      <c r="E22" s="70"/>
      <c r="F22" s="70"/>
      <c r="G22" s="70"/>
      <c r="H22" s="70"/>
      <c r="I22" s="26"/>
      <c r="J22" s="26"/>
      <c r="K22" s="26"/>
      <c r="L22" s="26"/>
      <c r="M22" s="132"/>
      <c r="N22" s="132"/>
      <c r="O22" s="133"/>
      <c r="P22" s="134"/>
    </row>
    <row r="23" spans="1:16">
      <c r="A23" s="268"/>
      <c r="B23" s="269"/>
      <c r="C23" s="269"/>
      <c r="D23" s="269"/>
      <c r="E23" s="269"/>
      <c r="F23" s="269"/>
      <c r="G23" s="269"/>
      <c r="H23" s="269"/>
      <c r="I23" s="270" t="s">
        <v>181</v>
      </c>
      <c r="J23" s="270"/>
      <c r="K23" s="270"/>
      <c r="L23" s="270"/>
      <c r="M23" s="271"/>
      <c r="N23" s="271"/>
      <c r="O23" s="272"/>
      <c r="P23" s="273"/>
    </row>
    <row r="24" spans="1:16">
      <c r="A24" s="110"/>
      <c r="B24" s="70"/>
      <c r="C24" s="70"/>
      <c r="D24" s="70"/>
      <c r="E24" s="70"/>
      <c r="F24" s="70"/>
      <c r="G24" s="70" t="s">
        <v>5</v>
      </c>
      <c r="H24" s="144" t="s">
        <v>337</v>
      </c>
      <c r="I24" s="51">
        <v>8</v>
      </c>
      <c r="J24" s="26" t="s">
        <v>17</v>
      </c>
      <c r="K24" s="218"/>
      <c r="L24" s="240">
        <f>L94</f>
        <v>0</v>
      </c>
      <c r="M24" s="49">
        <v>0</v>
      </c>
      <c r="N24" s="241">
        <f>N94</f>
        <v>0</v>
      </c>
      <c r="O24" s="136">
        <v>0</v>
      </c>
      <c r="P24" s="131">
        <v>0</v>
      </c>
    </row>
    <row r="25" spans="1:16">
      <c r="A25" s="274"/>
      <c r="B25" s="222"/>
      <c r="C25" s="222"/>
      <c r="D25" s="222"/>
      <c r="E25" s="222"/>
      <c r="F25" s="222"/>
      <c r="G25" s="222" t="s">
        <v>5</v>
      </c>
      <c r="H25" s="246" t="s">
        <v>337</v>
      </c>
      <c r="I25" s="51">
        <v>5</v>
      </c>
      <c r="J25" s="26" t="s">
        <v>18</v>
      </c>
      <c r="K25" s="218"/>
      <c r="L25" s="240">
        <f>L97</f>
        <v>0</v>
      </c>
      <c r="M25" s="49">
        <f>M97</f>
        <v>0</v>
      </c>
      <c r="N25" s="241">
        <f>N97</f>
        <v>0</v>
      </c>
      <c r="O25" s="136">
        <v>0</v>
      </c>
      <c r="P25" s="131">
        <v>0</v>
      </c>
    </row>
    <row r="26" spans="1:16" ht="15.75" thickBot="1">
      <c r="A26" s="259"/>
      <c r="B26" s="260"/>
      <c r="C26" s="260"/>
      <c r="D26" s="260"/>
      <c r="E26" s="260"/>
      <c r="F26" s="260"/>
      <c r="G26" s="260"/>
      <c r="H26" s="261"/>
      <c r="I26" s="275" t="s">
        <v>324</v>
      </c>
      <c r="J26" s="262"/>
      <c r="K26" s="276"/>
      <c r="L26" s="263">
        <f>L24-L25</f>
        <v>0</v>
      </c>
      <c r="M26" s="264">
        <f>M24-M25</f>
        <v>0</v>
      </c>
      <c r="N26" s="265">
        <f>N24-N25</f>
        <v>0</v>
      </c>
      <c r="O26" s="266"/>
      <c r="P26" s="267"/>
    </row>
    <row r="27" spans="1:16" ht="11.45" customHeight="1" thickBot="1">
      <c r="A27" s="110"/>
      <c r="B27" s="70"/>
      <c r="C27" s="70"/>
      <c r="D27" s="70"/>
      <c r="E27" s="70"/>
      <c r="F27" s="70"/>
      <c r="G27" s="70"/>
      <c r="H27" s="70"/>
      <c r="I27" s="26"/>
      <c r="J27" s="26"/>
      <c r="K27" s="26"/>
      <c r="L27" s="26"/>
      <c r="M27" s="132"/>
      <c r="N27" s="132"/>
      <c r="O27" s="133"/>
      <c r="P27" s="134"/>
    </row>
    <row r="28" spans="1:16">
      <c r="A28" s="268"/>
      <c r="B28" s="269"/>
      <c r="C28" s="269"/>
      <c r="D28" s="269"/>
      <c r="E28" s="269"/>
      <c r="F28" s="269"/>
      <c r="G28" s="269"/>
      <c r="H28" s="269"/>
      <c r="I28" s="270" t="s">
        <v>325</v>
      </c>
      <c r="J28" s="270"/>
      <c r="K28" s="270"/>
      <c r="L28" s="270"/>
      <c r="M28" s="271"/>
      <c r="N28" s="271"/>
      <c r="O28" s="272"/>
      <c r="P28" s="273"/>
    </row>
    <row r="29" spans="1:16" ht="15.75" thickBot="1">
      <c r="A29" s="277"/>
      <c r="B29" s="278"/>
      <c r="C29" s="278"/>
      <c r="D29" s="278"/>
      <c r="E29" s="278"/>
      <c r="F29" s="278"/>
      <c r="G29" s="278"/>
      <c r="H29" s="279"/>
      <c r="I29" s="280" t="s">
        <v>19</v>
      </c>
      <c r="J29" s="280"/>
      <c r="K29" s="280"/>
      <c r="L29" s="281">
        <v>0</v>
      </c>
      <c r="M29" s="282">
        <v>5357871</v>
      </c>
      <c r="N29" s="283">
        <v>5357871</v>
      </c>
      <c r="O29" s="137">
        <v>0</v>
      </c>
      <c r="P29" s="139">
        <v>0</v>
      </c>
    </row>
    <row r="30" spans="1:16" ht="11.45" customHeight="1" thickBot="1">
      <c r="A30" s="110"/>
      <c r="B30" s="70"/>
      <c r="C30" s="70"/>
      <c r="D30" s="70"/>
      <c r="E30" s="70"/>
      <c r="F30" s="70"/>
      <c r="G30" s="70"/>
      <c r="H30" s="70"/>
      <c r="I30" s="26"/>
      <c r="J30" s="26"/>
      <c r="K30" s="26"/>
      <c r="L30" s="26"/>
      <c r="M30" s="132"/>
      <c r="N30" s="132"/>
      <c r="O30" s="133"/>
      <c r="P30" s="134"/>
    </row>
    <row r="31" spans="1:16">
      <c r="A31" s="268"/>
      <c r="B31" s="269"/>
      <c r="C31" s="269"/>
      <c r="D31" s="269"/>
      <c r="E31" s="269"/>
      <c r="F31" s="269"/>
      <c r="G31" s="269"/>
      <c r="H31" s="269"/>
      <c r="I31" s="270" t="s">
        <v>326</v>
      </c>
      <c r="J31" s="270"/>
      <c r="K31" s="270"/>
      <c r="L31" s="270"/>
      <c r="M31" s="271"/>
      <c r="N31" s="271"/>
      <c r="O31" s="272"/>
      <c r="P31" s="273"/>
    </row>
    <row r="32" spans="1:16" ht="15.75" thickBot="1">
      <c r="A32" s="111"/>
      <c r="B32" s="112"/>
      <c r="C32" s="112"/>
      <c r="D32" s="112"/>
      <c r="E32" s="112"/>
      <c r="F32" s="112"/>
      <c r="G32" s="112"/>
      <c r="H32" s="284"/>
      <c r="I32" s="112"/>
      <c r="J32" s="112"/>
      <c r="K32" s="112"/>
      <c r="L32" s="285">
        <v>0</v>
      </c>
      <c r="M32" s="138">
        <f>M21+M29</f>
        <v>209811</v>
      </c>
      <c r="N32" s="286">
        <f>N21+N29</f>
        <v>1761213</v>
      </c>
      <c r="O32" s="137">
        <v>0</v>
      </c>
      <c r="P32" s="139">
        <v>0</v>
      </c>
    </row>
    <row r="33" spans="1:16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90"/>
      <c r="M33" s="91"/>
      <c r="N33" s="91"/>
      <c r="O33" s="90"/>
      <c r="P33" s="90"/>
    </row>
    <row r="34" spans="1:16" ht="9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90"/>
      <c r="M34" s="91"/>
      <c r="N34" s="91"/>
      <c r="O34" s="90"/>
      <c r="P34" s="90"/>
    </row>
    <row r="35" spans="1:16" ht="13.9" customHeight="1">
      <c r="A35" s="488" t="s">
        <v>172</v>
      </c>
      <c r="B35" s="488"/>
      <c r="C35" s="488"/>
      <c r="D35" s="488"/>
      <c r="E35" s="488"/>
      <c r="F35" s="488"/>
      <c r="G35" s="488"/>
      <c r="H35" s="488"/>
      <c r="I35" s="488"/>
      <c r="J35" s="488"/>
      <c r="K35" s="488"/>
      <c r="L35" s="488"/>
      <c r="M35" s="488"/>
      <c r="N35" s="488"/>
      <c r="O35" s="488"/>
      <c r="P35" s="488"/>
    </row>
    <row r="36" spans="1:16">
      <c r="A36" s="489" t="s">
        <v>137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</row>
    <row r="37" spans="1:16" ht="7.15" customHeight="1" thickBot="1"/>
    <row r="38" spans="1:16" ht="12.6" customHeight="1">
      <c r="A38" s="168"/>
      <c r="B38" s="169"/>
      <c r="C38" s="169"/>
      <c r="D38" s="169"/>
      <c r="E38" s="169"/>
      <c r="F38" s="169"/>
      <c r="G38" s="169"/>
      <c r="H38" s="170"/>
      <c r="I38" s="171" t="s">
        <v>2</v>
      </c>
      <c r="J38" s="169"/>
      <c r="K38" s="169"/>
      <c r="L38" s="172" t="s">
        <v>3</v>
      </c>
      <c r="M38" s="100" t="s">
        <v>175</v>
      </c>
      <c r="N38" s="173" t="s">
        <v>323</v>
      </c>
      <c r="O38" s="172" t="s">
        <v>4</v>
      </c>
      <c r="P38" s="101" t="s">
        <v>4</v>
      </c>
    </row>
    <row r="39" spans="1:16" ht="9.6" customHeight="1">
      <c r="A39" s="174"/>
      <c r="B39" s="18"/>
      <c r="C39" s="18"/>
      <c r="D39" s="18"/>
      <c r="E39" s="18"/>
      <c r="F39" s="18"/>
      <c r="G39" s="18"/>
      <c r="H39" s="166"/>
      <c r="I39" s="16"/>
      <c r="J39" s="18"/>
      <c r="K39" s="18"/>
      <c r="L39" s="156" t="s">
        <v>131</v>
      </c>
      <c r="M39" s="13" t="s">
        <v>176</v>
      </c>
      <c r="N39" s="17" t="s">
        <v>176</v>
      </c>
      <c r="O39" s="156" t="s">
        <v>331</v>
      </c>
      <c r="P39" s="102" t="s">
        <v>332</v>
      </c>
    </row>
    <row r="40" spans="1:16" ht="13.9" customHeight="1">
      <c r="A40" s="103" t="s">
        <v>6</v>
      </c>
      <c r="B40" s="15"/>
      <c r="C40" s="15"/>
      <c r="D40" s="15"/>
      <c r="E40" s="15"/>
      <c r="F40" s="19"/>
      <c r="G40" s="19"/>
      <c r="H40" s="167"/>
      <c r="I40" s="20"/>
      <c r="J40" s="20" t="s">
        <v>178</v>
      </c>
      <c r="K40" s="20"/>
      <c r="L40" s="157" t="s">
        <v>328</v>
      </c>
      <c r="M40" s="104" t="s">
        <v>329</v>
      </c>
      <c r="N40" s="165" t="s">
        <v>7</v>
      </c>
      <c r="O40" s="157" t="s">
        <v>15</v>
      </c>
      <c r="P40" s="105" t="s">
        <v>330</v>
      </c>
    </row>
    <row r="41" spans="1:16" ht="13.9" customHeight="1">
      <c r="A41" s="175">
        <v>1</v>
      </c>
      <c r="B41" s="140">
        <v>2</v>
      </c>
      <c r="C41" s="140">
        <v>3</v>
      </c>
      <c r="D41" s="140">
        <v>4</v>
      </c>
      <c r="E41" s="140">
        <v>5</v>
      </c>
      <c r="F41" s="140">
        <v>6</v>
      </c>
      <c r="G41" s="140">
        <v>7</v>
      </c>
      <c r="H41" s="146" t="s">
        <v>337</v>
      </c>
      <c r="I41" s="149" t="s">
        <v>179</v>
      </c>
      <c r="J41" s="141"/>
      <c r="K41" s="150"/>
      <c r="L41" s="142" t="s">
        <v>5</v>
      </c>
      <c r="M41" s="143" t="s">
        <v>5</v>
      </c>
      <c r="N41" s="143"/>
      <c r="O41" s="158" t="s">
        <v>5</v>
      </c>
      <c r="P41" s="176"/>
    </row>
    <row r="42" spans="1:16" ht="12" customHeight="1">
      <c r="A42" s="177" t="s">
        <v>328</v>
      </c>
      <c r="B42" s="69"/>
      <c r="C42" s="69" t="s">
        <v>7</v>
      </c>
      <c r="D42" s="69" t="s">
        <v>15</v>
      </c>
      <c r="E42" s="69" t="s">
        <v>330</v>
      </c>
      <c r="F42" s="69" t="s">
        <v>334</v>
      </c>
      <c r="G42" s="69"/>
      <c r="H42" s="147"/>
      <c r="I42" s="25">
        <v>6</v>
      </c>
      <c r="J42" s="23" t="s">
        <v>11</v>
      </c>
      <c r="K42" s="151"/>
      <c r="L42" s="24">
        <f>L43+L47+L52+L55+L61+L59</f>
        <v>10168000</v>
      </c>
      <c r="M42" s="24">
        <f>M43+M47+M52+M55+M61+M59</f>
        <v>10950300</v>
      </c>
      <c r="N42" s="24">
        <f>N43+N47+N52+N55+N59+N61</f>
        <v>13018000</v>
      </c>
      <c r="O42" s="159">
        <f>M42/L42*100</f>
        <v>107.69374508261211</v>
      </c>
      <c r="P42" s="437">
        <f>N42/M42*100</f>
        <v>118.88258769166143</v>
      </c>
    </row>
    <row r="43" spans="1:16">
      <c r="A43" s="110"/>
      <c r="B43" s="70"/>
      <c r="C43" s="70"/>
      <c r="D43" s="70"/>
      <c r="E43" s="70"/>
      <c r="F43" s="70"/>
      <c r="G43" s="70"/>
      <c r="H43" s="144"/>
      <c r="I43" s="14">
        <v>61</v>
      </c>
      <c r="J43" s="7" t="s">
        <v>20</v>
      </c>
      <c r="K43" s="152"/>
      <c r="L43" s="8">
        <f>SUM(L44:L46)</f>
        <v>3055000</v>
      </c>
      <c r="M43" s="8">
        <f>SUM(M44:M46)</f>
        <v>3053000</v>
      </c>
      <c r="N43" s="8">
        <f>SUM(N44:N46)</f>
        <v>3342300</v>
      </c>
      <c r="O43" s="160">
        <f t="shared" ref="O43:O92" si="1">M43/L43*100</f>
        <v>99.934533551554821</v>
      </c>
      <c r="P43" s="436">
        <f t="shared" ref="P43:P92" si="2">N43/M43*100</f>
        <v>109.47592531935801</v>
      </c>
    </row>
    <row r="44" spans="1:16">
      <c r="A44" s="110" t="s">
        <v>328</v>
      </c>
      <c r="B44" s="70"/>
      <c r="C44" s="70"/>
      <c r="D44" s="70"/>
      <c r="E44" s="70"/>
      <c r="F44" s="70"/>
      <c r="G44" s="70"/>
      <c r="H44" s="144"/>
      <c r="I44" s="14">
        <v>611</v>
      </c>
      <c r="J44" s="7" t="s">
        <v>21</v>
      </c>
      <c r="K44" s="152"/>
      <c r="L44" s="8">
        <v>3000000</v>
      </c>
      <c r="M44" s="10">
        <v>3000000</v>
      </c>
      <c r="N44" s="10">
        <v>3300000</v>
      </c>
      <c r="O44" s="160">
        <f t="shared" si="1"/>
        <v>100</v>
      </c>
      <c r="P44" s="436">
        <f t="shared" si="2"/>
        <v>110.00000000000001</v>
      </c>
    </row>
    <row r="45" spans="1:16">
      <c r="A45" s="110" t="s">
        <v>328</v>
      </c>
      <c r="B45" s="70"/>
      <c r="C45" s="70"/>
      <c r="D45" s="70"/>
      <c r="E45" s="70"/>
      <c r="F45" s="70"/>
      <c r="G45" s="70"/>
      <c r="H45" s="144"/>
      <c r="I45" s="14">
        <v>613</v>
      </c>
      <c r="J45" s="7" t="s">
        <v>22</v>
      </c>
      <c r="K45" s="152"/>
      <c r="L45" s="8">
        <v>50000</v>
      </c>
      <c r="M45" s="10">
        <v>50000</v>
      </c>
      <c r="N45" s="10">
        <v>40000</v>
      </c>
      <c r="O45" s="160">
        <f t="shared" si="1"/>
        <v>100</v>
      </c>
      <c r="P45" s="436">
        <f t="shared" si="2"/>
        <v>80</v>
      </c>
    </row>
    <row r="46" spans="1:16">
      <c r="A46" s="110" t="s">
        <v>328</v>
      </c>
      <c r="B46" s="70"/>
      <c r="C46" s="70"/>
      <c r="D46" s="70"/>
      <c r="E46" s="70"/>
      <c r="F46" s="70"/>
      <c r="G46" s="70"/>
      <c r="H46" s="144"/>
      <c r="I46" s="14">
        <v>614</v>
      </c>
      <c r="J46" s="7" t="s">
        <v>23</v>
      </c>
      <c r="K46" s="152"/>
      <c r="L46" s="8">
        <v>5000</v>
      </c>
      <c r="M46" s="10">
        <v>3000</v>
      </c>
      <c r="N46" s="10">
        <v>2300</v>
      </c>
      <c r="O46" s="160">
        <f t="shared" si="1"/>
        <v>60</v>
      </c>
      <c r="P46" s="436">
        <f t="shared" si="2"/>
        <v>76.666666666666671</v>
      </c>
    </row>
    <row r="47" spans="1:16" ht="13.15" customHeight="1">
      <c r="A47" s="110"/>
      <c r="B47" s="70"/>
      <c r="C47" s="70"/>
      <c r="D47" s="70"/>
      <c r="E47" s="70"/>
      <c r="F47" s="70"/>
      <c r="G47" s="70"/>
      <c r="H47" s="144"/>
      <c r="I47" s="14">
        <v>63</v>
      </c>
      <c r="J47" s="7" t="s">
        <v>24</v>
      </c>
      <c r="K47" s="152"/>
      <c r="L47" s="8">
        <f>SUM(L48:L50)</f>
        <v>5590000</v>
      </c>
      <c r="M47" s="8">
        <f>SUM(M48:M50)</f>
        <v>6060000</v>
      </c>
      <c r="N47" s="8">
        <f>SUM(N48:N50)</f>
        <v>7840000</v>
      </c>
      <c r="O47" s="160">
        <f t="shared" si="1"/>
        <v>108.40787119856887</v>
      </c>
      <c r="P47" s="436">
        <f t="shared" si="2"/>
        <v>129.37293729372936</v>
      </c>
    </row>
    <row r="48" spans="1:16">
      <c r="A48" s="110"/>
      <c r="B48" s="70"/>
      <c r="C48" s="70"/>
      <c r="D48" s="70"/>
      <c r="E48" s="70" t="s">
        <v>330</v>
      </c>
      <c r="F48" s="70"/>
      <c r="G48" s="70"/>
      <c r="H48" s="144"/>
      <c r="I48" s="14" t="s">
        <v>133</v>
      </c>
      <c r="J48" s="7" t="s">
        <v>134</v>
      </c>
      <c r="K48" s="152"/>
      <c r="L48" s="8">
        <v>3890000</v>
      </c>
      <c r="M48" s="8">
        <v>3700000</v>
      </c>
      <c r="N48" s="8">
        <v>6200000</v>
      </c>
      <c r="O48" s="160">
        <f t="shared" si="1"/>
        <v>95.115681233933159</v>
      </c>
      <c r="P48" s="436">
        <f t="shared" si="2"/>
        <v>167.56756756756758</v>
      </c>
    </row>
    <row r="49" spans="1:16">
      <c r="A49" s="110"/>
      <c r="B49" s="70"/>
      <c r="C49" s="70"/>
      <c r="D49" s="70"/>
      <c r="E49" s="70" t="s">
        <v>330</v>
      </c>
      <c r="F49" s="70"/>
      <c r="G49" s="70"/>
      <c r="H49" s="144"/>
      <c r="I49" s="14">
        <v>633</v>
      </c>
      <c r="J49" s="7" t="s">
        <v>25</v>
      </c>
      <c r="K49" s="152"/>
      <c r="L49" s="9">
        <v>900000</v>
      </c>
      <c r="M49" s="10">
        <v>1680000</v>
      </c>
      <c r="N49" s="10">
        <v>1500000</v>
      </c>
      <c r="O49" s="160">
        <f t="shared" si="1"/>
        <v>186.66666666666666</v>
      </c>
      <c r="P49" s="436">
        <f t="shared" si="2"/>
        <v>89.285714285714292</v>
      </c>
    </row>
    <row r="50" spans="1:16">
      <c r="A50" s="110"/>
      <c r="B50" s="70"/>
      <c r="C50" s="70"/>
      <c r="D50" s="70"/>
      <c r="E50" s="70" t="s">
        <v>330</v>
      </c>
      <c r="F50" s="70"/>
      <c r="G50" s="70"/>
      <c r="H50" s="144"/>
      <c r="I50" s="14" t="s">
        <v>26</v>
      </c>
      <c r="J50" s="7" t="s">
        <v>27</v>
      </c>
      <c r="K50" s="152"/>
      <c r="L50" s="9">
        <v>800000</v>
      </c>
      <c r="M50" s="10">
        <v>680000</v>
      </c>
      <c r="N50" s="10">
        <v>140000</v>
      </c>
      <c r="O50" s="160">
        <f t="shared" si="1"/>
        <v>85</v>
      </c>
      <c r="P50" s="436">
        <f t="shared" si="2"/>
        <v>20.588235294117645</v>
      </c>
    </row>
    <row r="51" spans="1:16">
      <c r="A51" s="110"/>
      <c r="B51" s="70"/>
      <c r="C51" s="70"/>
      <c r="D51" s="70"/>
      <c r="E51" s="70" t="s">
        <v>330</v>
      </c>
      <c r="F51" s="70"/>
      <c r="G51" s="70"/>
      <c r="H51" s="144"/>
      <c r="I51" s="14" t="s">
        <v>450</v>
      </c>
      <c r="J51" s="486" t="s">
        <v>451</v>
      </c>
      <c r="K51" s="487"/>
      <c r="L51" s="9">
        <v>0</v>
      </c>
      <c r="M51" s="10">
        <v>0</v>
      </c>
      <c r="N51" s="10">
        <v>122500</v>
      </c>
      <c r="O51" s="161">
        <v>0</v>
      </c>
      <c r="P51" s="436">
        <v>0</v>
      </c>
    </row>
    <row r="52" spans="1:16">
      <c r="A52" s="110"/>
      <c r="B52" s="70"/>
      <c r="C52" s="70"/>
      <c r="D52" s="70"/>
      <c r="E52" s="70"/>
      <c r="F52" s="70"/>
      <c r="G52" s="70"/>
      <c r="H52" s="144"/>
      <c r="I52" s="14">
        <v>64</v>
      </c>
      <c r="J52" s="7" t="s">
        <v>28</v>
      </c>
      <c r="K52" s="152"/>
      <c r="L52" s="8">
        <f>SUM(L53:L54)</f>
        <v>620500</v>
      </c>
      <c r="M52" s="8">
        <f>SUM(M53:M54)</f>
        <v>620500</v>
      </c>
      <c r="N52" s="8">
        <f>SUM(N53:N54)</f>
        <v>620400</v>
      </c>
      <c r="O52" s="160">
        <f t="shared" si="1"/>
        <v>100</v>
      </c>
      <c r="P52" s="436">
        <f t="shared" si="2"/>
        <v>99.983883964544717</v>
      </c>
    </row>
    <row r="53" spans="1:16">
      <c r="A53" s="110" t="s">
        <v>328</v>
      </c>
      <c r="B53" s="70"/>
      <c r="C53" s="70"/>
      <c r="D53" s="70" t="s">
        <v>15</v>
      </c>
      <c r="E53" s="70"/>
      <c r="F53" s="70"/>
      <c r="G53" s="70"/>
      <c r="H53" s="144"/>
      <c r="I53" s="14">
        <v>641</v>
      </c>
      <c r="J53" s="7" t="s">
        <v>29</v>
      </c>
      <c r="K53" s="152"/>
      <c r="L53" s="9">
        <v>500</v>
      </c>
      <c r="M53" s="10">
        <v>500</v>
      </c>
      <c r="N53" s="10">
        <v>400</v>
      </c>
      <c r="O53" s="160">
        <f t="shared" si="1"/>
        <v>100</v>
      </c>
      <c r="P53" s="436">
        <f t="shared" si="2"/>
        <v>80</v>
      </c>
    </row>
    <row r="54" spans="1:16">
      <c r="A54" s="110" t="s">
        <v>328</v>
      </c>
      <c r="B54" s="70"/>
      <c r="C54" s="70" t="s">
        <v>7</v>
      </c>
      <c r="D54" s="70" t="s">
        <v>15</v>
      </c>
      <c r="E54" s="70"/>
      <c r="F54" s="70"/>
      <c r="G54" s="70"/>
      <c r="H54" s="144"/>
      <c r="I54" s="14">
        <v>642</v>
      </c>
      <c r="J54" s="7" t="s">
        <v>30</v>
      </c>
      <c r="K54" s="152"/>
      <c r="L54" s="9">
        <v>620000</v>
      </c>
      <c r="M54" s="10">
        <v>620000</v>
      </c>
      <c r="N54" s="10">
        <v>620000</v>
      </c>
      <c r="O54" s="160">
        <f t="shared" si="1"/>
        <v>100</v>
      </c>
      <c r="P54" s="436">
        <f t="shared" si="2"/>
        <v>100</v>
      </c>
    </row>
    <row r="55" spans="1:16">
      <c r="A55" s="110"/>
      <c r="B55" s="70"/>
      <c r="C55" s="70"/>
      <c r="D55" s="70"/>
      <c r="E55" s="70"/>
      <c r="F55" s="70"/>
      <c r="G55" s="70"/>
      <c r="H55" s="144"/>
      <c r="I55" s="14">
        <v>65</v>
      </c>
      <c r="J55" s="7" t="s">
        <v>31</v>
      </c>
      <c r="K55" s="152"/>
      <c r="L55" s="8">
        <f>SUM(L56:L58)</f>
        <v>762500</v>
      </c>
      <c r="M55" s="8">
        <f>SUM(M56:M58)</f>
        <v>811500</v>
      </c>
      <c r="N55" s="8">
        <f>SUM(N56:N58)</f>
        <v>810000</v>
      </c>
      <c r="O55" s="160">
        <f t="shared" si="1"/>
        <v>106.42622950819671</v>
      </c>
      <c r="P55" s="436">
        <f t="shared" si="2"/>
        <v>99.815157116451019</v>
      </c>
    </row>
    <row r="56" spans="1:16">
      <c r="A56" s="110" t="s">
        <v>328</v>
      </c>
      <c r="B56" s="70"/>
      <c r="C56" s="70"/>
      <c r="D56" s="70"/>
      <c r="E56" s="70"/>
      <c r="F56" s="70"/>
      <c r="G56" s="70"/>
      <c r="H56" s="144"/>
      <c r="I56" s="14">
        <v>651</v>
      </c>
      <c r="J56" s="7" t="s">
        <v>32</v>
      </c>
      <c r="K56" s="152"/>
      <c r="L56" s="9">
        <v>10000</v>
      </c>
      <c r="M56" s="10">
        <v>8000</v>
      </c>
      <c r="N56" s="10">
        <v>6500</v>
      </c>
      <c r="O56" s="160">
        <f t="shared" si="1"/>
        <v>80</v>
      </c>
      <c r="P56" s="436">
        <f t="shared" si="2"/>
        <v>81.25</v>
      </c>
    </row>
    <row r="57" spans="1:16">
      <c r="A57" s="110"/>
      <c r="B57" s="70"/>
      <c r="C57" s="70"/>
      <c r="D57" s="70" t="s">
        <v>15</v>
      </c>
      <c r="E57" s="70"/>
      <c r="F57" s="70"/>
      <c r="G57" s="70"/>
      <c r="H57" s="144"/>
      <c r="I57" s="14" t="s">
        <v>33</v>
      </c>
      <c r="J57" s="486" t="s">
        <v>34</v>
      </c>
      <c r="K57" s="487"/>
      <c r="L57" s="9">
        <v>2500</v>
      </c>
      <c r="M57" s="10">
        <v>3500</v>
      </c>
      <c r="N57" s="10">
        <v>3500</v>
      </c>
      <c r="O57" s="160">
        <f t="shared" si="1"/>
        <v>140</v>
      </c>
      <c r="P57" s="436">
        <f t="shared" si="2"/>
        <v>100</v>
      </c>
    </row>
    <row r="58" spans="1:16">
      <c r="A58" s="110" t="s">
        <v>328</v>
      </c>
      <c r="B58" s="70"/>
      <c r="C58" s="70"/>
      <c r="D58" s="70" t="s">
        <v>15</v>
      </c>
      <c r="E58" s="70"/>
      <c r="F58" s="70"/>
      <c r="G58" s="70"/>
      <c r="H58" s="144"/>
      <c r="I58" s="14">
        <v>653</v>
      </c>
      <c r="J58" s="7" t="s">
        <v>35</v>
      </c>
      <c r="K58" s="152"/>
      <c r="L58" s="9">
        <v>750000</v>
      </c>
      <c r="M58" s="10">
        <v>800000</v>
      </c>
      <c r="N58" s="10">
        <v>800000</v>
      </c>
      <c r="O58" s="160">
        <f t="shared" si="1"/>
        <v>106.66666666666667</v>
      </c>
      <c r="P58" s="436">
        <f t="shared" si="2"/>
        <v>100</v>
      </c>
    </row>
    <row r="59" spans="1:16">
      <c r="A59" s="110"/>
      <c r="B59" s="70"/>
      <c r="C59" s="70"/>
      <c r="D59" s="70"/>
      <c r="E59" s="70"/>
      <c r="F59" s="70"/>
      <c r="G59" s="70"/>
      <c r="H59" s="144"/>
      <c r="I59" s="14" t="s">
        <v>36</v>
      </c>
      <c r="J59" s="486" t="s">
        <v>37</v>
      </c>
      <c r="K59" s="487"/>
      <c r="L59" s="9">
        <f>SUM(L60)</f>
        <v>40000</v>
      </c>
      <c r="M59" s="9">
        <f>SUM(M60)</f>
        <v>300000</v>
      </c>
      <c r="N59" s="9">
        <f>N60</f>
        <v>300000</v>
      </c>
      <c r="O59" s="160">
        <f t="shared" si="1"/>
        <v>750</v>
      </c>
      <c r="P59" s="436">
        <f t="shared" si="2"/>
        <v>100</v>
      </c>
    </row>
    <row r="60" spans="1:16">
      <c r="A60" s="110"/>
      <c r="B60" s="70"/>
      <c r="C60" s="70"/>
      <c r="D60" s="70"/>
      <c r="E60" s="70"/>
      <c r="F60" s="70" t="s">
        <v>334</v>
      </c>
      <c r="G60" s="70"/>
      <c r="H60" s="144"/>
      <c r="I60" s="14" t="s">
        <v>38</v>
      </c>
      <c r="J60" s="486" t="s">
        <v>39</v>
      </c>
      <c r="K60" s="487"/>
      <c r="L60" s="9">
        <v>40000</v>
      </c>
      <c r="M60" s="10">
        <v>300000</v>
      </c>
      <c r="N60" s="10">
        <v>300000</v>
      </c>
      <c r="O60" s="160">
        <f t="shared" si="1"/>
        <v>750</v>
      </c>
      <c r="P60" s="436">
        <f t="shared" si="2"/>
        <v>100</v>
      </c>
    </row>
    <row r="61" spans="1:16">
      <c r="A61" s="110"/>
      <c r="B61" s="70"/>
      <c r="C61" s="70"/>
      <c r="D61" s="70"/>
      <c r="E61" s="70"/>
      <c r="F61" s="70"/>
      <c r="G61" s="70"/>
      <c r="H61" s="144"/>
      <c r="I61" s="14" t="s">
        <v>40</v>
      </c>
      <c r="J61" s="7" t="s">
        <v>41</v>
      </c>
      <c r="K61" s="152"/>
      <c r="L61" s="9">
        <f>SUM(L62)</f>
        <v>100000</v>
      </c>
      <c r="M61" s="9">
        <f>SUM(M62)</f>
        <v>105300</v>
      </c>
      <c r="N61" s="9">
        <f>N62</f>
        <v>105300</v>
      </c>
      <c r="O61" s="160">
        <f t="shared" si="1"/>
        <v>105.3</v>
      </c>
      <c r="P61" s="436">
        <f t="shared" si="2"/>
        <v>100</v>
      </c>
    </row>
    <row r="62" spans="1:16">
      <c r="A62" s="110" t="s">
        <v>328</v>
      </c>
      <c r="B62" s="70"/>
      <c r="C62" s="70"/>
      <c r="D62" s="70"/>
      <c r="E62" s="70"/>
      <c r="F62" s="70"/>
      <c r="G62" s="70"/>
      <c r="H62" s="144"/>
      <c r="I62" s="14" t="s">
        <v>42</v>
      </c>
      <c r="J62" s="7" t="s">
        <v>185</v>
      </c>
      <c r="K62" s="152"/>
      <c r="L62" s="9">
        <v>100000</v>
      </c>
      <c r="M62" s="10">
        <v>105300</v>
      </c>
      <c r="N62" s="10">
        <v>105300</v>
      </c>
      <c r="O62" s="160">
        <f t="shared" si="1"/>
        <v>105.3</v>
      </c>
      <c r="P62" s="436">
        <f t="shared" si="2"/>
        <v>100</v>
      </c>
    </row>
    <row r="63" spans="1:16" ht="12.6" customHeight="1">
      <c r="A63" s="109"/>
      <c r="B63" s="71"/>
      <c r="C63" s="71"/>
      <c r="D63" s="71"/>
      <c r="E63" s="71"/>
      <c r="F63" s="71"/>
      <c r="G63" s="71" t="s">
        <v>335</v>
      </c>
      <c r="H63" s="145"/>
      <c r="I63" s="239">
        <v>7</v>
      </c>
      <c r="J63" s="125" t="s">
        <v>13</v>
      </c>
      <c r="K63" s="247"/>
      <c r="L63" s="439">
        <f t="shared" ref="L63:N64" si="3">L64</f>
        <v>50000</v>
      </c>
      <c r="M63" s="439">
        <f t="shared" si="3"/>
        <v>30000</v>
      </c>
      <c r="N63" s="439">
        <f t="shared" si="3"/>
        <v>0</v>
      </c>
      <c r="O63" s="440">
        <f t="shared" si="1"/>
        <v>60</v>
      </c>
      <c r="P63" s="441">
        <f t="shared" si="2"/>
        <v>0</v>
      </c>
    </row>
    <row r="64" spans="1:16">
      <c r="A64" s="110"/>
      <c r="B64" s="70"/>
      <c r="C64" s="70" t="s">
        <v>5</v>
      </c>
      <c r="D64" s="70"/>
      <c r="E64" s="70"/>
      <c r="F64" s="70"/>
      <c r="G64" s="70"/>
      <c r="H64" s="144"/>
      <c r="I64" s="14">
        <v>72</v>
      </c>
      <c r="J64" s="7" t="s">
        <v>43</v>
      </c>
      <c r="K64" s="152"/>
      <c r="L64" s="8">
        <f t="shared" si="3"/>
        <v>50000</v>
      </c>
      <c r="M64" s="8">
        <f t="shared" si="3"/>
        <v>30000</v>
      </c>
      <c r="N64" s="8">
        <f t="shared" si="3"/>
        <v>0</v>
      </c>
      <c r="O64" s="160">
        <f t="shared" si="1"/>
        <v>60</v>
      </c>
      <c r="P64" s="179">
        <f t="shared" si="2"/>
        <v>0</v>
      </c>
    </row>
    <row r="65" spans="1:18">
      <c r="A65" s="110"/>
      <c r="B65" s="70"/>
      <c r="C65" s="70"/>
      <c r="D65" s="70"/>
      <c r="E65" s="70"/>
      <c r="F65" s="70"/>
      <c r="G65" s="70" t="s">
        <v>335</v>
      </c>
      <c r="H65" s="144"/>
      <c r="I65" s="14" t="s">
        <v>44</v>
      </c>
      <c r="J65" s="7" t="s">
        <v>45</v>
      </c>
      <c r="K65" s="152"/>
      <c r="L65" s="8">
        <v>50000</v>
      </c>
      <c r="M65" s="8">
        <v>30000</v>
      </c>
      <c r="N65" s="8">
        <v>0</v>
      </c>
      <c r="O65" s="160">
        <f t="shared" si="1"/>
        <v>60</v>
      </c>
      <c r="P65" s="179">
        <f t="shared" si="2"/>
        <v>0</v>
      </c>
    </row>
    <row r="66" spans="1:18" ht="12" customHeight="1">
      <c r="A66" s="109" t="s">
        <v>328</v>
      </c>
      <c r="B66" s="71"/>
      <c r="C66" s="71" t="s">
        <v>7</v>
      </c>
      <c r="D66" s="71" t="s">
        <v>15</v>
      </c>
      <c r="E66" s="71" t="s">
        <v>330</v>
      </c>
      <c r="F66" s="71" t="s">
        <v>334</v>
      </c>
      <c r="G66" s="71" t="s">
        <v>335</v>
      </c>
      <c r="H66" s="145"/>
      <c r="I66" s="239">
        <v>3</v>
      </c>
      <c r="J66" s="125" t="s">
        <v>14</v>
      </c>
      <c r="K66" s="247"/>
      <c r="L66" s="439">
        <f>L67+L73+L78+L82+L84</f>
        <v>5037500</v>
      </c>
      <c r="M66" s="439">
        <f>M67+M73+M78+M82+M84+M80</f>
        <v>5866850</v>
      </c>
      <c r="N66" s="439">
        <f>N67+N73+N78+N80+N82+N84</f>
        <v>6338330</v>
      </c>
      <c r="O66" s="440">
        <f t="shared" si="1"/>
        <v>116.463523573201</v>
      </c>
      <c r="P66" s="456">
        <f t="shared" si="2"/>
        <v>108.03633977347297</v>
      </c>
    </row>
    <row r="67" spans="1:18">
      <c r="A67" s="458"/>
      <c r="B67" s="92"/>
      <c r="C67" s="92"/>
      <c r="D67" s="92"/>
      <c r="E67" s="92"/>
      <c r="F67" s="92"/>
      <c r="G67" s="92"/>
      <c r="H67" s="245"/>
      <c r="I67" s="442">
        <v>31</v>
      </c>
      <c r="J67" s="442" t="s">
        <v>46</v>
      </c>
      <c r="K67" s="442"/>
      <c r="L67" s="448">
        <f>SUM(L68:L72)</f>
        <v>874000</v>
      </c>
      <c r="M67" s="443">
        <f>SUM(M68:M72)</f>
        <v>799100</v>
      </c>
      <c r="N67" s="449">
        <f>SUM(N68:N72)</f>
        <v>790830</v>
      </c>
      <c r="O67" s="444">
        <f t="shared" si="1"/>
        <v>91.430205949656752</v>
      </c>
      <c r="P67" s="459">
        <f t="shared" si="2"/>
        <v>98.965085721436623</v>
      </c>
    </row>
    <row r="68" spans="1:18">
      <c r="A68" s="110" t="s">
        <v>328</v>
      </c>
      <c r="B68" s="70"/>
      <c r="C68" s="70" t="s">
        <v>5</v>
      </c>
      <c r="D68" s="70"/>
      <c r="E68" s="70"/>
      <c r="F68" s="70"/>
      <c r="G68" s="70"/>
      <c r="H68" s="144"/>
      <c r="I68" s="7">
        <v>311</v>
      </c>
      <c r="J68" s="486" t="s">
        <v>47</v>
      </c>
      <c r="K68" s="486"/>
      <c r="L68" s="452">
        <v>520000</v>
      </c>
      <c r="M68" s="10">
        <v>540000</v>
      </c>
      <c r="N68" s="453">
        <v>530000</v>
      </c>
      <c r="O68" s="160">
        <f t="shared" si="1"/>
        <v>103.84615384615385</v>
      </c>
      <c r="P68" s="436">
        <f t="shared" si="2"/>
        <v>98.148148148148152</v>
      </c>
    </row>
    <row r="69" spans="1:18" ht="15.75" thickBot="1">
      <c r="A69" s="180" t="s">
        <v>328</v>
      </c>
      <c r="B69" s="181"/>
      <c r="C69" s="181"/>
      <c r="D69" s="181"/>
      <c r="E69" s="181" t="s">
        <v>330</v>
      </c>
      <c r="F69" s="181"/>
      <c r="G69" s="181"/>
      <c r="H69" s="182"/>
      <c r="I69" s="184" t="s">
        <v>48</v>
      </c>
      <c r="J69" s="184" t="s">
        <v>49</v>
      </c>
      <c r="K69" s="184"/>
      <c r="L69" s="460">
        <v>206250</v>
      </c>
      <c r="M69" s="461">
        <v>114000</v>
      </c>
      <c r="N69" s="462">
        <v>114000</v>
      </c>
      <c r="O69" s="463">
        <f t="shared" si="1"/>
        <v>55.272727272727273</v>
      </c>
      <c r="P69" s="464">
        <f t="shared" si="2"/>
        <v>100</v>
      </c>
      <c r="R69" s="93"/>
    </row>
    <row r="70" spans="1:18">
      <c r="A70" s="465" t="s">
        <v>328</v>
      </c>
      <c r="B70" s="466"/>
      <c r="C70" s="466"/>
      <c r="D70" s="466"/>
      <c r="E70" s="466"/>
      <c r="F70" s="466"/>
      <c r="G70" s="466"/>
      <c r="H70" s="467"/>
      <c r="I70" s="468">
        <v>312</v>
      </c>
      <c r="J70" s="468" t="s">
        <v>50</v>
      </c>
      <c r="K70" s="468"/>
      <c r="L70" s="469">
        <v>17000</v>
      </c>
      <c r="M70" s="470">
        <v>18100</v>
      </c>
      <c r="N70" s="471">
        <v>21630</v>
      </c>
      <c r="O70" s="472">
        <f t="shared" si="1"/>
        <v>106.47058823529412</v>
      </c>
      <c r="P70" s="473">
        <f t="shared" si="2"/>
        <v>119.50276243093923</v>
      </c>
    </row>
    <row r="71" spans="1:18">
      <c r="A71" s="110" t="s">
        <v>328</v>
      </c>
      <c r="B71" s="70"/>
      <c r="C71" s="70"/>
      <c r="D71" s="70"/>
      <c r="E71" s="70"/>
      <c r="F71" s="70"/>
      <c r="G71" s="70"/>
      <c r="H71" s="144"/>
      <c r="I71" s="7">
        <v>313</v>
      </c>
      <c r="J71" s="7" t="s">
        <v>51</v>
      </c>
      <c r="K71" s="7"/>
      <c r="L71" s="452">
        <v>87000</v>
      </c>
      <c r="M71" s="10">
        <v>92000</v>
      </c>
      <c r="N71" s="453">
        <v>90000</v>
      </c>
      <c r="O71" s="160">
        <f t="shared" si="1"/>
        <v>105.74712643678161</v>
      </c>
      <c r="P71" s="436">
        <f t="shared" si="2"/>
        <v>97.826086956521735</v>
      </c>
    </row>
    <row r="72" spans="1:18">
      <c r="A72" s="110" t="s">
        <v>328</v>
      </c>
      <c r="B72" s="70"/>
      <c r="C72" s="70"/>
      <c r="D72" s="70"/>
      <c r="E72" s="70" t="s">
        <v>330</v>
      </c>
      <c r="F72" s="70"/>
      <c r="G72" s="70"/>
      <c r="H72" s="144"/>
      <c r="I72" s="7" t="s">
        <v>52</v>
      </c>
      <c r="J72" s="7" t="s">
        <v>53</v>
      </c>
      <c r="K72" s="7"/>
      <c r="L72" s="452">
        <v>43750</v>
      </c>
      <c r="M72" s="10">
        <v>35000</v>
      </c>
      <c r="N72" s="453">
        <v>35200</v>
      </c>
      <c r="O72" s="160">
        <f t="shared" si="1"/>
        <v>80</v>
      </c>
      <c r="P72" s="436">
        <f t="shared" si="2"/>
        <v>100.57142857142858</v>
      </c>
    </row>
    <row r="73" spans="1:18">
      <c r="A73" s="110"/>
      <c r="B73" s="70"/>
      <c r="C73" s="70"/>
      <c r="D73" s="70"/>
      <c r="E73" s="70"/>
      <c r="F73" s="70"/>
      <c r="G73" s="70"/>
      <c r="H73" s="144"/>
      <c r="I73" s="7">
        <v>32</v>
      </c>
      <c r="J73" s="7" t="s">
        <v>54</v>
      </c>
      <c r="K73" s="7"/>
      <c r="L73" s="452">
        <f>SUM(L74:L77)</f>
        <v>2872500</v>
      </c>
      <c r="M73" s="8">
        <f>SUM(M74:M77)</f>
        <v>3587000</v>
      </c>
      <c r="N73" s="454">
        <f>SUM(N74:N77)</f>
        <v>4176750</v>
      </c>
      <c r="O73" s="160">
        <f t="shared" si="1"/>
        <v>124.87380330722367</v>
      </c>
      <c r="P73" s="436">
        <f t="shared" si="2"/>
        <v>116.44131586283804</v>
      </c>
    </row>
    <row r="74" spans="1:18">
      <c r="A74" s="110" t="s">
        <v>328</v>
      </c>
      <c r="B74" s="70"/>
      <c r="C74" s="70"/>
      <c r="D74" s="70"/>
      <c r="E74" s="70"/>
      <c r="F74" s="70"/>
      <c r="G74" s="70"/>
      <c r="H74" s="144"/>
      <c r="I74" s="7">
        <v>321</v>
      </c>
      <c r="J74" s="7" t="s">
        <v>55</v>
      </c>
      <c r="K74" s="7"/>
      <c r="L74" s="452">
        <v>35000</v>
      </c>
      <c r="M74" s="10">
        <v>25000</v>
      </c>
      <c r="N74" s="453">
        <v>27500</v>
      </c>
      <c r="O74" s="160">
        <f t="shared" si="1"/>
        <v>71.428571428571431</v>
      </c>
      <c r="P74" s="436">
        <f t="shared" si="2"/>
        <v>110.00000000000001</v>
      </c>
    </row>
    <row r="75" spans="1:18">
      <c r="A75" s="110" t="s">
        <v>328</v>
      </c>
      <c r="B75" s="70"/>
      <c r="C75" s="70" t="s">
        <v>7</v>
      </c>
      <c r="D75" s="70"/>
      <c r="E75" s="70"/>
      <c r="F75" s="70"/>
      <c r="G75" s="70"/>
      <c r="H75" s="144"/>
      <c r="I75" s="7">
        <v>322</v>
      </c>
      <c r="J75" s="7" t="s">
        <v>56</v>
      </c>
      <c r="K75" s="7"/>
      <c r="L75" s="452">
        <v>345000</v>
      </c>
      <c r="M75" s="10">
        <v>371000</v>
      </c>
      <c r="N75" s="453">
        <v>480250</v>
      </c>
      <c r="O75" s="160">
        <f t="shared" si="1"/>
        <v>107.53623188405797</v>
      </c>
      <c r="P75" s="436">
        <f t="shared" si="2"/>
        <v>129.44743935309972</v>
      </c>
    </row>
    <row r="76" spans="1:18">
      <c r="A76" s="110" t="s">
        <v>328</v>
      </c>
      <c r="B76" s="70"/>
      <c r="C76" s="70" t="s">
        <v>7</v>
      </c>
      <c r="D76" s="70" t="s">
        <v>15</v>
      </c>
      <c r="E76" s="70"/>
      <c r="F76" s="70" t="s">
        <v>334</v>
      </c>
      <c r="G76" s="70" t="s">
        <v>335</v>
      </c>
      <c r="H76" s="144"/>
      <c r="I76" s="7">
        <v>323</v>
      </c>
      <c r="J76" s="7" t="s">
        <v>57</v>
      </c>
      <c r="K76" s="7"/>
      <c r="L76" s="452">
        <v>2045000</v>
      </c>
      <c r="M76" s="10">
        <v>2743000</v>
      </c>
      <c r="N76" s="453">
        <v>3196000</v>
      </c>
      <c r="O76" s="160">
        <f t="shared" si="1"/>
        <v>134.13202933985332</v>
      </c>
      <c r="P76" s="436">
        <f t="shared" si="2"/>
        <v>116.51476485599707</v>
      </c>
    </row>
    <row r="77" spans="1:18">
      <c r="A77" s="110" t="s">
        <v>328</v>
      </c>
      <c r="B77" s="70"/>
      <c r="C77" s="70" t="s">
        <v>7</v>
      </c>
      <c r="D77" s="70" t="s">
        <v>15</v>
      </c>
      <c r="E77" s="70"/>
      <c r="F77" s="70"/>
      <c r="G77" s="70"/>
      <c r="H77" s="144"/>
      <c r="I77" s="7">
        <v>329</v>
      </c>
      <c r="J77" s="7" t="s">
        <v>58</v>
      </c>
      <c r="K77" s="7"/>
      <c r="L77" s="452">
        <v>447500</v>
      </c>
      <c r="M77" s="10">
        <v>448000</v>
      </c>
      <c r="N77" s="453">
        <v>473000</v>
      </c>
      <c r="O77" s="160">
        <f t="shared" si="1"/>
        <v>100.11173184357543</v>
      </c>
      <c r="P77" s="436">
        <f t="shared" si="2"/>
        <v>105.58035714285714</v>
      </c>
    </row>
    <row r="78" spans="1:18">
      <c r="A78" s="110"/>
      <c r="B78" s="70"/>
      <c r="C78" s="70"/>
      <c r="D78" s="70"/>
      <c r="E78" s="70"/>
      <c r="F78" s="70"/>
      <c r="G78" s="70"/>
      <c r="H78" s="144"/>
      <c r="I78" s="7">
        <v>34</v>
      </c>
      <c r="J78" s="7" t="s">
        <v>59</v>
      </c>
      <c r="K78" s="7"/>
      <c r="L78" s="452">
        <f>SUM(L79)</f>
        <v>5000</v>
      </c>
      <c r="M78" s="8">
        <f>SUM(M79)</f>
        <v>6000</v>
      </c>
      <c r="N78" s="454">
        <f>N79</f>
        <v>6500</v>
      </c>
      <c r="O78" s="160">
        <f t="shared" si="1"/>
        <v>120</v>
      </c>
      <c r="P78" s="436">
        <f t="shared" si="2"/>
        <v>108.33333333333333</v>
      </c>
    </row>
    <row r="79" spans="1:18">
      <c r="A79" s="110" t="s">
        <v>328</v>
      </c>
      <c r="B79" s="70"/>
      <c r="C79" s="70"/>
      <c r="D79" s="70"/>
      <c r="E79" s="70"/>
      <c r="F79" s="70"/>
      <c r="G79" s="70"/>
      <c r="H79" s="144"/>
      <c r="I79" s="7">
        <v>343</v>
      </c>
      <c r="J79" s="7" t="s">
        <v>60</v>
      </c>
      <c r="K79" s="7"/>
      <c r="L79" s="452">
        <v>5000</v>
      </c>
      <c r="M79" s="10">
        <v>6000</v>
      </c>
      <c r="N79" s="453">
        <v>6500</v>
      </c>
      <c r="O79" s="160">
        <f t="shared" si="1"/>
        <v>120</v>
      </c>
      <c r="P79" s="436">
        <f t="shared" si="2"/>
        <v>108.33333333333333</v>
      </c>
    </row>
    <row r="80" spans="1:18">
      <c r="A80" s="110"/>
      <c r="B80" s="70"/>
      <c r="C80" s="70"/>
      <c r="D80" s="70"/>
      <c r="E80" s="70"/>
      <c r="F80" s="70"/>
      <c r="G80" s="70"/>
      <c r="H80" s="144"/>
      <c r="I80" s="7" t="s">
        <v>189</v>
      </c>
      <c r="J80" s="486" t="s">
        <v>190</v>
      </c>
      <c r="K80" s="486"/>
      <c r="L80" s="452">
        <f>L81</f>
        <v>0</v>
      </c>
      <c r="M80" s="10">
        <f>SUM(M81)</f>
        <v>250000</v>
      </c>
      <c r="N80" s="453">
        <f>N81</f>
        <v>0</v>
      </c>
      <c r="O80" s="161">
        <v>0</v>
      </c>
      <c r="P80" s="436">
        <f t="shared" si="2"/>
        <v>0</v>
      </c>
    </row>
    <row r="81" spans="1:16">
      <c r="A81" s="110" t="s">
        <v>328</v>
      </c>
      <c r="B81" s="70"/>
      <c r="C81" s="70"/>
      <c r="D81" s="70"/>
      <c r="E81" s="70"/>
      <c r="F81" s="70"/>
      <c r="G81" s="70"/>
      <c r="H81" s="144"/>
      <c r="I81" s="7" t="s">
        <v>191</v>
      </c>
      <c r="J81" s="7" t="s">
        <v>192</v>
      </c>
      <c r="K81" s="7"/>
      <c r="L81" s="452">
        <v>0</v>
      </c>
      <c r="M81" s="10">
        <v>250000</v>
      </c>
      <c r="N81" s="453">
        <v>0</v>
      </c>
      <c r="O81" s="161">
        <v>0</v>
      </c>
      <c r="P81" s="436">
        <f t="shared" si="2"/>
        <v>0</v>
      </c>
    </row>
    <row r="82" spans="1:16">
      <c r="A82" s="110"/>
      <c r="B82" s="70"/>
      <c r="C82" s="70"/>
      <c r="D82" s="70"/>
      <c r="E82" s="70"/>
      <c r="F82" s="70"/>
      <c r="G82" s="70"/>
      <c r="H82" s="144"/>
      <c r="I82" s="7">
        <v>37</v>
      </c>
      <c r="J82" s="7" t="s">
        <v>61</v>
      </c>
      <c r="K82" s="7"/>
      <c r="L82" s="452">
        <f>SUM(L83)</f>
        <v>390000</v>
      </c>
      <c r="M82" s="8">
        <f>SUM(M83)</f>
        <v>547750</v>
      </c>
      <c r="N82" s="454">
        <f>SUM(N83)</f>
        <v>549750</v>
      </c>
      <c r="O82" s="160">
        <f t="shared" si="1"/>
        <v>140.44871794871793</v>
      </c>
      <c r="P82" s="436">
        <f t="shared" si="2"/>
        <v>100.36513007759014</v>
      </c>
    </row>
    <row r="83" spans="1:16">
      <c r="A83" s="110" t="s">
        <v>328</v>
      </c>
      <c r="B83" s="70"/>
      <c r="C83" s="70" t="s">
        <v>7</v>
      </c>
      <c r="D83" s="70" t="s">
        <v>15</v>
      </c>
      <c r="E83" s="70"/>
      <c r="F83" s="70"/>
      <c r="G83" s="70"/>
      <c r="H83" s="144"/>
      <c r="I83" s="7">
        <v>372</v>
      </c>
      <c r="J83" s="7" t="s">
        <v>62</v>
      </c>
      <c r="K83" s="7"/>
      <c r="L83" s="452">
        <v>390000</v>
      </c>
      <c r="M83" s="10">
        <v>547750</v>
      </c>
      <c r="N83" s="453">
        <v>549750</v>
      </c>
      <c r="O83" s="160">
        <f t="shared" si="1"/>
        <v>140.44871794871793</v>
      </c>
      <c r="P83" s="436">
        <f t="shared" si="2"/>
        <v>100.36513007759014</v>
      </c>
    </row>
    <row r="84" spans="1:16">
      <c r="A84" s="110"/>
      <c r="B84" s="70"/>
      <c r="C84" s="70"/>
      <c r="D84" s="70"/>
      <c r="E84" s="70"/>
      <c r="F84" s="70"/>
      <c r="G84" s="70"/>
      <c r="H84" s="144"/>
      <c r="I84" s="7">
        <v>38</v>
      </c>
      <c r="J84" s="7" t="s">
        <v>63</v>
      </c>
      <c r="K84" s="7"/>
      <c r="L84" s="452">
        <f>SUM(L85:L87)</f>
        <v>896000</v>
      </c>
      <c r="M84" s="8">
        <f>SUM(M85:M87)</f>
        <v>677000</v>
      </c>
      <c r="N84" s="454">
        <f>SUM(N85:N87)</f>
        <v>814500</v>
      </c>
      <c r="O84" s="160">
        <f t="shared" si="1"/>
        <v>75.558035714285708</v>
      </c>
      <c r="P84" s="436">
        <f t="shared" si="2"/>
        <v>120.31019202363369</v>
      </c>
    </row>
    <row r="85" spans="1:16">
      <c r="A85" s="110" t="s">
        <v>328</v>
      </c>
      <c r="B85" s="70"/>
      <c r="C85" s="70"/>
      <c r="D85" s="70" t="s">
        <v>15</v>
      </c>
      <c r="E85" s="70"/>
      <c r="F85" s="70"/>
      <c r="G85" s="70"/>
      <c r="H85" s="144"/>
      <c r="I85" s="7">
        <v>381</v>
      </c>
      <c r="J85" s="7" t="s">
        <v>64</v>
      </c>
      <c r="K85" s="7"/>
      <c r="L85" s="452">
        <v>496000</v>
      </c>
      <c r="M85" s="10">
        <v>577000</v>
      </c>
      <c r="N85" s="453">
        <v>566000</v>
      </c>
      <c r="O85" s="160">
        <f t="shared" si="1"/>
        <v>116.33064516129032</v>
      </c>
      <c r="P85" s="436">
        <f t="shared" si="2"/>
        <v>98.093587521663778</v>
      </c>
    </row>
    <row r="86" spans="1:16">
      <c r="A86" s="110" t="s">
        <v>328</v>
      </c>
      <c r="B86" s="70"/>
      <c r="C86" s="70"/>
      <c r="D86" s="70"/>
      <c r="E86" s="70"/>
      <c r="F86" s="70"/>
      <c r="G86" s="70"/>
      <c r="H86" s="144"/>
      <c r="I86" s="7" t="s">
        <v>65</v>
      </c>
      <c r="J86" s="486" t="s">
        <v>66</v>
      </c>
      <c r="K86" s="486"/>
      <c r="L86" s="452">
        <v>250000</v>
      </c>
      <c r="M86" s="10">
        <v>0</v>
      </c>
      <c r="N86" s="453">
        <v>123500</v>
      </c>
      <c r="O86" s="161">
        <f t="shared" si="1"/>
        <v>0</v>
      </c>
      <c r="P86" s="436">
        <v>0</v>
      </c>
    </row>
    <row r="87" spans="1:16">
      <c r="A87" s="274"/>
      <c r="B87" s="222"/>
      <c r="C87" s="222"/>
      <c r="D87" s="222" t="s">
        <v>15</v>
      </c>
      <c r="E87" s="222"/>
      <c r="F87" s="222" t="s">
        <v>5</v>
      </c>
      <c r="G87" s="222" t="s">
        <v>335</v>
      </c>
      <c r="H87" s="246"/>
      <c r="I87" s="447">
        <v>386</v>
      </c>
      <c r="J87" s="447" t="s">
        <v>67</v>
      </c>
      <c r="K87" s="447"/>
      <c r="L87" s="450">
        <v>150000</v>
      </c>
      <c r="M87" s="445">
        <v>100000</v>
      </c>
      <c r="N87" s="451">
        <v>125000</v>
      </c>
      <c r="O87" s="446">
        <f t="shared" si="1"/>
        <v>66.666666666666657</v>
      </c>
      <c r="P87" s="474">
        <f t="shared" si="2"/>
        <v>125</v>
      </c>
    </row>
    <row r="88" spans="1:16" ht="13.15" customHeight="1">
      <c r="A88" s="109"/>
      <c r="B88" s="71"/>
      <c r="C88" s="71"/>
      <c r="D88" s="71"/>
      <c r="E88" s="71"/>
      <c r="F88" s="71" t="s">
        <v>334</v>
      </c>
      <c r="G88" s="71" t="s">
        <v>335</v>
      </c>
      <c r="H88" s="145"/>
      <c r="I88" s="25">
        <v>4</v>
      </c>
      <c r="J88" s="23" t="s">
        <v>16</v>
      </c>
      <c r="K88" s="151"/>
      <c r="L88" s="24">
        <f>L89</f>
        <v>5180500</v>
      </c>
      <c r="M88" s="24">
        <f t="shared" ref="M88" si="4">M89</f>
        <v>10261510</v>
      </c>
      <c r="N88" s="24">
        <f>N89</f>
        <v>10276328</v>
      </c>
      <c r="O88" s="159">
        <f t="shared" si="1"/>
        <v>198.07952900299199</v>
      </c>
      <c r="P88" s="437">
        <f t="shared" si="2"/>
        <v>100.14440369887083</v>
      </c>
    </row>
    <row r="89" spans="1:16">
      <c r="A89" s="110"/>
      <c r="B89" s="70"/>
      <c r="C89" s="70"/>
      <c r="D89" s="70"/>
      <c r="E89" s="70"/>
      <c r="F89" s="70"/>
      <c r="G89" s="70"/>
      <c r="H89" s="144"/>
      <c r="I89" s="14">
        <v>42</v>
      </c>
      <c r="J89" s="7" t="s">
        <v>68</v>
      </c>
      <c r="K89" s="152"/>
      <c r="L89" s="8">
        <f>SUM(L90:L92)</f>
        <v>5180500</v>
      </c>
      <c r="M89" s="8">
        <f>SUM(M90:M92)</f>
        <v>10261510</v>
      </c>
      <c r="N89" s="8">
        <f>SUM(N90:N92)</f>
        <v>10276328</v>
      </c>
      <c r="O89" s="160">
        <f t="shared" si="1"/>
        <v>198.07952900299199</v>
      </c>
      <c r="P89" s="436">
        <f t="shared" si="2"/>
        <v>100.14440369887083</v>
      </c>
    </row>
    <row r="90" spans="1:16">
      <c r="A90" s="110"/>
      <c r="B90" s="70"/>
      <c r="C90" s="70"/>
      <c r="D90" s="70"/>
      <c r="E90" s="70"/>
      <c r="F90" s="70" t="s">
        <v>334</v>
      </c>
      <c r="G90" s="70" t="s">
        <v>335</v>
      </c>
      <c r="H90" s="144"/>
      <c r="I90" s="14">
        <v>421</v>
      </c>
      <c r="J90" s="7" t="s">
        <v>69</v>
      </c>
      <c r="K90" s="152"/>
      <c r="L90" s="8">
        <v>4771500</v>
      </c>
      <c r="M90" s="9">
        <v>9762885</v>
      </c>
      <c r="N90" s="9">
        <v>9761503</v>
      </c>
      <c r="O90" s="160">
        <f t="shared" si="1"/>
        <v>204.60829927695693</v>
      </c>
      <c r="P90" s="436">
        <f t="shared" si="2"/>
        <v>99.985844348263868</v>
      </c>
    </row>
    <row r="91" spans="1:16">
      <c r="A91" s="110"/>
      <c r="B91" s="70"/>
      <c r="C91" s="70"/>
      <c r="D91" s="70"/>
      <c r="E91" s="70"/>
      <c r="F91" s="70"/>
      <c r="G91" s="70" t="s">
        <v>335</v>
      </c>
      <c r="H91" s="144"/>
      <c r="I91" s="14" t="s">
        <v>70</v>
      </c>
      <c r="J91" s="7" t="s">
        <v>71</v>
      </c>
      <c r="K91" s="152"/>
      <c r="L91" s="8">
        <v>185000</v>
      </c>
      <c r="M91" s="9">
        <v>10000</v>
      </c>
      <c r="N91" s="9">
        <v>26200</v>
      </c>
      <c r="O91" s="160">
        <f t="shared" si="1"/>
        <v>5.4054054054054053</v>
      </c>
      <c r="P91" s="436">
        <f t="shared" si="2"/>
        <v>262</v>
      </c>
    </row>
    <row r="92" spans="1:16">
      <c r="A92" s="110"/>
      <c r="B92" s="70"/>
      <c r="C92" s="70"/>
      <c r="D92" s="70"/>
      <c r="E92" s="70"/>
      <c r="F92" s="70"/>
      <c r="G92" s="70" t="s">
        <v>335</v>
      </c>
      <c r="H92" s="144"/>
      <c r="I92" s="14" t="s">
        <v>72</v>
      </c>
      <c r="J92" s="486" t="s">
        <v>73</v>
      </c>
      <c r="K92" s="487"/>
      <c r="L92" s="8">
        <v>224000</v>
      </c>
      <c r="M92" s="106">
        <v>488625</v>
      </c>
      <c r="N92" s="106">
        <v>488625</v>
      </c>
      <c r="O92" s="160">
        <f t="shared" si="1"/>
        <v>218.13616071428572</v>
      </c>
      <c r="P92" s="436">
        <f t="shared" si="2"/>
        <v>100</v>
      </c>
    </row>
    <row r="93" spans="1:16" ht="12" customHeight="1">
      <c r="A93" s="186"/>
      <c r="B93" s="68"/>
      <c r="C93" s="68"/>
      <c r="D93" s="68"/>
      <c r="E93" s="68"/>
      <c r="F93" s="68"/>
      <c r="G93" s="68"/>
      <c r="H93" s="148"/>
      <c r="I93" s="153" t="s">
        <v>181</v>
      </c>
      <c r="J93" s="21"/>
      <c r="K93" s="154"/>
      <c r="L93" s="21"/>
      <c r="M93" s="107"/>
      <c r="N93" s="107"/>
      <c r="O93" s="162"/>
      <c r="P93" s="187"/>
    </row>
    <row r="94" spans="1:16" ht="12.6" customHeight="1">
      <c r="A94" s="109"/>
      <c r="B94" s="71"/>
      <c r="C94" s="71"/>
      <c r="D94" s="71"/>
      <c r="E94" s="71"/>
      <c r="F94" s="71"/>
      <c r="G94" s="71"/>
      <c r="H94" s="145" t="s">
        <v>337</v>
      </c>
      <c r="I94" s="25">
        <v>8</v>
      </c>
      <c r="J94" s="23" t="s">
        <v>17</v>
      </c>
      <c r="K94" s="151"/>
      <c r="L94" s="24">
        <f t="shared" ref="L94:N95" si="5">L95</f>
        <v>0</v>
      </c>
      <c r="M94" s="24">
        <f t="shared" si="5"/>
        <v>0</v>
      </c>
      <c r="N94" s="24">
        <f t="shared" si="5"/>
        <v>0</v>
      </c>
      <c r="O94" s="163">
        <v>0</v>
      </c>
      <c r="P94" s="178">
        <v>0</v>
      </c>
    </row>
    <row r="95" spans="1:16">
      <c r="A95" s="110"/>
      <c r="B95" s="70"/>
      <c r="C95" s="70"/>
      <c r="D95" s="70"/>
      <c r="E95" s="70"/>
      <c r="F95" s="70"/>
      <c r="G95" s="70"/>
      <c r="H95" s="144"/>
      <c r="I95" s="155" t="s">
        <v>74</v>
      </c>
      <c r="J95" s="7" t="s">
        <v>75</v>
      </c>
      <c r="K95" s="152"/>
      <c r="L95" s="8">
        <f t="shared" si="5"/>
        <v>0</v>
      </c>
      <c r="M95" s="8">
        <f t="shared" si="5"/>
        <v>0</v>
      </c>
      <c r="N95" s="8">
        <f t="shared" si="5"/>
        <v>0</v>
      </c>
      <c r="O95" s="161">
        <v>0</v>
      </c>
      <c r="P95" s="179">
        <v>0</v>
      </c>
    </row>
    <row r="96" spans="1:16">
      <c r="A96" s="110"/>
      <c r="B96" s="70"/>
      <c r="C96" s="70"/>
      <c r="D96" s="70"/>
      <c r="E96" s="70"/>
      <c r="F96" s="70"/>
      <c r="G96" s="70"/>
      <c r="H96" s="144" t="s">
        <v>337</v>
      </c>
      <c r="I96" s="155" t="s">
        <v>76</v>
      </c>
      <c r="J96" s="7" t="s">
        <v>182</v>
      </c>
      <c r="K96" s="152"/>
      <c r="L96" s="8">
        <v>0</v>
      </c>
      <c r="M96" s="8">
        <v>0</v>
      </c>
      <c r="N96" s="8">
        <v>0</v>
      </c>
      <c r="O96" s="161">
        <v>0</v>
      </c>
      <c r="P96" s="179">
        <v>0</v>
      </c>
    </row>
    <row r="97" spans="1:16" ht="12.6" customHeight="1">
      <c r="A97" s="109"/>
      <c r="B97" s="71"/>
      <c r="C97" s="71"/>
      <c r="D97" s="71"/>
      <c r="E97" s="71"/>
      <c r="F97" s="71"/>
      <c r="G97" s="71"/>
      <c r="H97" s="145" t="s">
        <v>337</v>
      </c>
      <c r="I97" s="25">
        <v>5</v>
      </c>
      <c r="J97" s="23" t="s">
        <v>18</v>
      </c>
      <c r="K97" s="151"/>
      <c r="L97" s="24">
        <v>0</v>
      </c>
      <c r="M97" s="24">
        <v>0</v>
      </c>
      <c r="N97" s="24">
        <f>N98</f>
        <v>0</v>
      </c>
      <c r="O97" s="163">
        <v>0</v>
      </c>
      <c r="P97" s="178">
        <v>0</v>
      </c>
    </row>
    <row r="98" spans="1:16">
      <c r="A98" s="110"/>
      <c r="B98" s="70"/>
      <c r="C98" s="70"/>
      <c r="D98" s="70"/>
      <c r="E98" s="70"/>
      <c r="F98" s="70"/>
      <c r="G98" s="70"/>
      <c r="H98" s="144"/>
      <c r="I98" s="155" t="s">
        <v>77</v>
      </c>
      <c r="J98" s="7" t="s">
        <v>78</v>
      </c>
      <c r="K98" s="152"/>
      <c r="L98" s="8">
        <v>0</v>
      </c>
      <c r="M98" s="8">
        <v>0</v>
      </c>
      <c r="N98" s="8">
        <f>N99</f>
        <v>0</v>
      </c>
      <c r="O98" s="161">
        <v>0</v>
      </c>
      <c r="P98" s="179">
        <v>0</v>
      </c>
    </row>
    <row r="99" spans="1:16">
      <c r="A99" s="110"/>
      <c r="B99" s="70"/>
      <c r="C99" s="70"/>
      <c r="D99" s="70"/>
      <c r="E99" s="70"/>
      <c r="F99" s="70"/>
      <c r="G99" s="70"/>
      <c r="H99" s="144" t="s">
        <v>337</v>
      </c>
      <c r="I99" s="155" t="s">
        <v>79</v>
      </c>
      <c r="J99" s="7" t="s">
        <v>80</v>
      </c>
      <c r="K99" s="152"/>
      <c r="L99" s="8">
        <v>0</v>
      </c>
      <c r="M99" s="8">
        <v>0</v>
      </c>
      <c r="N99" s="8">
        <v>0</v>
      </c>
      <c r="O99" s="161">
        <v>0</v>
      </c>
      <c r="P99" s="179">
        <v>0</v>
      </c>
    </row>
    <row r="100" spans="1:16" ht="12" customHeight="1">
      <c r="A100" s="186"/>
      <c r="B100" s="68"/>
      <c r="C100" s="68"/>
      <c r="D100" s="68"/>
      <c r="E100" s="68"/>
      <c r="F100" s="68"/>
      <c r="G100" s="68"/>
      <c r="H100" s="148"/>
      <c r="I100" s="153" t="s">
        <v>180</v>
      </c>
      <c r="J100" s="21"/>
      <c r="K100" s="154"/>
      <c r="L100" s="21"/>
      <c r="M100" s="22"/>
      <c r="N100" s="22"/>
      <c r="O100" s="164"/>
      <c r="P100" s="188"/>
    </row>
    <row r="101" spans="1:16" ht="12" customHeight="1">
      <c r="A101" s="109"/>
      <c r="B101" s="71"/>
      <c r="C101" s="71"/>
      <c r="D101" s="71"/>
      <c r="E101" s="71"/>
      <c r="F101" s="71"/>
      <c r="G101" s="71"/>
      <c r="H101" s="145"/>
      <c r="I101" s="25">
        <v>9</v>
      </c>
      <c r="J101" s="23" t="s">
        <v>19</v>
      </c>
      <c r="K101" s="151"/>
      <c r="L101" s="31">
        <f t="shared" ref="L101:N102" si="6">L102</f>
        <v>0</v>
      </c>
      <c r="M101" s="31">
        <f t="shared" si="6"/>
        <v>5357811</v>
      </c>
      <c r="N101" s="31">
        <f t="shared" si="6"/>
        <v>5357811</v>
      </c>
      <c r="O101" s="163">
        <v>0</v>
      </c>
      <c r="P101" s="437">
        <v>0</v>
      </c>
    </row>
    <row r="102" spans="1:16">
      <c r="A102" s="110"/>
      <c r="B102" s="70"/>
      <c r="C102" s="70"/>
      <c r="D102" s="70"/>
      <c r="E102" s="70"/>
      <c r="F102" s="70"/>
      <c r="G102" s="70"/>
      <c r="H102" s="144"/>
      <c r="I102" s="14">
        <v>92</v>
      </c>
      <c r="J102" s="7" t="s">
        <v>81</v>
      </c>
      <c r="K102" s="152"/>
      <c r="L102" s="9">
        <f t="shared" si="6"/>
        <v>0</v>
      </c>
      <c r="M102" s="9">
        <f t="shared" si="6"/>
        <v>5357811</v>
      </c>
      <c r="N102" s="9">
        <f t="shared" si="6"/>
        <v>5357811</v>
      </c>
      <c r="O102" s="161">
        <v>0</v>
      </c>
      <c r="P102" s="436">
        <v>0</v>
      </c>
    </row>
    <row r="103" spans="1:16" ht="15.75" thickBot="1">
      <c r="A103" s="180"/>
      <c r="B103" s="181"/>
      <c r="C103" s="181"/>
      <c r="D103" s="181"/>
      <c r="E103" s="181"/>
      <c r="F103" s="181"/>
      <c r="G103" s="181"/>
      <c r="H103" s="182"/>
      <c r="I103" s="183">
        <v>922</v>
      </c>
      <c r="J103" s="184" t="s">
        <v>82</v>
      </c>
      <c r="K103" s="185"/>
      <c r="L103" s="189">
        <v>0</v>
      </c>
      <c r="M103" s="190">
        <v>5357811</v>
      </c>
      <c r="N103" s="190">
        <v>5357811</v>
      </c>
      <c r="O103" s="191">
        <v>0</v>
      </c>
      <c r="P103" s="464">
        <v>0</v>
      </c>
    </row>
    <row r="104" spans="1: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6"/>
      <c r="M104" s="1"/>
      <c r="N104" s="1"/>
    </row>
    <row r="105" spans="1:16">
      <c r="A105" s="492" t="s">
        <v>173</v>
      </c>
      <c r="B105" s="492"/>
      <c r="C105" s="492"/>
      <c r="D105" s="492"/>
      <c r="E105" s="492"/>
      <c r="F105" s="492"/>
      <c r="G105" s="492"/>
      <c r="H105" s="492"/>
      <c r="I105" s="492"/>
      <c r="J105" s="492"/>
      <c r="K105" s="492"/>
      <c r="L105" s="492"/>
      <c r="M105" s="492"/>
      <c r="N105" s="492"/>
      <c r="O105" s="492"/>
      <c r="P105" s="492"/>
    </row>
    <row r="106" spans="1:16">
      <c r="A106" s="480" t="s">
        <v>83</v>
      </c>
      <c r="B106" s="480"/>
      <c r="C106" s="480"/>
      <c r="D106" s="480"/>
      <c r="E106" s="480"/>
      <c r="F106" s="480"/>
      <c r="G106" s="480"/>
      <c r="H106" s="480"/>
      <c r="I106" s="480"/>
      <c r="J106" s="480"/>
      <c r="K106" s="480"/>
      <c r="L106" s="480"/>
      <c r="M106" s="480"/>
      <c r="N106" s="480"/>
      <c r="O106" s="480"/>
      <c r="P106" s="480"/>
    </row>
    <row r="107" spans="1:1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6"/>
      <c r="M107" s="1"/>
      <c r="N107" s="1"/>
    </row>
    <row r="108" spans="1:16" ht="13.15" customHeight="1">
      <c r="A108" s="95"/>
      <c r="B108" s="61"/>
      <c r="C108" s="108" t="s">
        <v>387</v>
      </c>
      <c r="D108" s="287"/>
      <c r="E108" s="288"/>
      <c r="F108" s="288"/>
      <c r="G108" s="288"/>
      <c r="H108" s="288"/>
      <c r="I108" s="289"/>
      <c r="J108" s="289"/>
      <c r="K108" s="30"/>
      <c r="L108" s="7"/>
      <c r="M108" s="1"/>
      <c r="N108" s="1"/>
    </row>
    <row r="109" spans="1:16">
      <c r="B109" s="63">
        <v>1</v>
      </c>
      <c r="C109" s="64" t="s">
        <v>84</v>
      </c>
      <c r="D109" s="64"/>
      <c r="E109" s="27"/>
      <c r="F109" s="27"/>
      <c r="G109" s="27"/>
      <c r="H109" s="27"/>
      <c r="I109" s="27"/>
      <c r="J109" s="28"/>
      <c r="K109" s="28"/>
      <c r="L109" s="7"/>
      <c r="M109" s="1"/>
      <c r="N109" s="1"/>
    </row>
    <row r="110" spans="1:16">
      <c r="B110" s="63" t="s">
        <v>329</v>
      </c>
      <c r="C110" s="64" t="s">
        <v>333</v>
      </c>
      <c r="D110" s="64"/>
      <c r="E110" s="27"/>
      <c r="F110" s="27"/>
      <c r="G110" s="27"/>
      <c r="H110" s="27"/>
      <c r="I110" s="28"/>
      <c r="J110" s="28"/>
      <c r="K110" s="28"/>
      <c r="L110" s="7"/>
      <c r="M110" s="1"/>
      <c r="N110" s="1"/>
    </row>
    <row r="111" spans="1:16">
      <c r="B111" s="63" t="s">
        <v>7</v>
      </c>
      <c r="C111" s="64" t="s">
        <v>85</v>
      </c>
      <c r="D111" s="64"/>
      <c r="E111" s="27"/>
      <c r="F111" s="27"/>
      <c r="G111" s="27"/>
      <c r="H111" s="27"/>
      <c r="I111" s="28"/>
      <c r="J111" s="28"/>
      <c r="K111" s="28"/>
      <c r="L111" s="7"/>
      <c r="M111" s="1"/>
      <c r="N111" s="1"/>
    </row>
    <row r="112" spans="1:16">
      <c r="B112" s="63" t="s">
        <v>15</v>
      </c>
      <c r="C112" s="64" t="s">
        <v>86</v>
      </c>
      <c r="D112" s="64"/>
      <c r="E112" s="27"/>
      <c r="F112" s="27"/>
      <c r="G112" s="27"/>
      <c r="H112" s="27"/>
      <c r="I112" s="28"/>
      <c r="J112" s="28"/>
      <c r="K112" s="28"/>
      <c r="L112" s="7"/>
      <c r="M112" s="1"/>
      <c r="N112" s="1"/>
    </row>
    <row r="113" spans="1:14">
      <c r="B113" s="63" t="s">
        <v>330</v>
      </c>
      <c r="C113" s="64" t="s">
        <v>87</v>
      </c>
      <c r="D113" s="64"/>
      <c r="E113" s="27"/>
      <c r="F113" s="27"/>
      <c r="G113" s="27"/>
      <c r="H113" s="27"/>
      <c r="I113" s="28"/>
      <c r="J113" s="28"/>
      <c r="K113" s="28"/>
      <c r="L113" s="7"/>
      <c r="M113" s="1"/>
      <c r="N113" s="1"/>
    </row>
    <row r="114" spans="1:14">
      <c r="B114" s="63" t="s">
        <v>334</v>
      </c>
      <c r="C114" s="64" t="s">
        <v>88</v>
      </c>
      <c r="D114" s="64"/>
      <c r="E114" s="27"/>
      <c r="F114" s="27"/>
      <c r="G114" s="27"/>
      <c r="H114" s="27"/>
      <c r="I114" s="28"/>
      <c r="J114" s="28"/>
      <c r="K114" s="28"/>
      <c r="L114" s="7"/>
      <c r="M114" s="1"/>
      <c r="N114" s="1"/>
    </row>
    <row r="115" spans="1:14">
      <c r="B115" s="63" t="s">
        <v>335</v>
      </c>
      <c r="C115" s="64" t="s">
        <v>336</v>
      </c>
      <c r="D115" s="64"/>
      <c r="E115" s="27"/>
      <c r="F115" s="27"/>
      <c r="G115" s="27"/>
      <c r="H115" s="27"/>
      <c r="I115" s="28"/>
      <c r="J115" s="28"/>
      <c r="K115" s="28"/>
      <c r="L115" s="7"/>
      <c r="M115" s="1"/>
      <c r="N115" s="1"/>
    </row>
    <row r="116" spans="1:14">
      <c r="A116" s="1"/>
      <c r="B116" s="63" t="s">
        <v>337</v>
      </c>
      <c r="C116" s="64" t="s">
        <v>338</v>
      </c>
      <c r="D116" s="64"/>
      <c r="E116" s="1"/>
      <c r="F116" s="1"/>
      <c r="G116" s="1"/>
      <c r="H116" s="1"/>
      <c r="I116" s="5"/>
      <c r="J116" s="5"/>
      <c r="K116" s="5"/>
      <c r="L116" s="1"/>
      <c r="M116" s="1"/>
      <c r="N116" s="1"/>
    </row>
  </sheetData>
  <mergeCells count="20">
    <mergeCell ref="J59:K59"/>
    <mergeCell ref="J60:K60"/>
    <mergeCell ref="J68:K68"/>
    <mergeCell ref="A105:P105"/>
    <mergeCell ref="A106:P106"/>
    <mergeCell ref="A2:P2"/>
    <mergeCell ref="A1:P1"/>
    <mergeCell ref="A4:P4"/>
    <mergeCell ref="A5:P5"/>
    <mergeCell ref="A7:P7"/>
    <mergeCell ref="A8:P8"/>
    <mergeCell ref="A10:P10"/>
    <mergeCell ref="J86:K86"/>
    <mergeCell ref="J92:K92"/>
    <mergeCell ref="J80:K80"/>
    <mergeCell ref="J51:K51"/>
    <mergeCell ref="A35:P35"/>
    <mergeCell ref="A36:P36"/>
    <mergeCell ref="A3:K3"/>
    <mergeCell ref="J57:K5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62"/>
  <sheetViews>
    <sheetView topLeftCell="A193" workbookViewId="0">
      <selection activeCell="L5" sqref="L5"/>
    </sheetView>
  </sheetViews>
  <sheetFormatPr defaultRowHeight="15"/>
  <cols>
    <col min="1" max="1" width="9.5703125" customWidth="1"/>
    <col min="2" max="9" width="1.7109375" customWidth="1"/>
    <col min="10" max="11" width="5.28515625" customWidth="1"/>
    <col min="13" max="13" width="38.5703125" customWidth="1"/>
    <col min="14" max="14" width="12" customWidth="1"/>
    <col min="15" max="15" width="12.7109375" customWidth="1"/>
    <col min="16" max="16" width="12" customWidth="1"/>
    <col min="17" max="17" width="5.85546875" customWidth="1"/>
    <col min="18" max="18" width="6.85546875" customWidth="1"/>
    <col min="19" max="19" width="14.28515625" customWidth="1"/>
  </cols>
  <sheetData>
    <row r="1" spans="1:19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48"/>
      <c r="R1" s="48"/>
    </row>
    <row r="2" spans="1:19" ht="15.75">
      <c r="A2" s="493" t="s">
        <v>171</v>
      </c>
      <c r="B2" s="493"/>
      <c r="C2" s="493"/>
      <c r="D2" s="493"/>
      <c r="E2" s="493"/>
      <c r="F2" s="493"/>
      <c r="G2" s="493"/>
      <c r="H2" s="493"/>
      <c r="I2" s="493"/>
      <c r="J2" s="493"/>
      <c r="K2" s="493"/>
      <c r="L2" s="493"/>
      <c r="M2" s="493"/>
      <c r="N2" s="493"/>
      <c r="O2" s="493"/>
      <c r="P2" s="493"/>
      <c r="Q2" s="493"/>
      <c r="R2" s="493"/>
    </row>
    <row r="3" spans="1:19" ht="15.75">
      <c r="A3" s="60"/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2"/>
      <c r="N3" s="59"/>
      <c r="O3" s="59"/>
      <c r="P3" s="59"/>
      <c r="Q3" s="48"/>
      <c r="R3" s="48"/>
    </row>
    <row r="4" spans="1:19">
      <c r="A4" s="494" t="s">
        <v>170</v>
      </c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</row>
    <row r="5" spans="1:19">
      <c r="A5" s="63"/>
      <c r="B5" s="63"/>
      <c r="C5" s="64"/>
      <c r="D5" s="64"/>
      <c r="E5" s="64"/>
      <c r="F5" s="64"/>
      <c r="G5" s="64"/>
      <c r="H5" s="64"/>
      <c r="I5" s="64"/>
      <c r="J5" s="64"/>
      <c r="K5" s="64"/>
      <c r="L5" s="64"/>
      <c r="M5" s="65"/>
      <c r="N5" s="66"/>
      <c r="O5" s="66"/>
      <c r="P5" s="66"/>
      <c r="Q5" s="48"/>
      <c r="R5" s="48"/>
    </row>
    <row r="6" spans="1:19">
      <c r="A6" s="495" t="s">
        <v>169</v>
      </c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12"/>
    </row>
    <row r="7" spans="1:19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59"/>
      <c r="O7" s="59"/>
      <c r="P7" s="59"/>
      <c r="Q7" s="48"/>
      <c r="R7" s="48"/>
    </row>
    <row r="8" spans="1:19">
      <c r="A8" s="32" t="s">
        <v>89</v>
      </c>
      <c r="B8" s="32"/>
      <c r="C8" s="33" t="s">
        <v>89</v>
      </c>
      <c r="D8" s="33"/>
      <c r="E8" s="33"/>
      <c r="F8" s="33"/>
      <c r="G8" s="33"/>
      <c r="H8" s="33"/>
      <c r="I8" s="329"/>
      <c r="J8" s="32" t="s">
        <v>90</v>
      </c>
      <c r="K8" s="33"/>
      <c r="L8" s="33"/>
      <c r="M8" s="329"/>
      <c r="N8" s="322" t="s">
        <v>3</v>
      </c>
      <c r="O8" s="34" t="s">
        <v>175</v>
      </c>
      <c r="P8" s="323" t="s">
        <v>347</v>
      </c>
      <c r="Q8" s="318" t="s">
        <v>4</v>
      </c>
      <c r="R8" s="35" t="s">
        <v>4</v>
      </c>
    </row>
    <row r="9" spans="1:19">
      <c r="A9" s="36" t="s">
        <v>91</v>
      </c>
      <c r="B9" s="36"/>
      <c r="C9" s="37" t="s">
        <v>92</v>
      </c>
      <c r="D9" s="37"/>
      <c r="E9" s="37"/>
      <c r="F9" s="37"/>
      <c r="G9" s="37"/>
      <c r="H9" s="37"/>
      <c r="I9" s="330"/>
      <c r="J9" s="36" t="s">
        <v>93</v>
      </c>
      <c r="K9" s="37"/>
      <c r="L9" s="37"/>
      <c r="M9" s="330"/>
      <c r="N9" s="324" t="s">
        <v>131</v>
      </c>
      <c r="O9" s="38" t="s">
        <v>176</v>
      </c>
      <c r="P9" s="325" t="s">
        <v>176</v>
      </c>
      <c r="Q9" s="319" t="s">
        <v>331</v>
      </c>
      <c r="R9" s="208" t="s">
        <v>332</v>
      </c>
    </row>
    <row r="10" spans="1:19">
      <c r="A10" s="36" t="s">
        <v>348</v>
      </c>
      <c r="B10" s="36"/>
      <c r="C10" s="37"/>
      <c r="D10" s="37"/>
      <c r="E10" s="37"/>
      <c r="F10" s="37"/>
      <c r="G10" s="37"/>
      <c r="H10" s="37"/>
      <c r="I10" s="330"/>
      <c r="J10" s="36" t="s">
        <v>94</v>
      </c>
      <c r="K10" s="37"/>
      <c r="L10" s="37" t="s">
        <v>95</v>
      </c>
      <c r="M10" s="330"/>
      <c r="N10" s="326"/>
      <c r="O10" s="39" t="s">
        <v>5</v>
      </c>
      <c r="P10" s="208"/>
      <c r="Q10" s="320"/>
      <c r="R10" s="40"/>
    </row>
    <row r="11" spans="1:19" ht="22.15" customHeight="1">
      <c r="A11" s="332" t="s">
        <v>388</v>
      </c>
      <c r="B11" s="41"/>
      <c r="C11" s="42"/>
      <c r="D11" s="42"/>
      <c r="E11" s="42"/>
      <c r="F11" s="42"/>
      <c r="G11" s="42"/>
      <c r="H11" s="42"/>
      <c r="I11" s="331"/>
      <c r="J11" s="41" t="s">
        <v>96</v>
      </c>
      <c r="K11" s="42" t="s">
        <v>97</v>
      </c>
      <c r="L11" s="42" t="s">
        <v>98</v>
      </c>
      <c r="M11" s="331"/>
      <c r="N11" s="327" t="s">
        <v>328</v>
      </c>
      <c r="O11" s="43" t="s">
        <v>329</v>
      </c>
      <c r="P11" s="328" t="s">
        <v>7</v>
      </c>
      <c r="Q11" s="321">
        <v>4</v>
      </c>
      <c r="R11" s="214">
        <v>5</v>
      </c>
    </row>
    <row r="12" spans="1:19">
      <c r="A12" s="333"/>
      <c r="B12" s="334">
        <v>1</v>
      </c>
      <c r="C12" s="334">
        <v>2</v>
      </c>
      <c r="D12" s="334">
        <v>3</v>
      </c>
      <c r="E12" s="334">
        <v>4</v>
      </c>
      <c r="F12" s="334">
        <v>5</v>
      </c>
      <c r="G12" s="334">
        <v>6</v>
      </c>
      <c r="H12" s="334">
        <v>7</v>
      </c>
      <c r="I12" s="335" t="s">
        <v>337</v>
      </c>
      <c r="J12" s="334"/>
      <c r="K12" s="334" t="s">
        <v>99</v>
      </c>
      <c r="L12" s="334"/>
      <c r="M12" s="334"/>
      <c r="N12" s="336">
        <f>N13+N46</f>
        <v>10218000</v>
      </c>
      <c r="O12" s="337">
        <f>O13+O46</f>
        <v>16128360</v>
      </c>
      <c r="P12" s="338">
        <f>P13+P46</f>
        <v>16614658</v>
      </c>
      <c r="Q12" s="339">
        <f>O12/N12*100</f>
        <v>157.84263065179096</v>
      </c>
      <c r="R12" s="340">
        <f>P12/O12*100</f>
        <v>103.015173272422</v>
      </c>
    </row>
    <row r="13" spans="1:19">
      <c r="A13" s="341"/>
      <c r="B13" s="342"/>
      <c r="C13" s="342"/>
      <c r="D13" s="342"/>
      <c r="E13" s="342"/>
      <c r="F13" s="342"/>
      <c r="G13" s="342"/>
      <c r="H13" s="342"/>
      <c r="I13" s="343"/>
      <c r="J13" s="342"/>
      <c r="K13" s="342" t="s">
        <v>350</v>
      </c>
      <c r="L13" s="342"/>
      <c r="M13" s="342"/>
      <c r="N13" s="344">
        <f t="shared" ref="N13:P14" si="0">SUM(N14)</f>
        <v>625500</v>
      </c>
      <c r="O13" s="345">
        <f t="shared" si="0"/>
        <v>677000</v>
      </c>
      <c r="P13" s="346">
        <f t="shared" si="0"/>
        <v>692250</v>
      </c>
      <c r="Q13" s="347">
        <f>O13/N13*100</f>
        <v>108.2334132693845</v>
      </c>
      <c r="R13" s="348">
        <f t="shared" ref="R13:R76" si="1">P13/O13*100</f>
        <v>102.25258493353029</v>
      </c>
    </row>
    <row r="14" spans="1:19">
      <c r="A14" s="349"/>
      <c r="B14" s="350"/>
      <c r="C14" s="350"/>
      <c r="D14" s="350"/>
      <c r="E14" s="350"/>
      <c r="F14" s="350"/>
      <c r="G14" s="350"/>
      <c r="H14" s="350"/>
      <c r="I14" s="351"/>
      <c r="J14" s="350"/>
      <c r="K14" s="350" t="s">
        <v>351</v>
      </c>
      <c r="L14" s="350"/>
      <c r="M14" s="350"/>
      <c r="N14" s="352">
        <f t="shared" si="0"/>
        <v>625500</v>
      </c>
      <c r="O14" s="353">
        <f t="shared" si="0"/>
        <v>677000</v>
      </c>
      <c r="P14" s="354">
        <f t="shared" si="0"/>
        <v>692250</v>
      </c>
      <c r="Q14" s="355">
        <f>O14/N14*100</f>
        <v>108.2334132693845</v>
      </c>
      <c r="R14" s="356">
        <f t="shared" si="1"/>
        <v>102.25258493353029</v>
      </c>
    </row>
    <row r="15" spans="1:19">
      <c r="A15" s="357"/>
      <c r="B15" s="358"/>
      <c r="C15" s="358"/>
      <c r="D15" s="358"/>
      <c r="E15" s="358"/>
      <c r="F15" s="358"/>
      <c r="G15" s="358"/>
      <c r="H15" s="358"/>
      <c r="I15" s="359"/>
      <c r="J15" s="360" t="s">
        <v>8</v>
      </c>
      <c r="K15" s="360" t="s">
        <v>352</v>
      </c>
      <c r="L15" s="360"/>
      <c r="M15" s="360"/>
      <c r="N15" s="361">
        <f>N16+N28+N33+N41</f>
        <v>625500</v>
      </c>
      <c r="O15" s="362">
        <f>O16+O28+O33+O41</f>
        <v>677000</v>
      </c>
      <c r="P15" s="363">
        <f>P16+P28+P33+P41</f>
        <v>692250</v>
      </c>
      <c r="Q15" s="364">
        <f>O15/N15*100</f>
        <v>108.2334132693845</v>
      </c>
      <c r="R15" s="365">
        <f t="shared" si="1"/>
        <v>102.25258493353029</v>
      </c>
    </row>
    <row r="16" spans="1:19">
      <c r="A16" s="504" t="s">
        <v>389</v>
      </c>
      <c r="B16" s="498" t="s">
        <v>328</v>
      </c>
      <c r="C16" s="498"/>
      <c r="D16" s="498" t="s">
        <v>7</v>
      </c>
      <c r="E16" s="498" t="s">
        <v>15</v>
      </c>
      <c r="F16" s="498"/>
      <c r="G16" s="498" t="s">
        <v>334</v>
      </c>
      <c r="H16" s="498" t="s">
        <v>335</v>
      </c>
      <c r="I16" s="366"/>
      <c r="J16" s="367"/>
      <c r="K16" s="367" t="s">
        <v>353</v>
      </c>
      <c r="L16" s="367"/>
      <c r="M16" s="367"/>
      <c r="N16" s="510">
        <f>N18+N22</f>
        <v>425500</v>
      </c>
      <c r="O16" s="500">
        <f>O18+O22</f>
        <v>449000</v>
      </c>
      <c r="P16" s="506">
        <f>P18+P22</f>
        <v>409250</v>
      </c>
      <c r="Q16" s="502">
        <f>O16/N16*100</f>
        <v>105.52291421856638</v>
      </c>
      <c r="R16" s="496">
        <f t="shared" si="1"/>
        <v>91.146993318485528</v>
      </c>
    </row>
    <row r="17" spans="1:18">
      <c r="A17" s="505"/>
      <c r="B17" s="499"/>
      <c r="C17" s="499"/>
      <c r="D17" s="499"/>
      <c r="E17" s="499"/>
      <c r="F17" s="499"/>
      <c r="G17" s="499"/>
      <c r="H17" s="499"/>
      <c r="I17" s="368"/>
      <c r="J17" s="369"/>
      <c r="K17" s="369" t="s">
        <v>101</v>
      </c>
      <c r="L17" s="369"/>
      <c r="M17" s="369"/>
      <c r="N17" s="511"/>
      <c r="O17" s="501"/>
      <c r="P17" s="507"/>
      <c r="Q17" s="503"/>
      <c r="R17" s="497"/>
    </row>
    <row r="18" spans="1:18">
      <c r="A18" s="377" t="s">
        <v>405</v>
      </c>
      <c r="B18" s="216" t="s">
        <v>328</v>
      </c>
      <c r="C18" s="216"/>
      <c r="D18" s="216" t="s">
        <v>7</v>
      </c>
      <c r="E18" s="216" t="s">
        <v>15</v>
      </c>
      <c r="F18" s="216"/>
      <c r="G18" s="216"/>
      <c r="H18" s="216"/>
      <c r="I18" s="217"/>
      <c r="J18" s="224" t="s">
        <v>100</v>
      </c>
      <c r="K18" s="224" t="s">
        <v>198</v>
      </c>
      <c r="L18" s="224"/>
      <c r="M18" s="224"/>
      <c r="N18" s="378">
        <f>SUM(N19)</f>
        <v>280000</v>
      </c>
      <c r="O18" s="379">
        <f>SUM(O19)</f>
        <v>293000</v>
      </c>
      <c r="P18" s="380">
        <f>SUM(P19)</f>
        <v>238000</v>
      </c>
      <c r="Q18" s="381">
        <f t="shared" ref="Q18:R65" si="2">O18/N18*100</f>
        <v>104.64285714285715</v>
      </c>
      <c r="R18" s="390">
        <f t="shared" si="1"/>
        <v>81.228668941979521</v>
      </c>
    </row>
    <row r="19" spans="1:18">
      <c r="A19" s="294" t="s">
        <v>405</v>
      </c>
      <c r="B19" s="70"/>
      <c r="C19" s="70"/>
      <c r="D19" s="70"/>
      <c r="E19" s="70"/>
      <c r="F19" s="70"/>
      <c r="G19" s="70"/>
      <c r="H19" s="70"/>
      <c r="I19" s="218"/>
      <c r="J19" s="26" t="s">
        <v>100</v>
      </c>
      <c r="K19" s="26">
        <v>3</v>
      </c>
      <c r="L19" s="26" t="s">
        <v>14</v>
      </c>
      <c r="M19" s="26"/>
      <c r="N19" s="240">
        <v>280000</v>
      </c>
      <c r="O19" s="49">
        <f>O20</f>
        <v>293000</v>
      </c>
      <c r="P19" s="241">
        <f>P20</f>
        <v>238000</v>
      </c>
      <c r="Q19" s="205">
        <f t="shared" si="2"/>
        <v>104.64285714285715</v>
      </c>
      <c r="R19" s="72">
        <f t="shared" si="1"/>
        <v>81.228668941979521</v>
      </c>
    </row>
    <row r="20" spans="1:18">
      <c r="A20" s="294" t="s">
        <v>405</v>
      </c>
      <c r="B20" s="70"/>
      <c r="C20" s="70"/>
      <c r="D20" s="70"/>
      <c r="E20" s="70"/>
      <c r="F20" s="70"/>
      <c r="G20" s="70"/>
      <c r="H20" s="70"/>
      <c r="I20" s="218"/>
      <c r="J20" s="26" t="s">
        <v>100</v>
      </c>
      <c r="K20" s="26">
        <v>32</v>
      </c>
      <c r="L20" s="26" t="s">
        <v>54</v>
      </c>
      <c r="M20" s="26"/>
      <c r="N20" s="298">
        <v>280000</v>
      </c>
      <c r="O20" s="50">
        <f>O21</f>
        <v>293000</v>
      </c>
      <c r="P20" s="299">
        <f>P21</f>
        <v>238000</v>
      </c>
      <c r="Q20" s="205">
        <f t="shared" si="2"/>
        <v>104.64285714285715</v>
      </c>
      <c r="R20" s="72">
        <f t="shared" si="1"/>
        <v>81.228668941979521</v>
      </c>
    </row>
    <row r="21" spans="1:18">
      <c r="A21" s="294" t="s">
        <v>405</v>
      </c>
      <c r="B21" s="70" t="s">
        <v>328</v>
      </c>
      <c r="C21" s="70"/>
      <c r="D21" s="70" t="s">
        <v>7</v>
      </c>
      <c r="E21" s="70" t="s">
        <v>15</v>
      </c>
      <c r="F21" s="70"/>
      <c r="G21" s="70"/>
      <c r="H21" s="70"/>
      <c r="I21" s="218"/>
      <c r="J21" s="26" t="s">
        <v>100</v>
      </c>
      <c r="K21" s="26">
        <v>329</v>
      </c>
      <c r="L21" s="26" t="s">
        <v>58</v>
      </c>
      <c r="M21" s="26"/>
      <c r="N21" s="240">
        <v>280000</v>
      </c>
      <c r="O21" s="49">
        <v>293000</v>
      </c>
      <c r="P21" s="241">
        <v>238000</v>
      </c>
      <c r="Q21" s="205">
        <f t="shared" si="2"/>
        <v>104.64285714285715</v>
      </c>
      <c r="R21" s="72">
        <f t="shared" si="1"/>
        <v>81.228668941979521</v>
      </c>
    </row>
    <row r="22" spans="1:18">
      <c r="A22" s="377" t="s">
        <v>406</v>
      </c>
      <c r="B22" s="216" t="s">
        <v>328</v>
      </c>
      <c r="C22" s="216"/>
      <c r="D22" s="216" t="s">
        <v>7</v>
      </c>
      <c r="E22" s="216"/>
      <c r="F22" s="216"/>
      <c r="G22" s="216" t="s">
        <v>334</v>
      </c>
      <c r="H22" s="216" t="s">
        <v>335</v>
      </c>
      <c r="I22" s="217"/>
      <c r="J22" s="224" t="s">
        <v>100</v>
      </c>
      <c r="K22" s="224" t="s">
        <v>199</v>
      </c>
      <c r="L22" s="224"/>
      <c r="M22" s="224"/>
      <c r="N22" s="378">
        <f t="shared" ref="N22:P23" si="3">SUM(N23)</f>
        <v>145500</v>
      </c>
      <c r="O22" s="379">
        <f t="shared" si="3"/>
        <v>156000</v>
      </c>
      <c r="P22" s="380">
        <f t="shared" si="3"/>
        <v>171250</v>
      </c>
      <c r="Q22" s="381">
        <f t="shared" si="2"/>
        <v>107.21649484536083</v>
      </c>
      <c r="R22" s="390">
        <f t="shared" si="1"/>
        <v>109.77564102564104</v>
      </c>
    </row>
    <row r="23" spans="1:18">
      <c r="A23" s="292" t="s">
        <v>406</v>
      </c>
      <c r="B23" s="70"/>
      <c r="C23" s="70"/>
      <c r="D23" s="70"/>
      <c r="E23" s="70"/>
      <c r="F23" s="70"/>
      <c r="G23" s="70"/>
      <c r="H23" s="70"/>
      <c r="I23" s="218"/>
      <c r="J23" s="26" t="s">
        <v>100</v>
      </c>
      <c r="K23" s="26">
        <v>3</v>
      </c>
      <c r="L23" s="26" t="s">
        <v>14</v>
      </c>
      <c r="M23" s="26"/>
      <c r="N23" s="240">
        <f t="shared" si="3"/>
        <v>145500</v>
      </c>
      <c r="O23" s="49">
        <f t="shared" si="3"/>
        <v>156000</v>
      </c>
      <c r="P23" s="241">
        <f t="shared" si="3"/>
        <v>171250</v>
      </c>
      <c r="Q23" s="205">
        <f t="shared" si="2"/>
        <v>107.21649484536083</v>
      </c>
      <c r="R23" s="72">
        <f t="shared" si="1"/>
        <v>109.77564102564104</v>
      </c>
    </row>
    <row r="24" spans="1:18">
      <c r="A24" s="292" t="s">
        <v>406</v>
      </c>
      <c r="B24" s="70"/>
      <c r="C24" s="70"/>
      <c r="D24" s="70"/>
      <c r="E24" s="70"/>
      <c r="F24" s="70"/>
      <c r="G24" s="70"/>
      <c r="H24" s="70"/>
      <c r="I24" s="218"/>
      <c r="J24" s="26" t="s">
        <v>100</v>
      </c>
      <c r="K24" s="26">
        <v>32</v>
      </c>
      <c r="L24" s="26" t="s">
        <v>54</v>
      </c>
      <c r="M24" s="26"/>
      <c r="N24" s="240">
        <f>SUM(N25:N27)</f>
        <v>145500</v>
      </c>
      <c r="O24" s="49">
        <f>SUM(O25:O27)</f>
        <v>156000</v>
      </c>
      <c r="P24" s="241">
        <f>SUM(P25:P27)</f>
        <v>171250</v>
      </c>
      <c r="Q24" s="205">
        <f t="shared" si="2"/>
        <v>107.21649484536083</v>
      </c>
      <c r="R24" s="72">
        <f t="shared" si="1"/>
        <v>109.77564102564104</v>
      </c>
    </row>
    <row r="25" spans="1:18">
      <c r="A25" s="292" t="s">
        <v>406</v>
      </c>
      <c r="B25" s="70" t="s">
        <v>328</v>
      </c>
      <c r="C25" s="70"/>
      <c r="D25" s="70" t="s">
        <v>7</v>
      </c>
      <c r="E25" s="70"/>
      <c r="F25" s="70"/>
      <c r="G25" s="70"/>
      <c r="H25" s="70"/>
      <c r="I25" s="218"/>
      <c r="J25" s="26" t="s">
        <v>100</v>
      </c>
      <c r="K25" s="201" t="s">
        <v>102</v>
      </c>
      <c r="L25" s="26" t="s">
        <v>103</v>
      </c>
      <c r="M25" s="26"/>
      <c r="N25" s="240">
        <v>10000</v>
      </c>
      <c r="O25" s="49">
        <v>11000</v>
      </c>
      <c r="P25" s="241">
        <v>20250</v>
      </c>
      <c r="Q25" s="205">
        <f t="shared" si="2"/>
        <v>110.00000000000001</v>
      </c>
      <c r="R25" s="72">
        <f t="shared" si="1"/>
        <v>184.09090909090909</v>
      </c>
    </row>
    <row r="26" spans="1:18">
      <c r="A26" s="292" t="s">
        <v>406</v>
      </c>
      <c r="B26" s="70" t="s">
        <v>328</v>
      </c>
      <c r="C26" s="70" t="s">
        <v>5</v>
      </c>
      <c r="D26" s="70" t="s">
        <v>7</v>
      </c>
      <c r="E26" s="70"/>
      <c r="F26" s="70"/>
      <c r="G26" s="70" t="s">
        <v>334</v>
      </c>
      <c r="H26" s="70" t="s">
        <v>335</v>
      </c>
      <c r="I26" s="218"/>
      <c r="J26" s="26" t="s">
        <v>100</v>
      </c>
      <c r="K26" s="201" t="s">
        <v>104</v>
      </c>
      <c r="L26" s="26" t="s">
        <v>57</v>
      </c>
      <c r="M26" s="26"/>
      <c r="N26" s="240">
        <v>100000</v>
      </c>
      <c r="O26" s="49">
        <v>145000</v>
      </c>
      <c r="P26" s="241">
        <v>151000</v>
      </c>
      <c r="Q26" s="205">
        <f t="shared" si="2"/>
        <v>145</v>
      </c>
      <c r="R26" s="72">
        <f t="shared" si="1"/>
        <v>104.13793103448276</v>
      </c>
    </row>
    <row r="27" spans="1:18">
      <c r="A27" s="292" t="s">
        <v>406</v>
      </c>
      <c r="B27" s="70" t="s">
        <v>328</v>
      </c>
      <c r="C27" s="70"/>
      <c r="D27" s="70" t="s">
        <v>7</v>
      </c>
      <c r="E27" s="70"/>
      <c r="F27" s="70"/>
      <c r="G27" s="70"/>
      <c r="H27" s="70"/>
      <c r="I27" s="218"/>
      <c r="J27" s="26" t="s">
        <v>100</v>
      </c>
      <c r="K27" s="201" t="s">
        <v>107</v>
      </c>
      <c r="L27" s="26" t="s">
        <v>58</v>
      </c>
      <c r="M27" s="26"/>
      <c r="N27" s="240">
        <v>35500</v>
      </c>
      <c r="O27" s="49">
        <v>0</v>
      </c>
      <c r="P27" s="241">
        <v>0</v>
      </c>
      <c r="Q27" s="206">
        <f t="shared" si="2"/>
        <v>0</v>
      </c>
      <c r="R27" s="72">
        <v>0</v>
      </c>
    </row>
    <row r="28" spans="1:18">
      <c r="A28" s="370" t="s">
        <v>390</v>
      </c>
      <c r="B28" s="219" t="s">
        <v>328</v>
      </c>
      <c r="C28" s="219"/>
      <c r="D28" s="219"/>
      <c r="E28" s="219"/>
      <c r="F28" s="219"/>
      <c r="G28" s="219"/>
      <c r="H28" s="219"/>
      <c r="I28" s="220"/>
      <c r="J28" s="371"/>
      <c r="K28" s="371" t="s">
        <v>354</v>
      </c>
      <c r="L28" s="371"/>
      <c r="M28" s="371"/>
      <c r="N28" s="372">
        <f t="shared" ref="N28:P31" si="4">N29</f>
        <v>15000</v>
      </c>
      <c r="O28" s="373">
        <f t="shared" si="4"/>
        <v>15000</v>
      </c>
      <c r="P28" s="374">
        <f t="shared" si="4"/>
        <v>15000</v>
      </c>
      <c r="Q28" s="375">
        <f t="shared" si="2"/>
        <v>100</v>
      </c>
      <c r="R28" s="376">
        <f t="shared" si="1"/>
        <v>100</v>
      </c>
    </row>
    <row r="29" spans="1:18">
      <c r="A29" s="377" t="s">
        <v>407</v>
      </c>
      <c r="B29" s="216" t="s">
        <v>328</v>
      </c>
      <c r="C29" s="216"/>
      <c r="D29" s="216"/>
      <c r="E29" s="216"/>
      <c r="F29" s="216"/>
      <c r="G29" s="216"/>
      <c r="H29" s="216"/>
      <c r="I29" s="217"/>
      <c r="J29" s="224" t="s">
        <v>100</v>
      </c>
      <c r="K29" s="224" t="s">
        <v>200</v>
      </c>
      <c r="L29" s="224"/>
      <c r="M29" s="224"/>
      <c r="N29" s="383">
        <f t="shared" si="4"/>
        <v>15000</v>
      </c>
      <c r="O29" s="384">
        <f t="shared" si="4"/>
        <v>15000</v>
      </c>
      <c r="P29" s="385">
        <f t="shared" si="4"/>
        <v>15000</v>
      </c>
      <c r="Q29" s="381">
        <f t="shared" si="2"/>
        <v>100</v>
      </c>
      <c r="R29" s="390">
        <f t="shared" si="1"/>
        <v>100</v>
      </c>
    </row>
    <row r="30" spans="1:18">
      <c r="A30" s="413" t="s">
        <v>407</v>
      </c>
      <c r="B30" s="92"/>
      <c r="C30" s="92"/>
      <c r="D30" s="92"/>
      <c r="E30" s="92"/>
      <c r="F30" s="92"/>
      <c r="G30" s="92"/>
      <c r="H30" s="92"/>
      <c r="I30" s="221"/>
      <c r="J30" s="78" t="s">
        <v>100</v>
      </c>
      <c r="K30" s="78">
        <v>3</v>
      </c>
      <c r="L30" s="78" t="s">
        <v>14</v>
      </c>
      <c r="M30" s="78"/>
      <c r="N30" s="414">
        <f t="shared" si="4"/>
        <v>15000</v>
      </c>
      <c r="O30" s="415">
        <f t="shared" si="4"/>
        <v>15000</v>
      </c>
      <c r="P30" s="416">
        <f t="shared" si="4"/>
        <v>15000</v>
      </c>
      <c r="Q30" s="417">
        <f t="shared" si="2"/>
        <v>100</v>
      </c>
      <c r="R30" s="433">
        <f t="shared" si="1"/>
        <v>100</v>
      </c>
    </row>
    <row r="31" spans="1:18">
      <c r="A31" s="294" t="s">
        <v>407</v>
      </c>
      <c r="B31" s="70"/>
      <c r="C31" s="70"/>
      <c r="D31" s="70"/>
      <c r="E31" s="70"/>
      <c r="F31" s="70"/>
      <c r="G31" s="70"/>
      <c r="H31" s="70"/>
      <c r="I31" s="218"/>
      <c r="J31" s="26" t="s">
        <v>100</v>
      </c>
      <c r="K31" s="26">
        <v>38</v>
      </c>
      <c r="L31" s="26" t="s">
        <v>63</v>
      </c>
      <c r="M31" s="26"/>
      <c r="N31" s="298">
        <f t="shared" si="4"/>
        <v>15000</v>
      </c>
      <c r="O31" s="50">
        <f t="shared" si="4"/>
        <v>15000</v>
      </c>
      <c r="P31" s="299">
        <f t="shared" si="4"/>
        <v>15000</v>
      </c>
      <c r="Q31" s="205">
        <f t="shared" si="2"/>
        <v>100</v>
      </c>
      <c r="R31" s="72">
        <f t="shared" si="1"/>
        <v>100</v>
      </c>
    </row>
    <row r="32" spans="1:18">
      <c r="A32" s="297" t="s">
        <v>407</v>
      </c>
      <c r="B32" s="222" t="s">
        <v>328</v>
      </c>
      <c r="C32" s="222"/>
      <c r="D32" s="222"/>
      <c r="E32" s="222"/>
      <c r="F32" s="222"/>
      <c r="G32" s="222"/>
      <c r="H32" s="222"/>
      <c r="I32" s="223"/>
      <c r="J32" s="57" t="s">
        <v>100</v>
      </c>
      <c r="K32" s="57">
        <v>381</v>
      </c>
      <c r="L32" s="57" t="s">
        <v>64</v>
      </c>
      <c r="M32" s="57"/>
      <c r="N32" s="316">
        <v>15000</v>
      </c>
      <c r="O32" s="58">
        <v>15000</v>
      </c>
      <c r="P32" s="317">
        <v>15000</v>
      </c>
      <c r="Q32" s="210">
        <f t="shared" si="2"/>
        <v>100</v>
      </c>
      <c r="R32" s="434">
        <f t="shared" si="1"/>
        <v>100</v>
      </c>
    </row>
    <row r="33" spans="1:18">
      <c r="A33" s="370" t="s">
        <v>391</v>
      </c>
      <c r="B33" s="219" t="s">
        <v>328</v>
      </c>
      <c r="C33" s="219"/>
      <c r="D33" s="219"/>
      <c r="E33" s="219"/>
      <c r="F33" s="219"/>
      <c r="G33" s="219"/>
      <c r="H33" s="219"/>
      <c r="I33" s="220"/>
      <c r="J33" s="371"/>
      <c r="K33" s="371" t="s">
        <v>355</v>
      </c>
      <c r="L33" s="371"/>
      <c r="M33" s="371"/>
      <c r="N33" s="372">
        <f t="shared" ref="N33:P34" si="5">N34</f>
        <v>55000</v>
      </c>
      <c r="O33" s="373">
        <f t="shared" si="5"/>
        <v>47000</v>
      </c>
      <c r="P33" s="374">
        <f t="shared" si="5"/>
        <v>108000</v>
      </c>
      <c r="Q33" s="375">
        <f t="shared" si="2"/>
        <v>85.454545454545453</v>
      </c>
      <c r="R33" s="376">
        <f t="shared" si="1"/>
        <v>229.78723404255322</v>
      </c>
    </row>
    <row r="34" spans="1:18">
      <c r="A34" s="377" t="s">
        <v>408</v>
      </c>
      <c r="B34" s="216" t="s">
        <v>328</v>
      </c>
      <c r="C34" s="216"/>
      <c r="D34" s="216"/>
      <c r="E34" s="216"/>
      <c r="F34" s="216"/>
      <c r="G34" s="216"/>
      <c r="H34" s="216"/>
      <c r="I34" s="217"/>
      <c r="J34" s="224" t="s">
        <v>105</v>
      </c>
      <c r="K34" s="224" t="s">
        <v>201</v>
      </c>
      <c r="L34" s="224"/>
      <c r="M34" s="224"/>
      <c r="N34" s="383">
        <f t="shared" si="5"/>
        <v>55000</v>
      </c>
      <c r="O34" s="384">
        <f t="shared" si="5"/>
        <v>47000</v>
      </c>
      <c r="P34" s="385">
        <f t="shared" si="5"/>
        <v>108000</v>
      </c>
      <c r="Q34" s="381">
        <f t="shared" si="2"/>
        <v>85.454545454545453</v>
      </c>
      <c r="R34" s="390">
        <f t="shared" si="1"/>
        <v>229.78723404255322</v>
      </c>
    </row>
    <row r="35" spans="1:18">
      <c r="A35" s="294" t="s">
        <v>408</v>
      </c>
      <c r="B35" s="70"/>
      <c r="C35" s="70"/>
      <c r="D35" s="70"/>
      <c r="E35" s="70"/>
      <c r="F35" s="70"/>
      <c r="G35" s="70"/>
      <c r="H35" s="70"/>
      <c r="I35" s="218"/>
      <c r="J35" s="28" t="s">
        <v>100</v>
      </c>
      <c r="K35" s="76">
        <v>3</v>
      </c>
      <c r="L35" s="28" t="s">
        <v>14</v>
      </c>
      <c r="M35" s="28"/>
      <c r="N35" s="298">
        <f>N36+N39</f>
        <v>55000</v>
      </c>
      <c r="O35" s="50">
        <f>O36+O39</f>
        <v>47000</v>
      </c>
      <c r="P35" s="299">
        <f>P36+P39</f>
        <v>108000</v>
      </c>
      <c r="Q35" s="205">
        <f t="shared" si="2"/>
        <v>85.454545454545453</v>
      </c>
      <c r="R35" s="72">
        <f t="shared" si="1"/>
        <v>229.78723404255322</v>
      </c>
    </row>
    <row r="36" spans="1:18">
      <c r="A36" s="294" t="s">
        <v>408</v>
      </c>
      <c r="B36" s="70"/>
      <c r="C36" s="70"/>
      <c r="D36" s="70"/>
      <c r="E36" s="70"/>
      <c r="F36" s="70"/>
      <c r="G36" s="70"/>
      <c r="H36" s="70"/>
      <c r="I36" s="218"/>
      <c r="J36" s="28" t="s">
        <v>100</v>
      </c>
      <c r="K36" s="76" t="s">
        <v>106</v>
      </c>
      <c r="L36" s="28" t="s">
        <v>54</v>
      </c>
      <c r="M36" s="28"/>
      <c r="N36" s="298">
        <f>SUM(N38)</f>
        <v>52000</v>
      </c>
      <c r="O36" s="50">
        <f>SUM(O38+O37)</f>
        <v>40000</v>
      </c>
      <c r="P36" s="299">
        <f>SUM(P38+P37)</f>
        <v>101000</v>
      </c>
      <c r="Q36" s="205">
        <f t="shared" si="2"/>
        <v>76.923076923076934</v>
      </c>
      <c r="R36" s="72">
        <f t="shared" si="1"/>
        <v>252.5</v>
      </c>
    </row>
    <row r="37" spans="1:18">
      <c r="A37" s="294" t="s">
        <v>408</v>
      </c>
      <c r="B37" s="70" t="s">
        <v>328</v>
      </c>
      <c r="C37" s="70"/>
      <c r="D37" s="70"/>
      <c r="E37" s="70"/>
      <c r="F37" s="70"/>
      <c r="G37" s="70"/>
      <c r="H37" s="70"/>
      <c r="I37" s="218"/>
      <c r="J37" s="28" t="s">
        <v>100</v>
      </c>
      <c r="K37" s="76" t="s">
        <v>104</v>
      </c>
      <c r="L37" s="28" t="s">
        <v>57</v>
      </c>
      <c r="M37" s="28"/>
      <c r="N37" s="298">
        <v>0</v>
      </c>
      <c r="O37" s="50">
        <v>10000</v>
      </c>
      <c r="P37" s="299">
        <v>16000</v>
      </c>
      <c r="Q37" s="207">
        <v>0</v>
      </c>
      <c r="R37" s="72">
        <f t="shared" si="1"/>
        <v>160</v>
      </c>
    </row>
    <row r="38" spans="1:18">
      <c r="A38" s="294" t="s">
        <v>408</v>
      </c>
      <c r="B38" s="70" t="s">
        <v>328</v>
      </c>
      <c r="C38" s="70"/>
      <c r="D38" s="70"/>
      <c r="E38" s="70"/>
      <c r="F38" s="70"/>
      <c r="G38" s="70"/>
      <c r="H38" s="70"/>
      <c r="I38" s="218"/>
      <c r="J38" s="28" t="s">
        <v>100</v>
      </c>
      <c r="K38" s="76" t="s">
        <v>107</v>
      </c>
      <c r="L38" s="28" t="s">
        <v>58</v>
      </c>
      <c r="M38" s="28"/>
      <c r="N38" s="298">
        <v>52000</v>
      </c>
      <c r="O38" s="50">
        <v>30000</v>
      </c>
      <c r="P38" s="299">
        <v>85000</v>
      </c>
      <c r="Q38" s="205">
        <f t="shared" si="2"/>
        <v>57.692307692307686</v>
      </c>
      <c r="R38" s="72">
        <f t="shared" si="1"/>
        <v>283.33333333333337</v>
      </c>
    </row>
    <row r="39" spans="1:18">
      <c r="A39" s="294" t="s">
        <v>408</v>
      </c>
      <c r="B39" s="70"/>
      <c r="C39" s="70"/>
      <c r="D39" s="70"/>
      <c r="E39" s="70"/>
      <c r="F39" s="70"/>
      <c r="G39" s="70"/>
      <c r="H39" s="70"/>
      <c r="I39" s="218"/>
      <c r="J39" s="28" t="s">
        <v>100</v>
      </c>
      <c r="K39" s="76">
        <v>38</v>
      </c>
      <c r="L39" s="28" t="s">
        <v>108</v>
      </c>
      <c r="M39" s="28"/>
      <c r="N39" s="298">
        <f>N40</f>
        <v>3000</v>
      </c>
      <c r="O39" s="50">
        <f>O40</f>
        <v>7000</v>
      </c>
      <c r="P39" s="299">
        <f>P40</f>
        <v>7000</v>
      </c>
      <c r="Q39" s="205">
        <f t="shared" si="2"/>
        <v>233.33333333333334</v>
      </c>
      <c r="R39" s="72">
        <f t="shared" si="1"/>
        <v>100</v>
      </c>
    </row>
    <row r="40" spans="1:18">
      <c r="A40" s="294" t="s">
        <v>408</v>
      </c>
      <c r="B40" s="70" t="s">
        <v>328</v>
      </c>
      <c r="C40" s="70"/>
      <c r="D40" s="70"/>
      <c r="E40" s="70"/>
      <c r="F40" s="70"/>
      <c r="G40" s="70"/>
      <c r="H40" s="70"/>
      <c r="I40" s="218"/>
      <c r="J40" s="26" t="s">
        <v>100</v>
      </c>
      <c r="K40" s="201">
        <v>381</v>
      </c>
      <c r="L40" s="26" t="s">
        <v>64</v>
      </c>
      <c r="M40" s="26"/>
      <c r="N40" s="298">
        <v>3000</v>
      </c>
      <c r="O40" s="50">
        <v>7000</v>
      </c>
      <c r="P40" s="299">
        <v>7000</v>
      </c>
      <c r="Q40" s="205">
        <f t="shared" si="2"/>
        <v>233.33333333333334</v>
      </c>
      <c r="R40" s="72">
        <f t="shared" si="1"/>
        <v>100</v>
      </c>
    </row>
    <row r="41" spans="1:18">
      <c r="A41" s="370" t="s">
        <v>392</v>
      </c>
      <c r="B41" s="219" t="s">
        <v>328</v>
      </c>
      <c r="C41" s="219"/>
      <c r="D41" s="219"/>
      <c r="E41" s="219"/>
      <c r="F41" s="219"/>
      <c r="G41" s="219"/>
      <c r="H41" s="219"/>
      <c r="I41" s="220"/>
      <c r="J41" s="371"/>
      <c r="K41" s="371" t="s">
        <v>356</v>
      </c>
      <c r="L41" s="371"/>
      <c r="M41" s="371"/>
      <c r="N41" s="372">
        <f t="shared" ref="N41:P42" si="6">N42</f>
        <v>130000</v>
      </c>
      <c r="O41" s="373">
        <f t="shared" si="6"/>
        <v>166000</v>
      </c>
      <c r="P41" s="374">
        <f t="shared" si="6"/>
        <v>160000</v>
      </c>
      <c r="Q41" s="375">
        <f t="shared" si="2"/>
        <v>127.69230769230768</v>
      </c>
      <c r="R41" s="376">
        <f t="shared" si="1"/>
        <v>96.385542168674704</v>
      </c>
    </row>
    <row r="42" spans="1:18">
      <c r="A42" s="377" t="s">
        <v>409</v>
      </c>
      <c r="B42" s="216" t="s">
        <v>328</v>
      </c>
      <c r="C42" s="216"/>
      <c r="D42" s="216"/>
      <c r="E42" s="216"/>
      <c r="F42" s="216"/>
      <c r="G42" s="216"/>
      <c r="H42" s="216"/>
      <c r="I42" s="217"/>
      <c r="J42" s="224" t="s">
        <v>105</v>
      </c>
      <c r="K42" s="224" t="s">
        <v>202</v>
      </c>
      <c r="L42" s="224"/>
      <c r="M42" s="224"/>
      <c r="N42" s="383">
        <f t="shared" si="6"/>
        <v>130000</v>
      </c>
      <c r="O42" s="384">
        <f t="shared" si="6"/>
        <v>166000</v>
      </c>
      <c r="P42" s="385">
        <f t="shared" si="6"/>
        <v>160000</v>
      </c>
      <c r="Q42" s="381">
        <f t="shared" si="2"/>
        <v>127.69230769230768</v>
      </c>
      <c r="R42" s="390">
        <f t="shared" si="1"/>
        <v>96.385542168674704</v>
      </c>
    </row>
    <row r="43" spans="1:18">
      <c r="A43" s="294" t="s">
        <v>409</v>
      </c>
      <c r="B43" s="70"/>
      <c r="C43" s="70"/>
      <c r="D43" s="70"/>
      <c r="E43" s="70"/>
      <c r="F43" s="70"/>
      <c r="G43" s="70"/>
      <c r="H43" s="70"/>
      <c r="I43" s="218"/>
      <c r="J43" s="28" t="s">
        <v>100</v>
      </c>
      <c r="K43" s="76">
        <v>3</v>
      </c>
      <c r="L43" s="28" t="s">
        <v>14</v>
      </c>
      <c r="M43" s="28"/>
      <c r="N43" s="298">
        <f>SUM(N44)</f>
        <v>130000</v>
      </c>
      <c r="O43" s="50">
        <f>SUM(O44)</f>
        <v>166000</v>
      </c>
      <c r="P43" s="299">
        <f>SUM(P44)</f>
        <v>160000</v>
      </c>
      <c r="Q43" s="205">
        <f t="shared" si="2"/>
        <v>127.69230769230768</v>
      </c>
      <c r="R43" s="72">
        <f t="shared" si="1"/>
        <v>96.385542168674704</v>
      </c>
    </row>
    <row r="44" spans="1:18">
      <c r="A44" s="294" t="s">
        <v>409</v>
      </c>
      <c r="B44" s="70"/>
      <c r="C44" s="70"/>
      <c r="D44" s="70"/>
      <c r="E44" s="70"/>
      <c r="F44" s="70"/>
      <c r="G44" s="70"/>
      <c r="H44" s="70"/>
      <c r="I44" s="218"/>
      <c r="J44" s="28" t="s">
        <v>100</v>
      </c>
      <c r="K44" s="76">
        <v>38</v>
      </c>
      <c r="L44" s="28" t="s">
        <v>108</v>
      </c>
      <c r="M44" s="28"/>
      <c r="N44" s="298">
        <f>N45</f>
        <v>130000</v>
      </c>
      <c r="O44" s="50">
        <f>O45</f>
        <v>166000</v>
      </c>
      <c r="P44" s="299">
        <f>P45</f>
        <v>160000</v>
      </c>
      <c r="Q44" s="205">
        <f t="shared" si="2"/>
        <v>127.69230769230768</v>
      </c>
      <c r="R44" s="72">
        <f t="shared" si="1"/>
        <v>96.385542168674704</v>
      </c>
    </row>
    <row r="45" spans="1:18">
      <c r="A45" s="294" t="s">
        <v>409</v>
      </c>
      <c r="B45" s="70" t="s">
        <v>328</v>
      </c>
      <c r="C45" s="70"/>
      <c r="D45" s="70"/>
      <c r="E45" s="70"/>
      <c r="F45" s="70"/>
      <c r="G45" s="70"/>
      <c r="H45" s="70"/>
      <c r="I45" s="218"/>
      <c r="J45" s="26" t="s">
        <v>100</v>
      </c>
      <c r="K45" s="26">
        <v>381</v>
      </c>
      <c r="L45" s="26" t="s">
        <v>64</v>
      </c>
      <c r="M45" s="26"/>
      <c r="N45" s="298">
        <v>130000</v>
      </c>
      <c r="O45" s="50">
        <v>166000</v>
      </c>
      <c r="P45" s="299">
        <v>160000</v>
      </c>
      <c r="Q45" s="205">
        <f t="shared" si="2"/>
        <v>127.69230769230768</v>
      </c>
      <c r="R45" s="72">
        <f t="shared" si="1"/>
        <v>96.385542168674704</v>
      </c>
    </row>
    <row r="46" spans="1:18">
      <c r="A46" s="341"/>
      <c r="B46" s="342"/>
      <c r="C46" s="342"/>
      <c r="D46" s="342"/>
      <c r="E46" s="342"/>
      <c r="F46" s="342"/>
      <c r="G46" s="342"/>
      <c r="H46" s="342"/>
      <c r="I46" s="343"/>
      <c r="J46" s="342"/>
      <c r="K46" s="342" t="s">
        <v>357</v>
      </c>
      <c r="L46" s="342"/>
      <c r="M46" s="342"/>
      <c r="N46" s="344">
        <f>N47+N104+N115+N160+N186+N209+N222</f>
        <v>9592500</v>
      </c>
      <c r="O46" s="345">
        <f>O47+O104+O115+O160+O186+O209+O222</f>
        <v>15451360</v>
      </c>
      <c r="P46" s="346">
        <f>P47+P104+P115+P160+P186+P209+P222</f>
        <v>15922408</v>
      </c>
      <c r="Q46" s="347">
        <f t="shared" si="2"/>
        <v>161.07750847015899</v>
      </c>
      <c r="R46" s="348">
        <f t="shared" si="1"/>
        <v>103.04858601443499</v>
      </c>
    </row>
    <row r="47" spans="1:18">
      <c r="A47" s="290"/>
      <c r="B47" s="44"/>
      <c r="C47" s="44"/>
      <c r="D47" s="44"/>
      <c r="E47" s="44"/>
      <c r="F47" s="44"/>
      <c r="G47" s="44"/>
      <c r="H47" s="44"/>
      <c r="I47" s="231"/>
      <c r="J47" s="44"/>
      <c r="K47" s="44" t="s">
        <v>358</v>
      </c>
      <c r="L47" s="44"/>
      <c r="M47" s="44"/>
      <c r="N47" s="300">
        <f t="shared" ref="N47:P47" si="7">SUM(N48)</f>
        <v>1963000</v>
      </c>
      <c r="O47" s="52">
        <f t="shared" si="7"/>
        <v>2404475</v>
      </c>
      <c r="P47" s="301">
        <f t="shared" si="7"/>
        <v>2597405</v>
      </c>
      <c r="Q47" s="203">
        <f t="shared" si="2"/>
        <v>122.48981151299031</v>
      </c>
      <c r="R47" s="211">
        <f t="shared" si="1"/>
        <v>108.02378897680367</v>
      </c>
    </row>
    <row r="48" spans="1:18">
      <c r="A48" s="357"/>
      <c r="B48" s="358"/>
      <c r="C48" s="358"/>
      <c r="D48" s="358"/>
      <c r="E48" s="358"/>
      <c r="F48" s="358"/>
      <c r="G48" s="358"/>
      <c r="H48" s="358"/>
      <c r="I48" s="359"/>
      <c r="J48" s="360" t="s">
        <v>8</v>
      </c>
      <c r="K48" s="360" t="s">
        <v>352</v>
      </c>
      <c r="L48" s="360"/>
      <c r="M48" s="360"/>
      <c r="N48" s="361">
        <f>SUM(N49)</f>
        <v>1963000</v>
      </c>
      <c r="O48" s="362">
        <f>SUM(O49)</f>
        <v>2404475</v>
      </c>
      <c r="P48" s="363">
        <f>SUM(P49)</f>
        <v>2597405</v>
      </c>
      <c r="Q48" s="364">
        <f t="shared" si="2"/>
        <v>122.48981151299031</v>
      </c>
      <c r="R48" s="365">
        <f t="shared" si="1"/>
        <v>108.02378897680367</v>
      </c>
    </row>
    <row r="49" spans="1:18">
      <c r="A49" s="293" t="s">
        <v>393</v>
      </c>
      <c r="B49" s="46" t="s">
        <v>328</v>
      </c>
      <c r="C49" s="46"/>
      <c r="D49" s="46" t="s">
        <v>7</v>
      </c>
      <c r="E49" s="46" t="s">
        <v>15</v>
      </c>
      <c r="F49" s="46" t="s">
        <v>330</v>
      </c>
      <c r="G49" s="46"/>
      <c r="H49" s="46" t="s">
        <v>335</v>
      </c>
      <c r="I49" s="233"/>
      <c r="J49" s="46"/>
      <c r="K49" s="46" t="s">
        <v>359</v>
      </c>
      <c r="L49" s="46"/>
      <c r="M49" s="46"/>
      <c r="N49" s="302">
        <f>N50+N68+N72+N84+N80+N88+N92+N96+N100</f>
        <v>1963000</v>
      </c>
      <c r="O49" s="47">
        <f>O50+O68+O72+O84+O80+O76+O88+O92+O100+O96</f>
        <v>2404475</v>
      </c>
      <c r="P49" s="303">
        <f>P50+P68+P72+P84+P80+P76+P88+P92+P100+P96</f>
        <v>2597405</v>
      </c>
      <c r="Q49" s="209">
        <f t="shared" si="2"/>
        <v>122.48981151299031</v>
      </c>
      <c r="R49" s="213">
        <f t="shared" si="1"/>
        <v>108.02378897680367</v>
      </c>
    </row>
    <row r="50" spans="1:18">
      <c r="A50" s="377" t="s">
        <v>410</v>
      </c>
      <c r="B50" s="224" t="s">
        <v>328</v>
      </c>
      <c r="C50" s="224"/>
      <c r="D50" s="224" t="s">
        <v>7</v>
      </c>
      <c r="E50" s="224" t="s">
        <v>15</v>
      </c>
      <c r="F50" s="224"/>
      <c r="G50" s="224"/>
      <c r="H50" s="224"/>
      <c r="I50" s="217"/>
      <c r="J50" s="224" t="s">
        <v>109</v>
      </c>
      <c r="K50" s="224" t="s">
        <v>203</v>
      </c>
      <c r="L50" s="224"/>
      <c r="M50" s="224"/>
      <c r="N50" s="378">
        <f>SUM(N51)</f>
        <v>1789000</v>
      </c>
      <c r="O50" s="379">
        <f>SUM(O51)</f>
        <v>1495100</v>
      </c>
      <c r="P50" s="380">
        <f>SUM(P51)</f>
        <v>1928330</v>
      </c>
      <c r="Q50" s="381">
        <f t="shared" si="2"/>
        <v>83.571827836780315</v>
      </c>
      <c r="R50" s="390">
        <f t="shared" si="1"/>
        <v>128.97665707979399</v>
      </c>
    </row>
    <row r="51" spans="1:18">
      <c r="A51" s="413" t="s">
        <v>410</v>
      </c>
      <c r="B51" s="78"/>
      <c r="C51" s="78"/>
      <c r="D51" s="78"/>
      <c r="E51" s="78"/>
      <c r="F51" s="78"/>
      <c r="G51" s="78"/>
      <c r="H51" s="78"/>
      <c r="I51" s="221"/>
      <c r="J51" s="78" t="s">
        <v>109</v>
      </c>
      <c r="K51" s="78">
        <v>3</v>
      </c>
      <c r="L51" s="78" t="s">
        <v>14</v>
      </c>
      <c r="M51" s="78"/>
      <c r="N51" s="248">
        <f>N52+N58+N63+N65</f>
        <v>1789000</v>
      </c>
      <c r="O51" s="135">
        <f>O52+O58+O63+O65</f>
        <v>1495100</v>
      </c>
      <c r="P51" s="249">
        <f>P52+P58+P63+P65</f>
        <v>1928330</v>
      </c>
      <c r="Q51" s="417">
        <f t="shared" si="2"/>
        <v>83.571827836780315</v>
      </c>
      <c r="R51" s="433">
        <f t="shared" si="1"/>
        <v>128.97665707979399</v>
      </c>
    </row>
    <row r="52" spans="1:18">
      <c r="A52" s="294" t="s">
        <v>410</v>
      </c>
      <c r="B52" s="26"/>
      <c r="C52" s="26"/>
      <c r="D52" s="26"/>
      <c r="E52" s="26"/>
      <c r="F52" s="26"/>
      <c r="G52" s="26"/>
      <c r="H52" s="26"/>
      <c r="I52" s="218"/>
      <c r="J52" s="26" t="s">
        <v>109</v>
      </c>
      <c r="K52" s="26">
        <v>31</v>
      </c>
      <c r="L52" s="26" t="s">
        <v>46</v>
      </c>
      <c r="M52" s="26"/>
      <c r="N52" s="240">
        <f>SUM(N53:N57)</f>
        <v>874000</v>
      </c>
      <c r="O52" s="49">
        <f>SUM(O53:O57)</f>
        <v>799100</v>
      </c>
      <c r="P52" s="241">
        <f>SUM(P53:P57)</f>
        <v>790830</v>
      </c>
      <c r="Q52" s="205">
        <f t="shared" si="2"/>
        <v>91.430205949656752</v>
      </c>
      <c r="R52" s="72">
        <f t="shared" si="1"/>
        <v>98.965085721436623</v>
      </c>
    </row>
    <row r="53" spans="1:18">
      <c r="A53" s="294" t="s">
        <v>410</v>
      </c>
      <c r="B53" s="70" t="s">
        <v>328</v>
      </c>
      <c r="C53" s="70"/>
      <c r="D53" s="70"/>
      <c r="E53" s="70"/>
      <c r="F53" s="70"/>
      <c r="G53" s="70"/>
      <c r="H53" s="26"/>
      <c r="I53" s="218"/>
      <c r="J53" s="26" t="s">
        <v>109</v>
      </c>
      <c r="K53" s="26">
        <v>311</v>
      </c>
      <c r="L53" s="508" t="s">
        <v>47</v>
      </c>
      <c r="M53" s="508"/>
      <c r="N53" s="240">
        <v>520000</v>
      </c>
      <c r="O53" s="49">
        <v>540000</v>
      </c>
      <c r="P53" s="241">
        <v>530000</v>
      </c>
      <c r="Q53" s="205">
        <f t="shared" si="2"/>
        <v>103.84615384615385</v>
      </c>
      <c r="R53" s="72">
        <f t="shared" si="1"/>
        <v>98.148148148148152</v>
      </c>
    </row>
    <row r="54" spans="1:18">
      <c r="A54" s="294" t="s">
        <v>410</v>
      </c>
      <c r="B54" s="70" t="s">
        <v>328</v>
      </c>
      <c r="C54" s="70"/>
      <c r="D54" s="70"/>
      <c r="E54" s="70"/>
      <c r="F54" s="70" t="s">
        <v>330</v>
      </c>
      <c r="G54" s="70"/>
      <c r="H54" s="26"/>
      <c r="I54" s="218"/>
      <c r="J54" s="26" t="s">
        <v>109</v>
      </c>
      <c r="K54" s="26" t="s">
        <v>48</v>
      </c>
      <c r="L54" s="26" t="s">
        <v>49</v>
      </c>
      <c r="M54" s="26"/>
      <c r="N54" s="240">
        <v>206250</v>
      </c>
      <c r="O54" s="49">
        <v>114000</v>
      </c>
      <c r="P54" s="241">
        <v>114000</v>
      </c>
      <c r="Q54" s="205">
        <f t="shared" si="2"/>
        <v>55.272727272727273</v>
      </c>
      <c r="R54" s="455">
        <f t="shared" si="2"/>
        <v>100</v>
      </c>
    </row>
    <row r="55" spans="1:18">
      <c r="A55" s="294" t="s">
        <v>410</v>
      </c>
      <c r="B55" s="70" t="s">
        <v>328</v>
      </c>
      <c r="C55" s="70"/>
      <c r="D55" s="70"/>
      <c r="E55" s="70"/>
      <c r="F55" s="70"/>
      <c r="G55" s="70"/>
      <c r="H55" s="26"/>
      <c r="I55" s="218"/>
      <c r="J55" s="26" t="s">
        <v>109</v>
      </c>
      <c r="K55" s="26">
        <v>312</v>
      </c>
      <c r="L55" s="26" t="s">
        <v>50</v>
      </c>
      <c r="M55" s="26"/>
      <c r="N55" s="298">
        <v>17000</v>
      </c>
      <c r="O55" s="50">
        <v>18100</v>
      </c>
      <c r="P55" s="299">
        <v>21630</v>
      </c>
      <c r="Q55" s="205">
        <f t="shared" si="2"/>
        <v>106.47058823529412</v>
      </c>
      <c r="R55" s="455">
        <f t="shared" si="2"/>
        <v>119.50276243093923</v>
      </c>
    </row>
    <row r="56" spans="1:18">
      <c r="A56" s="294" t="s">
        <v>410</v>
      </c>
      <c r="B56" s="70" t="s">
        <v>328</v>
      </c>
      <c r="C56" s="70"/>
      <c r="D56" s="70"/>
      <c r="E56" s="70"/>
      <c r="F56" s="70"/>
      <c r="G56" s="70"/>
      <c r="H56" s="26"/>
      <c r="I56" s="218"/>
      <c r="J56" s="26" t="s">
        <v>109</v>
      </c>
      <c r="K56" s="26">
        <v>313</v>
      </c>
      <c r="L56" s="26" t="s">
        <v>51</v>
      </c>
      <c r="M56" s="26"/>
      <c r="N56" s="298">
        <v>87000</v>
      </c>
      <c r="O56" s="53">
        <v>92000</v>
      </c>
      <c r="P56" s="304">
        <v>90000</v>
      </c>
      <c r="Q56" s="205">
        <f t="shared" si="2"/>
        <v>105.74712643678161</v>
      </c>
      <c r="R56" s="72">
        <f t="shared" si="1"/>
        <v>97.826086956521735</v>
      </c>
    </row>
    <row r="57" spans="1:18">
      <c r="A57" s="294" t="s">
        <v>410</v>
      </c>
      <c r="B57" s="70" t="s">
        <v>328</v>
      </c>
      <c r="C57" s="70"/>
      <c r="D57" s="70"/>
      <c r="E57" s="70"/>
      <c r="F57" s="70" t="s">
        <v>330</v>
      </c>
      <c r="G57" s="70"/>
      <c r="H57" s="26"/>
      <c r="I57" s="218"/>
      <c r="J57" s="26" t="s">
        <v>109</v>
      </c>
      <c r="K57" s="26" t="s">
        <v>52</v>
      </c>
      <c r="L57" s="26" t="s">
        <v>53</v>
      </c>
      <c r="M57" s="26"/>
      <c r="N57" s="298">
        <v>43750</v>
      </c>
      <c r="O57" s="53">
        <v>35000</v>
      </c>
      <c r="P57" s="304">
        <v>35200</v>
      </c>
      <c r="Q57" s="205">
        <f t="shared" si="2"/>
        <v>80</v>
      </c>
      <c r="R57" s="455">
        <f t="shared" si="2"/>
        <v>100.57142857142858</v>
      </c>
    </row>
    <row r="58" spans="1:18">
      <c r="A58" s="294" t="s">
        <v>410</v>
      </c>
      <c r="B58" s="70"/>
      <c r="C58" s="70"/>
      <c r="D58" s="70"/>
      <c r="E58" s="70"/>
      <c r="F58" s="70"/>
      <c r="G58" s="70"/>
      <c r="H58" s="26"/>
      <c r="I58" s="218"/>
      <c r="J58" s="26" t="s">
        <v>109</v>
      </c>
      <c r="K58" s="26">
        <v>32</v>
      </c>
      <c r="L58" s="26" t="s">
        <v>54</v>
      </c>
      <c r="M58" s="26"/>
      <c r="N58" s="240">
        <f>SUM(N59:N62)</f>
        <v>660000</v>
      </c>
      <c r="O58" s="49">
        <f>SUM(O59:O62)</f>
        <v>670000</v>
      </c>
      <c r="P58" s="241">
        <f>SUM(P59:P62)</f>
        <v>987500</v>
      </c>
      <c r="Q58" s="205">
        <f t="shared" si="2"/>
        <v>101.51515151515152</v>
      </c>
      <c r="R58" s="72">
        <f t="shared" si="1"/>
        <v>147.38805970149252</v>
      </c>
    </row>
    <row r="59" spans="1:18">
      <c r="A59" s="294" t="s">
        <v>410</v>
      </c>
      <c r="B59" s="70" t="s">
        <v>328</v>
      </c>
      <c r="C59" s="70"/>
      <c r="D59" s="70" t="s">
        <v>5</v>
      </c>
      <c r="E59" s="70"/>
      <c r="F59" s="70"/>
      <c r="G59" s="70"/>
      <c r="H59" s="26"/>
      <c r="I59" s="218"/>
      <c r="J59" s="26" t="s">
        <v>109</v>
      </c>
      <c r="K59" s="26">
        <v>321</v>
      </c>
      <c r="L59" s="26" t="s">
        <v>55</v>
      </c>
      <c r="M59" s="26"/>
      <c r="N59" s="298">
        <v>35000</v>
      </c>
      <c r="O59" s="50">
        <v>25000</v>
      </c>
      <c r="P59" s="299">
        <v>27500</v>
      </c>
      <c r="Q59" s="205">
        <f t="shared" si="2"/>
        <v>71.428571428571431</v>
      </c>
      <c r="R59" s="72">
        <f t="shared" si="1"/>
        <v>110.00000000000001</v>
      </c>
    </row>
    <row r="60" spans="1:18">
      <c r="A60" s="294" t="s">
        <v>410</v>
      </c>
      <c r="B60" s="70" t="s">
        <v>328</v>
      </c>
      <c r="C60" s="70"/>
      <c r="D60" s="70" t="s">
        <v>7</v>
      </c>
      <c r="E60" s="70" t="s">
        <v>5</v>
      </c>
      <c r="F60" s="70"/>
      <c r="G60" s="70"/>
      <c r="H60" s="26"/>
      <c r="I60" s="218"/>
      <c r="J60" s="26" t="s">
        <v>109</v>
      </c>
      <c r="K60" s="26">
        <v>322</v>
      </c>
      <c r="L60" s="26" t="s">
        <v>103</v>
      </c>
      <c r="M60" s="26"/>
      <c r="N60" s="298">
        <v>95000</v>
      </c>
      <c r="O60" s="50">
        <v>120000</v>
      </c>
      <c r="P60" s="299">
        <v>220000</v>
      </c>
      <c r="Q60" s="205">
        <f t="shared" si="2"/>
        <v>126.31578947368421</v>
      </c>
      <c r="R60" s="72">
        <f t="shared" si="1"/>
        <v>183.33333333333331</v>
      </c>
    </row>
    <row r="61" spans="1:18">
      <c r="A61" s="294" t="s">
        <v>410</v>
      </c>
      <c r="B61" s="70" t="s">
        <v>328</v>
      </c>
      <c r="C61" s="70"/>
      <c r="D61" s="70" t="s">
        <v>7</v>
      </c>
      <c r="E61" s="70" t="s">
        <v>15</v>
      </c>
      <c r="F61" s="70"/>
      <c r="G61" s="70"/>
      <c r="H61" s="26"/>
      <c r="I61" s="218"/>
      <c r="J61" s="26" t="s">
        <v>109</v>
      </c>
      <c r="K61" s="26">
        <v>323</v>
      </c>
      <c r="L61" s="26" t="s">
        <v>57</v>
      </c>
      <c r="M61" s="26"/>
      <c r="N61" s="298">
        <v>450000</v>
      </c>
      <c r="O61" s="50">
        <v>400000</v>
      </c>
      <c r="P61" s="299">
        <v>590000</v>
      </c>
      <c r="Q61" s="205">
        <f t="shared" si="2"/>
        <v>88.888888888888886</v>
      </c>
      <c r="R61" s="72">
        <f t="shared" si="1"/>
        <v>147.5</v>
      </c>
    </row>
    <row r="62" spans="1:18">
      <c r="A62" s="294" t="s">
        <v>410</v>
      </c>
      <c r="B62" s="70" t="s">
        <v>328</v>
      </c>
      <c r="C62" s="70"/>
      <c r="D62" s="70" t="s">
        <v>7</v>
      </c>
      <c r="E62" s="70" t="s">
        <v>15</v>
      </c>
      <c r="F62" s="70"/>
      <c r="G62" s="70"/>
      <c r="H62" s="26"/>
      <c r="I62" s="218"/>
      <c r="J62" s="26" t="s">
        <v>109</v>
      </c>
      <c r="K62" s="26">
        <v>329</v>
      </c>
      <c r="L62" s="26" t="s">
        <v>58</v>
      </c>
      <c r="M62" s="26"/>
      <c r="N62" s="298">
        <v>80000</v>
      </c>
      <c r="O62" s="50">
        <v>125000</v>
      </c>
      <c r="P62" s="299">
        <v>150000</v>
      </c>
      <c r="Q62" s="205">
        <f t="shared" si="2"/>
        <v>156.25</v>
      </c>
      <c r="R62" s="72">
        <f t="shared" si="1"/>
        <v>120</v>
      </c>
    </row>
    <row r="63" spans="1:18">
      <c r="A63" s="294" t="s">
        <v>410</v>
      </c>
      <c r="B63" s="70"/>
      <c r="C63" s="70"/>
      <c r="D63" s="70"/>
      <c r="E63" s="70"/>
      <c r="F63" s="70"/>
      <c r="G63" s="70"/>
      <c r="H63" s="26"/>
      <c r="I63" s="218"/>
      <c r="J63" s="26" t="s">
        <v>109</v>
      </c>
      <c r="K63" s="26">
        <v>34</v>
      </c>
      <c r="L63" s="26" t="s">
        <v>59</v>
      </c>
      <c r="M63" s="26"/>
      <c r="N63" s="240">
        <f>N64</f>
        <v>5000</v>
      </c>
      <c r="O63" s="49">
        <f>O64</f>
        <v>6000</v>
      </c>
      <c r="P63" s="241">
        <f>P64</f>
        <v>6500</v>
      </c>
      <c r="Q63" s="205">
        <f t="shared" si="2"/>
        <v>120</v>
      </c>
      <c r="R63" s="72">
        <f t="shared" si="1"/>
        <v>108.33333333333333</v>
      </c>
    </row>
    <row r="64" spans="1:18">
      <c r="A64" s="294" t="s">
        <v>410</v>
      </c>
      <c r="B64" s="70" t="s">
        <v>328</v>
      </c>
      <c r="C64" s="70"/>
      <c r="D64" s="70"/>
      <c r="E64" s="70"/>
      <c r="F64" s="70"/>
      <c r="G64" s="70"/>
      <c r="H64" s="26"/>
      <c r="I64" s="218"/>
      <c r="J64" s="26" t="s">
        <v>109</v>
      </c>
      <c r="K64" s="26">
        <v>343</v>
      </c>
      <c r="L64" s="26" t="s">
        <v>60</v>
      </c>
      <c r="M64" s="26"/>
      <c r="N64" s="298">
        <v>5000</v>
      </c>
      <c r="O64" s="50">
        <v>6000</v>
      </c>
      <c r="P64" s="299">
        <v>6500</v>
      </c>
      <c r="Q64" s="205">
        <f t="shared" si="2"/>
        <v>120</v>
      </c>
      <c r="R64" s="72">
        <f t="shared" si="1"/>
        <v>108.33333333333333</v>
      </c>
    </row>
    <row r="65" spans="1:18">
      <c r="A65" s="297" t="s">
        <v>410</v>
      </c>
      <c r="B65" s="57"/>
      <c r="C65" s="57"/>
      <c r="D65" s="57"/>
      <c r="E65" s="57"/>
      <c r="F65" s="57"/>
      <c r="G65" s="57"/>
      <c r="H65" s="57"/>
      <c r="I65" s="223"/>
      <c r="J65" s="57" t="s">
        <v>109</v>
      </c>
      <c r="K65" s="57" t="s">
        <v>110</v>
      </c>
      <c r="L65" s="509" t="s">
        <v>108</v>
      </c>
      <c r="M65" s="509"/>
      <c r="N65" s="316">
        <f>N67</f>
        <v>250000</v>
      </c>
      <c r="O65" s="58">
        <f>SUM(O66:O67)</f>
        <v>20000</v>
      </c>
      <c r="P65" s="317">
        <f>SUM(P66:P67)</f>
        <v>143500</v>
      </c>
      <c r="Q65" s="210">
        <f t="shared" si="2"/>
        <v>8</v>
      </c>
      <c r="R65" s="434">
        <f t="shared" si="1"/>
        <v>717.5</v>
      </c>
    </row>
    <row r="66" spans="1:18">
      <c r="A66" s="413" t="s">
        <v>410</v>
      </c>
      <c r="B66" s="78" t="s">
        <v>328</v>
      </c>
      <c r="C66" s="78"/>
      <c r="D66" s="78"/>
      <c r="E66" s="78"/>
      <c r="F66" s="78"/>
      <c r="G66" s="78"/>
      <c r="H66" s="78"/>
      <c r="I66" s="221"/>
      <c r="J66" s="78" t="s">
        <v>109</v>
      </c>
      <c r="K66" s="78" t="s">
        <v>123</v>
      </c>
      <c r="L66" s="428" t="s">
        <v>64</v>
      </c>
      <c r="M66" s="428"/>
      <c r="N66" s="414">
        <v>0</v>
      </c>
      <c r="O66" s="415">
        <v>20000</v>
      </c>
      <c r="P66" s="416">
        <v>20000</v>
      </c>
      <c r="Q66" s="429">
        <v>0</v>
      </c>
      <c r="R66" s="433">
        <f t="shared" si="1"/>
        <v>100</v>
      </c>
    </row>
    <row r="67" spans="1:18">
      <c r="A67" s="297" t="s">
        <v>410</v>
      </c>
      <c r="B67" s="57" t="s">
        <v>328</v>
      </c>
      <c r="C67" s="57"/>
      <c r="D67" s="57"/>
      <c r="E67" s="57"/>
      <c r="F67" s="57"/>
      <c r="G67" s="57"/>
      <c r="H67" s="57"/>
      <c r="I67" s="223"/>
      <c r="J67" s="57" t="s">
        <v>109</v>
      </c>
      <c r="K67" s="57" t="s">
        <v>65</v>
      </c>
      <c r="L67" s="509" t="s">
        <v>66</v>
      </c>
      <c r="M67" s="509"/>
      <c r="N67" s="316">
        <v>250000</v>
      </c>
      <c r="O67" s="58">
        <v>0</v>
      </c>
      <c r="P67" s="317">
        <v>123500</v>
      </c>
      <c r="Q67" s="431">
        <f t="shared" ref="Q67" si="8">O67/N67*100</f>
        <v>0</v>
      </c>
      <c r="R67" s="434">
        <v>0</v>
      </c>
    </row>
    <row r="68" spans="1:18">
      <c r="A68" s="377" t="s">
        <v>411</v>
      </c>
      <c r="B68" s="216" t="s">
        <v>328</v>
      </c>
      <c r="C68" s="216"/>
      <c r="D68" s="216" t="s">
        <v>7</v>
      </c>
      <c r="E68" s="216" t="s">
        <v>15</v>
      </c>
      <c r="F68" s="216"/>
      <c r="G68" s="216"/>
      <c r="H68" s="216" t="s">
        <v>335</v>
      </c>
      <c r="I68" s="217"/>
      <c r="J68" s="224" t="s">
        <v>109</v>
      </c>
      <c r="K68" s="224" t="s">
        <v>204</v>
      </c>
      <c r="L68" s="224"/>
      <c r="M68" s="224"/>
      <c r="N68" s="383">
        <f t="shared" ref="N68:P70" si="9">N69</f>
        <v>100000</v>
      </c>
      <c r="O68" s="384">
        <f t="shared" si="9"/>
        <v>312000</v>
      </c>
      <c r="P68" s="385">
        <f t="shared" si="9"/>
        <v>305500</v>
      </c>
      <c r="Q68" s="381">
        <f t="shared" ref="Q68:Q75" si="10">O68/N68*100</f>
        <v>312</v>
      </c>
      <c r="R68" s="390">
        <f t="shared" si="1"/>
        <v>97.916666666666657</v>
      </c>
    </row>
    <row r="69" spans="1:18">
      <c r="A69" s="292" t="s">
        <v>411</v>
      </c>
      <c r="B69" s="70"/>
      <c r="C69" s="70"/>
      <c r="D69" s="70"/>
      <c r="E69" s="70"/>
      <c r="F69" s="70"/>
      <c r="G69" s="70"/>
      <c r="H69" s="70"/>
      <c r="I69" s="218"/>
      <c r="J69" s="26" t="s">
        <v>109</v>
      </c>
      <c r="K69" s="201" t="s">
        <v>7</v>
      </c>
      <c r="L69" s="26" t="s">
        <v>14</v>
      </c>
      <c r="M69" s="26"/>
      <c r="N69" s="298">
        <f t="shared" si="9"/>
        <v>100000</v>
      </c>
      <c r="O69" s="50">
        <f t="shared" si="9"/>
        <v>312000</v>
      </c>
      <c r="P69" s="299">
        <f t="shared" si="9"/>
        <v>305500</v>
      </c>
      <c r="Q69" s="205">
        <f t="shared" si="10"/>
        <v>312</v>
      </c>
      <c r="R69" s="72">
        <f t="shared" si="1"/>
        <v>97.916666666666657</v>
      </c>
    </row>
    <row r="70" spans="1:18">
      <c r="A70" s="292" t="s">
        <v>411</v>
      </c>
      <c r="B70" s="70"/>
      <c r="C70" s="70"/>
      <c r="D70" s="70"/>
      <c r="E70" s="70"/>
      <c r="F70" s="70"/>
      <c r="G70" s="70"/>
      <c r="H70" s="70"/>
      <c r="I70" s="218"/>
      <c r="J70" s="26" t="s">
        <v>109</v>
      </c>
      <c r="K70" s="201" t="s">
        <v>106</v>
      </c>
      <c r="L70" s="26" t="s">
        <v>54</v>
      </c>
      <c r="M70" s="26"/>
      <c r="N70" s="298">
        <f t="shared" si="9"/>
        <v>100000</v>
      </c>
      <c r="O70" s="50">
        <f t="shared" si="9"/>
        <v>312000</v>
      </c>
      <c r="P70" s="299">
        <f t="shared" si="9"/>
        <v>305500</v>
      </c>
      <c r="Q70" s="205">
        <f t="shared" si="10"/>
        <v>312</v>
      </c>
      <c r="R70" s="72">
        <f t="shared" si="1"/>
        <v>97.916666666666657</v>
      </c>
    </row>
    <row r="71" spans="1:18">
      <c r="A71" s="292" t="s">
        <v>411</v>
      </c>
      <c r="B71" s="70" t="s">
        <v>328</v>
      </c>
      <c r="C71" s="70"/>
      <c r="D71" s="70" t="s">
        <v>7</v>
      </c>
      <c r="E71" s="70" t="s">
        <v>15</v>
      </c>
      <c r="F71" s="70"/>
      <c r="G71" s="70"/>
      <c r="H71" s="70" t="s">
        <v>335</v>
      </c>
      <c r="I71" s="218"/>
      <c r="J71" s="26" t="s">
        <v>109</v>
      </c>
      <c r="K71" s="201" t="s">
        <v>104</v>
      </c>
      <c r="L71" s="26" t="s">
        <v>57</v>
      </c>
      <c r="M71" s="26"/>
      <c r="N71" s="298">
        <v>100000</v>
      </c>
      <c r="O71" s="50">
        <v>312000</v>
      </c>
      <c r="P71" s="299">
        <v>305500</v>
      </c>
      <c r="Q71" s="205">
        <f t="shared" si="10"/>
        <v>312</v>
      </c>
      <c r="R71" s="72">
        <f t="shared" si="1"/>
        <v>97.916666666666657</v>
      </c>
    </row>
    <row r="72" spans="1:18">
      <c r="A72" s="377" t="s">
        <v>412</v>
      </c>
      <c r="B72" s="224" t="s">
        <v>328</v>
      </c>
      <c r="C72" s="224"/>
      <c r="D72" s="224"/>
      <c r="E72" s="224"/>
      <c r="F72" s="224"/>
      <c r="G72" s="224"/>
      <c r="H72" s="224" t="s">
        <v>335</v>
      </c>
      <c r="I72" s="217"/>
      <c r="J72" s="224" t="s">
        <v>109</v>
      </c>
      <c r="K72" s="224" t="s">
        <v>111</v>
      </c>
      <c r="L72" s="224"/>
      <c r="M72" s="224"/>
      <c r="N72" s="383">
        <f t="shared" ref="N72:P78" si="11">N73</f>
        <v>30000</v>
      </c>
      <c r="O72" s="384">
        <f t="shared" si="11"/>
        <v>10000</v>
      </c>
      <c r="P72" s="385">
        <f t="shared" si="11"/>
        <v>26200</v>
      </c>
      <c r="Q72" s="381">
        <f t="shared" si="10"/>
        <v>33.333333333333329</v>
      </c>
      <c r="R72" s="390">
        <f t="shared" si="1"/>
        <v>262</v>
      </c>
    </row>
    <row r="73" spans="1:18">
      <c r="A73" s="294" t="s">
        <v>412</v>
      </c>
      <c r="B73" s="26"/>
      <c r="C73" s="26"/>
      <c r="D73" s="26"/>
      <c r="E73" s="26"/>
      <c r="F73" s="26"/>
      <c r="G73" s="26"/>
      <c r="H73" s="26"/>
      <c r="I73" s="218"/>
      <c r="J73" s="26" t="s">
        <v>109</v>
      </c>
      <c r="K73" s="201" t="s">
        <v>15</v>
      </c>
      <c r="L73" s="26" t="s">
        <v>16</v>
      </c>
      <c r="M73" s="26"/>
      <c r="N73" s="298">
        <f t="shared" si="11"/>
        <v>30000</v>
      </c>
      <c r="O73" s="50">
        <f t="shared" si="11"/>
        <v>10000</v>
      </c>
      <c r="P73" s="299">
        <f t="shared" si="11"/>
        <v>26200</v>
      </c>
      <c r="Q73" s="205">
        <f t="shared" si="10"/>
        <v>33.333333333333329</v>
      </c>
      <c r="R73" s="72">
        <f t="shared" si="1"/>
        <v>262</v>
      </c>
    </row>
    <row r="74" spans="1:18">
      <c r="A74" s="294" t="s">
        <v>412</v>
      </c>
      <c r="B74" s="26"/>
      <c r="C74" s="26"/>
      <c r="D74" s="26"/>
      <c r="E74" s="26"/>
      <c r="F74" s="26"/>
      <c r="G74" s="26"/>
      <c r="H74" s="26"/>
      <c r="I74" s="218"/>
      <c r="J74" s="26" t="s">
        <v>109</v>
      </c>
      <c r="K74" s="201" t="s">
        <v>112</v>
      </c>
      <c r="L74" s="26" t="s">
        <v>68</v>
      </c>
      <c r="M74" s="26"/>
      <c r="N74" s="298">
        <f t="shared" si="11"/>
        <v>30000</v>
      </c>
      <c r="O74" s="50">
        <f t="shared" si="11"/>
        <v>10000</v>
      </c>
      <c r="P74" s="299">
        <f t="shared" si="11"/>
        <v>26200</v>
      </c>
      <c r="Q74" s="205">
        <f t="shared" si="10"/>
        <v>33.333333333333329</v>
      </c>
      <c r="R74" s="72">
        <f t="shared" si="1"/>
        <v>262</v>
      </c>
    </row>
    <row r="75" spans="1:18">
      <c r="A75" s="294" t="s">
        <v>412</v>
      </c>
      <c r="B75" s="26" t="s">
        <v>328</v>
      </c>
      <c r="C75" s="26"/>
      <c r="D75" s="26"/>
      <c r="E75" s="26"/>
      <c r="F75" s="26"/>
      <c r="G75" s="26"/>
      <c r="H75" s="26" t="s">
        <v>335</v>
      </c>
      <c r="I75" s="218"/>
      <c r="J75" s="26" t="s">
        <v>109</v>
      </c>
      <c r="K75" s="201" t="s">
        <v>70</v>
      </c>
      <c r="L75" s="26" t="s">
        <v>71</v>
      </c>
      <c r="M75" s="26"/>
      <c r="N75" s="298">
        <v>30000</v>
      </c>
      <c r="O75" s="50">
        <v>10000</v>
      </c>
      <c r="P75" s="299">
        <v>26200</v>
      </c>
      <c r="Q75" s="205">
        <f t="shared" si="10"/>
        <v>33.333333333333329</v>
      </c>
      <c r="R75" s="72">
        <f t="shared" si="1"/>
        <v>262</v>
      </c>
    </row>
    <row r="76" spans="1:18">
      <c r="A76" s="377" t="s">
        <v>413</v>
      </c>
      <c r="B76" s="224" t="s">
        <v>328</v>
      </c>
      <c r="C76" s="224"/>
      <c r="D76" s="224"/>
      <c r="E76" s="224"/>
      <c r="F76" s="224"/>
      <c r="G76" s="224"/>
      <c r="H76" s="224"/>
      <c r="I76" s="217"/>
      <c r="J76" s="224" t="s">
        <v>109</v>
      </c>
      <c r="K76" s="224" t="s">
        <v>193</v>
      </c>
      <c r="L76" s="224"/>
      <c r="M76" s="224"/>
      <c r="N76" s="383">
        <v>0</v>
      </c>
      <c r="O76" s="384">
        <f t="shared" si="11"/>
        <v>250000</v>
      </c>
      <c r="P76" s="385">
        <f t="shared" si="11"/>
        <v>0</v>
      </c>
      <c r="Q76" s="389">
        <v>0</v>
      </c>
      <c r="R76" s="390">
        <f t="shared" si="1"/>
        <v>0</v>
      </c>
    </row>
    <row r="77" spans="1:18">
      <c r="A77" s="294" t="s">
        <v>413</v>
      </c>
      <c r="B77" s="26"/>
      <c r="C77" s="26"/>
      <c r="D77" s="26"/>
      <c r="E77" s="26"/>
      <c r="F77" s="26"/>
      <c r="G77" s="26"/>
      <c r="H77" s="26"/>
      <c r="I77" s="218"/>
      <c r="J77" s="26" t="s">
        <v>109</v>
      </c>
      <c r="K77" s="201" t="s">
        <v>7</v>
      </c>
      <c r="L77" s="26" t="s">
        <v>14</v>
      </c>
      <c r="M77" s="26"/>
      <c r="N77" s="298">
        <v>0</v>
      </c>
      <c r="O77" s="50">
        <f t="shared" si="11"/>
        <v>250000</v>
      </c>
      <c r="P77" s="299">
        <f t="shared" si="11"/>
        <v>0</v>
      </c>
      <c r="Q77" s="207">
        <v>0</v>
      </c>
      <c r="R77" s="72">
        <f t="shared" ref="R77:R140" si="12">P77/O77*100</f>
        <v>0</v>
      </c>
    </row>
    <row r="78" spans="1:18">
      <c r="A78" s="294" t="s">
        <v>413</v>
      </c>
      <c r="B78" s="26"/>
      <c r="C78" s="26"/>
      <c r="D78" s="26"/>
      <c r="E78" s="26"/>
      <c r="F78" s="26"/>
      <c r="G78" s="26"/>
      <c r="H78" s="26"/>
      <c r="I78" s="218"/>
      <c r="J78" s="26" t="s">
        <v>109</v>
      </c>
      <c r="K78" s="201" t="s">
        <v>189</v>
      </c>
      <c r="L78" s="508" t="s">
        <v>190</v>
      </c>
      <c r="M78" s="508"/>
      <c r="N78" s="298">
        <v>0</v>
      </c>
      <c r="O78" s="50">
        <f t="shared" si="11"/>
        <v>250000</v>
      </c>
      <c r="P78" s="299">
        <f t="shared" si="11"/>
        <v>0</v>
      </c>
      <c r="Q78" s="207">
        <v>0</v>
      </c>
      <c r="R78" s="72">
        <f t="shared" si="12"/>
        <v>0</v>
      </c>
    </row>
    <row r="79" spans="1:18" ht="23.45" customHeight="1">
      <c r="A79" s="294" t="s">
        <v>413</v>
      </c>
      <c r="B79" s="26" t="s">
        <v>328</v>
      </c>
      <c r="C79" s="26"/>
      <c r="D79" s="26"/>
      <c r="E79" s="26"/>
      <c r="F79" s="26"/>
      <c r="G79" s="26"/>
      <c r="H79" s="26"/>
      <c r="I79" s="218"/>
      <c r="J79" s="26" t="s">
        <v>109</v>
      </c>
      <c r="K79" s="201" t="s">
        <v>191</v>
      </c>
      <c r="L79" s="512" t="s">
        <v>349</v>
      </c>
      <c r="M79" s="512"/>
      <c r="N79" s="298">
        <v>0</v>
      </c>
      <c r="O79" s="50">
        <v>250000</v>
      </c>
      <c r="P79" s="299">
        <v>0</v>
      </c>
      <c r="Q79" s="207">
        <v>0</v>
      </c>
      <c r="R79" s="72">
        <f t="shared" si="12"/>
        <v>0</v>
      </c>
    </row>
    <row r="80" spans="1:18">
      <c r="A80" s="377" t="s">
        <v>414</v>
      </c>
      <c r="B80" s="224" t="s">
        <v>328</v>
      </c>
      <c r="C80" s="224"/>
      <c r="D80" s="224"/>
      <c r="E80" s="224"/>
      <c r="F80" s="224"/>
      <c r="G80" s="224"/>
      <c r="H80" s="224" t="s">
        <v>335</v>
      </c>
      <c r="I80" s="217"/>
      <c r="J80" s="224" t="s">
        <v>109</v>
      </c>
      <c r="K80" s="224" t="s">
        <v>135</v>
      </c>
      <c r="L80" s="386"/>
      <c r="M80" s="224"/>
      <c r="N80" s="383">
        <f t="shared" ref="N80:P82" si="13">N81</f>
        <v>4000</v>
      </c>
      <c r="O80" s="384">
        <f t="shared" si="13"/>
        <v>6250</v>
      </c>
      <c r="P80" s="385">
        <f t="shared" si="13"/>
        <v>6250</v>
      </c>
      <c r="Q80" s="381">
        <f>O80/N80*100</f>
        <v>156.25</v>
      </c>
      <c r="R80" s="390">
        <f t="shared" si="12"/>
        <v>100</v>
      </c>
    </row>
    <row r="81" spans="1:22">
      <c r="A81" s="294" t="s">
        <v>414</v>
      </c>
      <c r="B81" s="26"/>
      <c r="C81" s="26"/>
      <c r="D81" s="26"/>
      <c r="E81" s="26"/>
      <c r="F81" s="26"/>
      <c r="G81" s="26"/>
      <c r="H81" s="26"/>
      <c r="I81" s="218"/>
      <c r="J81" s="26" t="s">
        <v>109</v>
      </c>
      <c r="K81" s="201" t="s">
        <v>15</v>
      </c>
      <c r="L81" s="26" t="s">
        <v>16</v>
      </c>
      <c r="M81" s="26"/>
      <c r="N81" s="298">
        <f t="shared" si="13"/>
        <v>4000</v>
      </c>
      <c r="O81" s="50">
        <f t="shared" si="13"/>
        <v>6250</v>
      </c>
      <c r="P81" s="299">
        <f t="shared" si="13"/>
        <v>6250</v>
      </c>
      <c r="Q81" s="205">
        <f>O81/N81*100</f>
        <v>156.25</v>
      </c>
      <c r="R81" s="72">
        <f t="shared" si="12"/>
        <v>100</v>
      </c>
    </row>
    <row r="82" spans="1:22">
      <c r="A82" s="294" t="s">
        <v>414</v>
      </c>
      <c r="B82" s="26"/>
      <c r="C82" s="26"/>
      <c r="D82" s="26"/>
      <c r="E82" s="26"/>
      <c r="F82" s="26"/>
      <c r="G82" s="26"/>
      <c r="H82" s="26"/>
      <c r="I82" s="218"/>
      <c r="J82" s="26" t="s">
        <v>109</v>
      </c>
      <c r="K82" s="201" t="s">
        <v>112</v>
      </c>
      <c r="L82" s="26" t="s">
        <v>68</v>
      </c>
      <c r="M82" s="26"/>
      <c r="N82" s="298">
        <f t="shared" si="13"/>
        <v>4000</v>
      </c>
      <c r="O82" s="50">
        <f t="shared" si="13"/>
        <v>6250</v>
      </c>
      <c r="P82" s="299">
        <f t="shared" si="13"/>
        <v>6250</v>
      </c>
      <c r="Q82" s="205">
        <f>O82/N82*100</f>
        <v>156.25</v>
      </c>
      <c r="R82" s="72">
        <f t="shared" si="12"/>
        <v>100</v>
      </c>
    </row>
    <row r="83" spans="1:22">
      <c r="A83" s="294" t="s">
        <v>414</v>
      </c>
      <c r="B83" s="26" t="s">
        <v>328</v>
      </c>
      <c r="C83" s="26"/>
      <c r="D83" s="26"/>
      <c r="E83" s="26"/>
      <c r="F83" s="26"/>
      <c r="G83" s="26"/>
      <c r="H83" s="26" t="s">
        <v>335</v>
      </c>
      <c r="I83" s="218"/>
      <c r="J83" s="26" t="s">
        <v>109</v>
      </c>
      <c r="K83" s="201" t="s">
        <v>72</v>
      </c>
      <c r="L83" s="26" t="s">
        <v>73</v>
      </c>
      <c r="M83" s="26"/>
      <c r="N83" s="298">
        <v>4000</v>
      </c>
      <c r="O83" s="50">
        <v>6250</v>
      </c>
      <c r="P83" s="299">
        <v>6250</v>
      </c>
      <c r="Q83" s="205">
        <f>O83/N83*100</f>
        <v>156.25</v>
      </c>
      <c r="R83" s="72">
        <f t="shared" si="12"/>
        <v>100</v>
      </c>
    </row>
    <row r="84" spans="1:22">
      <c r="A84" s="377" t="s">
        <v>415</v>
      </c>
      <c r="B84" s="224" t="s">
        <v>328</v>
      </c>
      <c r="C84" s="224"/>
      <c r="D84" s="224"/>
      <c r="E84" s="224"/>
      <c r="F84" s="224"/>
      <c r="G84" s="224"/>
      <c r="H84" s="224" t="s">
        <v>335</v>
      </c>
      <c r="I84" s="217"/>
      <c r="J84" s="224" t="s">
        <v>109</v>
      </c>
      <c r="K84" s="224" t="s">
        <v>136</v>
      </c>
      <c r="L84" s="224"/>
      <c r="M84" s="224"/>
      <c r="N84" s="383">
        <f t="shared" ref="N84:P86" si="14">N85</f>
        <v>40000</v>
      </c>
      <c r="O84" s="387">
        <f t="shared" si="14"/>
        <v>0</v>
      </c>
      <c r="P84" s="388">
        <f t="shared" si="14"/>
        <v>0</v>
      </c>
      <c r="Q84" s="389">
        <f t="shared" ref="Q84:Q87" si="15">O84/N84*100</f>
        <v>0</v>
      </c>
      <c r="R84" s="390">
        <v>0</v>
      </c>
    </row>
    <row r="85" spans="1:22">
      <c r="A85" s="294" t="s">
        <v>415</v>
      </c>
      <c r="B85" s="26"/>
      <c r="C85" s="26"/>
      <c r="D85" s="26"/>
      <c r="E85" s="26"/>
      <c r="F85" s="26"/>
      <c r="G85" s="26"/>
      <c r="H85" s="26"/>
      <c r="I85" s="218"/>
      <c r="J85" s="26" t="s">
        <v>109</v>
      </c>
      <c r="K85" s="201" t="s">
        <v>15</v>
      </c>
      <c r="L85" s="26" t="s">
        <v>16</v>
      </c>
      <c r="M85" s="26"/>
      <c r="N85" s="298">
        <f t="shared" si="14"/>
        <v>40000</v>
      </c>
      <c r="O85" s="73">
        <f t="shared" si="14"/>
        <v>0</v>
      </c>
      <c r="P85" s="305">
        <f t="shared" si="14"/>
        <v>0</v>
      </c>
      <c r="Q85" s="207">
        <f t="shared" si="15"/>
        <v>0</v>
      </c>
      <c r="R85" s="72">
        <v>0</v>
      </c>
    </row>
    <row r="86" spans="1:22">
      <c r="A86" s="294" t="s">
        <v>415</v>
      </c>
      <c r="B86" s="26"/>
      <c r="C86" s="26"/>
      <c r="D86" s="26"/>
      <c r="E86" s="26"/>
      <c r="F86" s="26"/>
      <c r="G86" s="26"/>
      <c r="H86" s="26"/>
      <c r="I86" s="218"/>
      <c r="J86" s="26" t="s">
        <v>109</v>
      </c>
      <c r="K86" s="201" t="s">
        <v>112</v>
      </c>
      <c r="L86" s="26" t="s">
        <v>68</v>
      </c>
      <c r="M86" s="26"/>
      <c r="N86" s="298">
        <f t="shared" si="14"/>
        <v>40000</v>
      </c>
      <c r="O86" s="73">
        <f t="shared" si="14"/>
        <v>0</v>
      </c>
      <c r="P86" s="305">
        <f t="shared" si="14"/>
        <v>0</v>
      </c>
      <c r="Q86" s="207">
        <f t="shared" si="15"/>
        <v>0</v>
      </c>
      <c r="R86" s="72">
        <v>0</v>
      </c>
    </row>
    <row r="87" spans="1:22">
      <c r="A87" s="294" t="s">
        <v>415</v>
      </c>
      <c r="B87" s="26" t="s">
        <v>328</v>
      </c>
      <c r="C87" s="26"/>
      <c r="D87" s="26"/>
      <c r="E87" s="26"/>
      <c r="F87" s="26"/>
      <c r="G87" s="26"/>
      <c r="H87" s="26" t="s">
        <v>335</v>
      </c>
      <c r="I87" s="218"/>
      <c r="J87" s="26" t="s">
        <v>109</v>
      </c>
      <c r="K87" s="201" t="s">
        <v>72</v>
      </c>
      <c r="L87" s="26" t="s">
        <v>73</v>
      </c>
      <c r="M87" s="26"/>
      <c r="N87" s="298">
        <v>40000</v>
      </c>
      <c r="O87" s="73">
        <v>0</v>
      </c>
      <c r="P87" s="305">
        <v>0</v>
      </c>
      <c r="Q87" s="207">
        <f t="shared" si="15"/>
        <v>0</v>
      </c>
      <c r="R87" s="72">
        <v>0</v>
      </c>
    </row>
    <row r="88" spans="1:22">
      <c r="A88" s="377" t="s">
        <v>416</v>
      </c>
      <c r="B88" s="224" t="s">
        <v>328</v>
      </c>
      <c r="C88" s="224"/>
      <c r="D88" s="224"/>
      <c r="E88" s="224"/>
      <c r="F88" s="224"/>
      <c r="G88" s="224"/>
      <c r="H88" s="224" t="s">
        <v>335</v>
      </c>
      <c r="I88" s="217"/>
      <c r="J88" s="224" t="s">
        <v>109</v>
      </c>
      <c r="K88" s="386" t="s">
        <v>194</v>
      </c>
      <c r="L88" s="224"/>
      <c r="M88" s="224"/>
      <c r="N88" s="383">
        <f t="shared" ref="N88:P90" si="16">N89</f>
        <v>0</v>
      </c>
      <c r="O88" s="384">
        <f t="shared" si="16"/>
        <v>10625</v>
      </c>
      <c r="P88" s="385">
        <f t="shared" si="16"/>
        <v>10625</v>
      </c>
      <c r="Q88" s="475">
        <v>0</v>
      </c>
      <c r="R88" s="390">
        <f t="shared" si="12"/>
        <v>100</v>
      </c>
    </row>
    <row r="89" spans="1:22">
      <c r="A89" s="294" t="s">
        <v>416</v>
      </c>
      <c r="B89" s="26"/>
      <c r="C89" s="26"/>
      <c r="D89" s="26"/>
      <c r="E89" s="26"/>
      <c r="F89" s="26"/>
      <c r="G89" s="26"/>
      <c r="H89" s="26"/>
      <c r="I89" s="218"/>
      <c r="J89" s="26" t="s">
        <v>109</v>
      </c>
      <c r="K89" s="201" t="s">
        <v>15</v>
      </c>
      <c r="L89" s="26" t="s">
        <v>16</v>
      </c>
      <c r="M89" s="26"/>
      <c r="N89" s="298">
        <f t="shared" si="16"/>
        <v>0</v>
      </c>
      <c r="O89" s="50">
        <f t="shared" si="16"/>
        <v>10625</v>
      </c>
      <c r="P89" s="299">
        <f t="shared" si="16"/>
        <v>10625</v>
      </c>
      <c r="Q89" s="476">
        <v>0</v>
      </c>
      <c r="R89" s="72">
        <f t="shared" si="12"/>
        <v>100</v>
      </c>
    </row>
    <row r="90" spans="1:22">
      <c r="A90" s="294" t="s">
        <v>416</v>
      </c>
      <c r="B90" s="26"/>
      <c r="C90" s="26"/>
      <c r="D90" s="26"/>
      <c r="E90" s="26"/>
      <c r="F90" s="26"/>
      <c r="G90" s="26"/>
      <c r="H90" s="26"/>
      <c r="I90" s="218"/>
      <c r="J90" s="26" t="s">
        <v>109</v>
      </c>
      <c r="K90" s="201" t="s">
        <v>112</v>
      </c>
      <c r="L90" s="26" t="s">
        <v>68</v>
      </c>
      <c r="M90" s="26"/>
      <c r="N90" s="298">
        <f t="shared" si="16"/>
        <v>0</v>
      </c>
      <c r="O90" s="50">
        <f t="shared" si="16"/>
        <v>10625</v>
      </c>
      <c r="P90" s="299">
        <f t="shared" si="16"/>
        <v>10625</v>
      </c>
      <c r="Q90" s="476">
        <v>0</v>
      </c>
      <c r="R90" s="72">
        <f t="shared" si="12"/>
        <v>100</v>
      </c>
    </row>
    <row r="91" spans="1:22">
      <c r="A91" s="294" t="s">
        <v>416</v>
      </c>
      <c r="B91" s="26" t="s">
        <v>328</v>
      </c>
      <c r="C91" s="26"/>
      <c r="D91" s="26"/>
      <c r="E91" s="26"/>
      <c r="F91" s="26"/>
      <c r="G91" s="26"/>
      <c r="H91" s="26" t="s">
        <v>335</v>
      </c>
      <c r="I91" s="218"/>
      <c r="J91" s="26" t="s">
        <v>109</v>
      </c>
      <c r="K91" s="201" t="s">
        <v>72</v>
      </c>
      <c r="L91" s="26" t="s">
        <v>73</v>
      </c>
      <c r="M91" s="26"/>
      <c r="N91" s="298">
        <v>0</v>
      </c>
      <c r="O91" s="50">
        <v>10625</v>
      </c>
      <c r="P91" s="299">
        <v>10625</v>
      </c>
      <c r="Q91" s="476">
        <v>0</v>
      </c>
      <c r="R91" s="72">
        <f t="shared" si="12"/>
        <v>100</v>
      </c>
    </row>
    <row r="92" spans="1:22">
      <c r="A92" s="377" t="s">
        <v>417</v>
      </c>
      <c r="B92" s="224" t="s">
        <v>328</v>
      </c>
      <c r="C92" s="224"/>
      <c r="D92" s="224"/>
      <c r="E92" s="224"/>
      <c r="F92" s="224"/>
      <c r="G92" s="224"/>
      <c r="H92" s="224" t="s">
        <v>335</v>
      </c>
      <c r="I92" s="217"/>
      <c r="J92" s="224" t="s">
        <v>109</v>
      </c>
      <c r="K92" s="386" t="s">
        <v>195</v>
      </c>
      <c r="L92" s="224"/>
      <c r="M92" s="224"/>
      <c r="N92" s="383">
        <f t="shared" ref="N92:P94" si="17">N93</f>
        <v>0</v>
      </c>
      <c r="O92" s="384">
        <f t="shared" si="17"/>
        <v>5625</v>
      </c>
      <c r="P92" s="385">
        <f t="shared" si="17"/>
        <v>5625</v>
      </c>
      <c r="Q92" s="475">
        <v>0</v>
      </c>
      <c r="R92" s="390">
        <f t="shared" si="12"/>
        <v>100</v>
      </c>
    </row>
    <row r="93" spans="1:22">
      <c r="A93" s="294" t="s">
        <v>417</v>
      </c>
      <c r="B93" s="26"/>
      <c r="C93" s="26"/>
      <c r="D93" s="26"/>
      <c r="E93" s="26"/>
      <c r="F93" s="26"/>
      <c r="G93" s="26"/>
      <c r="H93" s="26"/>
      <c r="I93" s="218"/>
      <c r="J93" s="26" t="s">
        <v>109</v>
      </c>
      <c r="K93" s="201" t="s">
        <v>15</v>
      </c>
      <c r="L93" s="26" t="s">
        <v>16</v>
      </c>
      <c r="M93" s="26"/>
      <c r="N93" s="298">
        <f t="shared" si="17"/>
        <v>0</v>
      </c>
      <c r="O93" s="50">
        <f t="shared" si="17"/>
        <v>5625</v>
      </c>
      <c r="P93" s="299">
        <f t="shared" si="17"/>
        <v>5625</v>
      </c>
      <c r="Q93" s="476">
        <v>0</v>
      </c>
      <c r="R93" s="72">
        <f t="shared" si="12"/>
        <v>100</v>
      </c>
      <c r="V93" s="74"/>
    </row>
    <row r="94" spans="1:22">
      <c r="A94" s="294" t="s">
        <v>417</v>
      </c>
      <c r="B94" s="26"/>
      <c r="C94" s="26"/>
      <c r="D94" s="26"/>
      <c r="E94" s="26"/>
      <c r="F94" s="26"/>
      <c r="G94" s="26"/>
      <c r="H94" s="26"/>
      <c r="I94" s="218"/>
      <c r="J94" s="26" t="s">
        <v>109</v>
      </c>
      <c r="K94" s="201" t="s">
        <v>112</v>
      </c>
      <c r="L94" s="26" t="s">
        <v>68</v>
      </c>
      <c r="M94" s="26"/>
      <c r="N94" s="298">
        <f t="shared" si="17"/>
        <v>0</v>
      </c>
      <c r="O94" s="50">
        <f t="shared" si="17"/>
        <v>5625</v>
      </c>
      <c r="P94" s="299">
        <f t="shared" si="17"/>
        <v>5625</v>
      </c>
      <c r="Q94" s="476">
        <v>0</v>
      </c>
      <c r="R94" s="72">
        <f t="shared" si="12"/>
        <v>100</v>
      </c>
    </row>
    <row r="95" spans="1:22">
      <c r="A95" s="294" t="s">
        <v>417</v>
      </c>
      <c r="B95" s="26" t="s">
        <v>328</v>
      </c>
      <c r="C95" s="26"/>
      <c r="D95" s="26"/>
      <c r="E95" s="26"/>
      <c r="F95" s="26"/>
      <c r="G95" s="26"/>
      <c r="H95" s="26" t="s">
        <v>335</v>
      </c>
      <c r="I95" s="218"/>
      <c r="J95" s="26" t="s">
        <v>109</v>
      </c>
      <c r="K95" s="201" t="s">
        <v>72</v>
      </c>
      <c r="L95" s="26" t="s">
        <v>73</v>
      </c>
      <c r="M95" s="26"/>
      <c r="N95" s="298">
        <v>0</v>
      </c>
      <c r="O95" s="50">
        <v>5625</v>
      </c>
      <c r="P95" s="299">
        <v>5625</v>
      </c>
      <c r="Q95" s="476">
        <v>0</v>
      </c>
      <c r="R95" s="72">
        <f t="shared" si="12"/>
        <v>100</v>
      </c>
    </row>
    <row r="96" spans="1:22">
      <c r="A96" s="377" t="s">
        <v>418</v>
      </c>
      <c r="B96" s="224" t="s">
        <v>328</v>
      </c>
      <c r="C96" s="224"/>
      <c r="D96" s="224"/>
      <c r="E96" s="224"/>
      <c r="F96" s="224"/>
      <c r="G96" s="224"/>
      <c r="H96" s="224" t="s">
        <v>335</v>
      </c>
      <c r="I96" s="217"/>
      <c r="J96" s="224" t="s">
        <v>109</v>
      </c>
      <c r="K96" s="386" t="s">
        <v>197</v>
      </c>
      <c r="L96" s="224"/>
      <c r="M96" s="224"/>
      <c r="N96" s="383">
        <f t="shared" ref="N96:P98" si="18">N97</f>
        <v>0</v>
      </c>
      <c r="O96" s="384">
        <f t="shared" si="18"/>
        <v>313500</v>
      </c>
      <c r="P96" s="385">
        <f t="shared" si="18"/>
        <v>313500</v>
      </c>
      <c r="Q96" s="475">
        <v>0</v>
      </c>
      <c r="R96" s="390">
        <f t="shared" si="12"/>
        <v>100</v>
      </c>
    </row>
    <row r="97" spans="1:18">
      <c r="A97" s="418" t="s">
        <v>418</v>
      </c>
      <c r="B97" s="226"/>
      <c r="C97" s="226"/>
      <c r="D97" s="226"/>
      <c r="E97" s="226"/>
      <c r="F97" s="226"/>
      <c r="G97" s="226"/>
      <c r="H97" s="226"/>
      <c r="I97" s="419"/>
      <c r="J97" s="226" t="s">
        <v>109</v>
      </c>
      <c r="K97" s="427" t="s">
        <v>15</v>
      </c>
      <c r="L97" s="226" t="s">
        <v>16</v>
      </c>
      <c r="M97" s="226"/>
      <c r="N97" s="421">
        <f t="shared" si="18"/>
        <v>0</v>
      </c>
      <c r="O97" s="422">
        <f t="shared" si="18"/>
        <v>313500</v>
      </c>
      <c r="P97" s="423">
        <f t="shared" si="18"/>
        <v>313500</v>
      </c>
      <c r="Q97" s="477">
        <v>0</v>
      </c>
      <c r="R97" s="432">
        <f t="shared" si="12"/>
        <v>100</v>
      </c>
    </row>
    <row r="98" spans="1:18">
      <c r="A98" s="413" t="s">
        <v>418</v>
      </c>
      <c r="B98" s="78"/>
      <c r="C98" s="78"/>
      <c r="D98" s="78"/>
      <c r="E98" s="78"/>
      <c r="F98" s="78"/>
      <c r="G98" s="78"/>
      <c r="H98" s="78"/>
      <c r="I98" s="221"/>
      <c r="J98" s="78" t="s">
        <v>109</v>
      </c>
      <c r="K98" s="428" t="s">
        <v>112</v>
      </c>
      <c r="L98" s="78" t="s">
        <v>68</v>
      </c>
      <c r="M98" s="78"/>
      <c r="N98" s="414">
        <f t="shared" si="18"/>
        <v>0</v>
      </c>
      <c r="O98" s="415">
        <f t="shared" si="18"/>
        <v>313500</v>
      </c>
      <c r="P98" s="416">
        <f t="shared" si="18"/>
        <v>313500</v>
      </c>
      <c r="Q98" s="478">
        <v>0</v>
      </c>
      <c r="R98" s="433">
        <f t="shared" si="12"/>
        <v>100</v>
      </c>
    </row>
    <row r="99" spans="1:18">
      <c r="A99" s="297" t="s">
        <v>418</v>
      </c>
      <c r="B99" s="57" t="s">
        <v>328</v>
      </c>
      <c r="C99" s="57"/>
      <c r="D99" s="57"/>
      <c r="E99" s="57"/>
      <c r="F99" s="57"/>
      <c r="G99" s="57"/>
      <c r="H99" s="57" t="s">
        <v>335</v>
      </c>
      <c r="I99" s="223"/>
      <c r="J99" s="57" t="s">
        <v>109</v>
      </c>
      <c r="K99" s="430" t="s">
        <v>72</v>
      </c>
      <c r="L99" s="57" t="s">
        <v>73</v>
      </c>
      <c r="M99" s="57"/>
      <c r="N99" s="316">
        <v>0</v>
      </c>
      <c r="O99" s="58">
        <v>313500</v>
      </c>
      <c r="P99" s="317">
        <v>313500</v>
      </c>
      <c r="Q99" s="479">
        <v>0</v>
      </c>
      <c r="R99" s="434">
        <f t="shared" si="12"/>
        <v>100</v>
      </c>
    </row>
    <row r="100" spans="1:18">
      <c r="A100" s="377" t="s">
        <v>419</v>
      </c>
      <c r="B100" s="224" t="s">
        <v>328</v>
      </c>
      <c r="C100" s="224"/>
      <c r="D100" s="224"/>
      <c r="E100" s="224"/>
      <c r="F100" s="224"/>
      <c r="G100" s="224"/>
      <c r="H100" s="224" t="s">
        <v>335</v>
      </c>
      <c r="I100" s="217"/>
      <c r="J100" s="224" t="s">
        <v>109</v>
      </c>
      <c r="K100" s="386" t="s">
        <v>196</v>
      </c>
      <c r="L100" s="224"/>
      <c r="M100" s="224"/>
      <c r="N100" s="383">
        <f t="shared" ref="N100:P102" si="19">N101</f>
        <v>0</v>
      </c>
      <c r="O100" s="384">
        <f t="shared" si="19"/>
        <v>1375</v>
      </c>
      <c r="P100" s="385">
        <f t="shared" si="19"/>
        <v>1375</v>
      </c>
      <c r="Q100" s="475">
        <v>0</v>
      </c>
      <c r="R100" s="390">
        <f t="shared" si="12"/>
        <v>100</v>
      </c>
    </row>
    <row r="101" spans="1:18">
      <c r="A101" s="294" t="s">
        <v>419</v>
      </c>
      <c r="B101" s="26"/>
      <c r="C101" s="26"/>
      <c r="D101" s="26"/>
      <c r="E101" s="26"/>
      <c r="F101" s="26"/>
      <c r="G101" s="26"/>
      <c r="H101" s="26"/>
      <c r="I101" s="218"/>
      <c r="J101" s="26" t="s">
        <v>109</v>
      </c>
      <c r="K101" s="201" t="s">
        <v>15</v>
      </c>
      <c r="L101" s="26" t="s">
        <v>16</v>
      </c>
      <c r="M101" s="26"/>
      <c r="N101" s="298">
        <f t="shared" si="19"/>
        <v>0</v>
      </c>
      <c r="O101" s="50">
        <f t="shared" si="19"/>
        <v>1375</v>
      </c>
      <c r="P101" s="299">
        <f t="shared" si="19"/>
        <v>1375</v>
      </c>
      <c r="Q101" s="476">
        <v>0</v>
      </c>
      <c r="R101" s="72">
        <f t="shared" si="12"/>
        <v>100</v>
      </c>
    </row>
    <row r="102" spans="1:18">
      <c r="A102" s="294" t="s">
        <v>419</v>
      </c>
      <c r="B102" s="26"/>
      <c r="C102" s="26"/>
      <c r="D102" s="26"/>
      <c r="E102" s="26"/>
      <c r="F102" s="26"/>
      <c r="G102" s="26"/>
      <c r="H102" s="26"/>
      <c r="I102" s="218"/>
      <c r="J102" s="26" t="s">
        <v>109</v>
      </c>
      <c r="K102" s="201" t="s">
        <v>112</v>
      </c>
      <c r="L102" s="26" t="s">
        <v>68</v>
      </c>
      <c r="M102" s="26"/>
      <c r="N102" s="298">
        <f t="shared" si="19"/>
        <v>0</v>
      </c>
      <c r="O102" s="50">
        <f t="shared" si="19"/>
        <v>1375</v>
      </c>
      <c r="P102" s="299">
        <f t="shared" si="19"/>
        <v>1375</v>
      </c>
      <c r="Q102" s="476">
        <v>0</v>
      </c>
      <c r="R102" s="72">
        <f t="shared" si="12"/>
        <v>100</v>
      </c>
    </row>
    <row r="103" spans="1:18">
      <c r="A103" s="294" t="s">
        <v>419</v>
      </c>
      <c r="B103" s="26" t="s">
        <v>328</v>
      </c>
      <c r="C103" s="26"/>
      <c r="D103" s="26"/>
      <c r="E103" s="26"/>
      <c r="F103" s="26"/>
      <c r="G103" s="26"/>
      <c r="H103" s="26" t="s">
        <v>335</v>
      </c>
      <c r="I103" s="218"/>
      <c r="J103" s="26" t="s">
        <v>109</v>
      </c>
      <c r="K103" s="201" t="s">
        <v>72</v>
      </c>
      <c r="L103" s="26" t="s">
        <v>73</v>
      </c>
      <c r="M103" s="26"/>
      <c r="N103" s="298">
        <v>0</v>
      </c>
      <c r="O103" s="50">
        <v>1375</v>
      </c>
      <c r="P103" s="299">
        <v>1375</v>
      </c>
      <c r="Q103" s="476">
        <v>0</v>
      </c>
      <c r="R103" s="72">
        <f t="shared" si="12"/>
        <v>100</v>
      </c>
    </row>
    <row r="104" spans="1:18">
      <c r="A104" s="349"/>
      <c r="B104" s="350"/>
      <c r="C104" s="350"/>
      <c r="D104" s="350"/>
      <c r="E104" s="350"/>
      <c r="F104" s="350"/>
      <c r="G104" s="350"/>
      <c r="H104" s="350"/>
      <c r="I104" s="351"/>
      <c r="J104" s="350"/>
      <c r="K104" s="350" t="s">
        <v>360</v>
      </c>
      <c r="L104" s="350"/>
      <c r="M104" s="350"/>
      <c r="N104" s="391">
        <f>SUM(N105)</f>
        <v>258000</v>
      </c>
      <c r="O104" s="392">
        <f>SUM(O105)</f>
        <v>288000</v>
      </c>
      <c r="P104" s="393">
        <f>SUM(P105)</f>
        <v>275000</v>
      </c>
      <c r="Q104" s="355">
        <f t="shared" ref="Q104:Q126" si="20">O104/N104*100</f>
        <v>111.62790697674419</v>
      </c>
      <c r="R104" s="356">
        <f t="shared" si="12"/>
        <v>95.486111111111114</v>
      </c>
    </row>
    <row r="105" spans="1:18">
      <c r="A105" s="291"/>
      <c r="B105" s="45"/>
      <c r="C105" s="45"/>
      <c r="D105" s="45"/>
      <c r="E105" s="45"/>
      <c r="F105" s="45"/>
      <c r="G105" s="45"/>
      <c r="H105" s="45"/>
      <c r="I105" s="232"/>
      <c r="J105" s="215" t="s">
        <v>12</v>
      </c>
      <c r="K105" s="45" t="s">
        <v>361</v>
      </c>
      <c r="L105" s="45"/>
      <c r="M105" s="45"/>
      <c r="N105" s="306">
        <f>N106</f>
        <v>258000</v>
      </c>
      <c r="O105" s="54">
        <f>O106</f>
        <v>288000</v>
      </c>
      <c r="P105" s="307">
        <f>P106</f>
        <v>275000</v>
      </c>
      <c r="Q105" s="204">
        <f t="shared" si="20"/>
        <v>111.62790697674419</v>
      </c>
      <c r="R105" s="212">
        <f t="shared" si="12"/>
        <v>95.486111111111114</v>
      </c>
    </row>
    <row r="106" spans="1:18">
      <c r="A106" s="370" t="s">
        <v>394</v>
      </c>
      <c r="B106" s="219" t="s">
        <v>328</v>
      </c>
      <c r="C106" s="219" t="s">
        <v>5</v>
      </c>
      <c r="D106" s="219"/>
      <c r="E106" s="219"/>
      <c r="F106" s="219" t="s">
        <v>330</v>
      </c>
      <c r="G106" s="219"/>
      <c r="H106" s="219"/>
      <c r="I106" s="220"/>
      <c r="J106" s="371"/>
      <c r="K106" s="371" t="s">
        <v>362</v>
      </c>
      <c r="L106" s="371"/>
      <c r="M106" s="371"/>
      <c r="N106" s="394">
        <f>N107+N111</f>
        <v>258000</v>
      </c>
      <c r="O106" s="395">
        <f>O107+O111</f>
        <v>288000</v>
      </c>
      <c r="P106" s="396">
        <f>P107+P111</f>
        <v>275000</v>
      </c>
      <c r="Q106" s="375">
        <f t="shared" si="20"/>
        <v>111.62790697674419</v>
      </c>
      <c r="R106" s="376">
        <f t="shared" si="12"/>
        <v>95.486111111111114</v>
      </c>
    </row>
    <row r="107" spans="1:18">
      <c r="A107" s="377" t="s">
        <v>420</v>
      </c>
      <c r="B107" s="216" t="s">
        <v>328</v>
      </c>
      <c r="C107" s="216"/>
      <c r="D107" s="216"/>
      <c r="E107" s="216"/>
      <c r="F107" s="216" t="s">
        <v>330</v>
      </c>
      <c r="G107" s="216"/>
      <c r="H107" s="216"/>
      <c r="I107" s="217"/>
      <c r="J107" s="224" t="s">
        <v>113</v>
      </c>
      <c r="K107" s="224" t="s">
        <v>205</v>
      </c>
      <c r="L107" s="224"/>
      <c r="M107" s="224"/>
      <c r="N107" s="397">
        <f t="shared" ref="N107:P109" si="21">N108</f>
        <v>250000</v>
      </c>
      <c r="O107" s="398">
        <f t="shared" si="21"/>
        <v>280000</v>
      </c>
      <c r="P107" s="399">
        <f t="shared" si="21"/>
        <v>270000</v>
      </c>
      <c r="Q107" s="381">
        <f t="shared" si="20"/>
        <v>112.00000000000001</v>
      </c>
      <c r="R107" s="390">
        <f t="shared" si="12"/>
        <v>96.428571428571431</v>
      </c>
    </row>
    <row r="108" spans="1:18">
      <c r="A108" s="292" t="s">
        <v>420</v>
      </c>
      <c r="B108" s="70"/>
      <c r="C108" s="70"/>
      <c r="D108" s="70"/>
      <c r="E108" s="70"/>
      <c r="F108" s="70"/>
      <c r="G108" s="70"/>
      <c r="H108" s="70"/>
      <c r="I108" s="218"/>
      <c r="J108" s="26" t="s">
        <v>113</v>
      </c>
      <c r="K108" s="26">
        <v>3</v>
      </c>
      <c r="L108" s="26" t="s">
        <v>14</v>
      </c>
      <c r="M108" s="26"/>
      <c r="N108" s="308">
        <f t="shared" si="21"/>
        <v>250000</v>
      </c>
      <c r="O108" s="55">
        <f t="shared" si="21"/>
        <v>280000</v>
      </c>
      <c r="P108" s="309">
        <f t="shared" si="21"/>
        <v>270000</v>
      </c>
      <c r="Q108" s="205">
        <f t="shared" si="20"/>
        <v>112.00000000000001</v>
      </c>
      <c r="R108" s="72">
        <f t="shared" si="12"/>
        <v>96.428571428571431</v>
      </c>
    </row>
    <row r="109" spans="1:18">
      <c r="A109" s="292" t="s">
        <v>420</v>
      </c>
      <c r="B109" s="70"/>
      <c r="C109" s="70"/>
      <c r="D109" s="70"/>
      <c r="E109" s="70"/>
      <c r="F109" s="70"/>
      <c r="G109" s="70"/>
      <c r="H109" s="70"/>
      <c r="I109" s="218"/>
      <c r="J109" s="26" t="s">
        <v>113</v>
      </c>
      <c r="K109" s="26">
        <v>38</v>
      </c>
      <c r="L109" s="26" t="s">
        <v>108</v>
      </c>
      <c r="M109" s="26"/>
      <c r="N109" s="308">
        <f t="shared" si="21"/>
        <v>250000</v>
      </c>
      <c r="O109" s="55">
        <f t="shared" si="21"/>
        <v>280000</v>
      </c>
      <c r="P109" s="309">
        <f t="shared" si="21"/>
        <v>270000</v>
      </c>
      <c r="Q109" s="205">
        <f t="shared" si="20"/>
        <v>112.00000000000001</v>
      </c>
      <c r="R109" s="72">
        <f t="shared" si="12"/>
        <v>96.428571428571431</v>
      </c>
    </row>
    <row r="110" spans="1:18">
      <c r="A110" s="292" t="s">
        <v>420</v>
      </c>
      <c r="B110" s="70" t="s">
        <v>328</v>
      </c>
      <c r="C110" s="70"/>
      <c r="D110" s="70"/>
      <c r="E110" s="70"/>
      <c r="F110" s="70" t="s">
        <v>330</v>
      </c>
      <c r="G110" s="70"/>
      <c r="H110" s="70"/>
      <c r="I110" s="218"/>
      <c r="J110" s="26" t="s">
        <v>113</v>
      </c>
      <c r="K110" s="26">
        <v>381</v>
      </c>
      <c r="L110" s="26" t="s">
        <v>64</v>
      </c>
      <c r="M110" s="26"/>
      <c r="N110" s="308">
        <v>250000</v>
      </c>
      <c r="O110" s="55">
        <v>280000</v>
      </c>
      <c r="P110" s="309">
        <v>270000</v>
      </c>
      <c r="Q110" s="205">
        <f t="shared" si="20"/>
        <v>112.00000000000001</v>
      </c>
      <c r="R110" s="72">
        <f t="shared" si="12"/>
        <v>96.428571428571431</v>
      </c>
    </row>
    <row r="111" spans="1:18">
      <c r="A111" s="377" t="s">
        <v>421</v>
      </c>
      <c r="B111" s="216" t="s">
        <v>328</v>
      </c>
      <c r="C111" s="216"/>
      <c r="D111" s="216"/>
      <c r="E111" s="216"/>
      <c r="F111" s="216"/>
      <c r="G111" s="216"/>
      <c r="H111" s="216"/>
      <c r="I111" s="217"/>
      <c r="J111" s="224" t="s">
        <v>113</v>
      </c>
      <c r="K111" s="224" t="s">
        <v>206</v>
      </c>
      <c r="L111" s="224"/>
      <c r="M111" s="224"/>
      <c r="N111" s="397">
        <f t="shared" ref="N111:P113" si="22">N112</f>
        <v>8000</v>
      </c>
      <c r="O111" s="398">
        <f t="shared" si="22"/>
        <v>8000</v>
      </c>
      <c r="P111" s="399">
        <f t="shared" si="22"/>
        <v>5000</v>
      </c>
      <c r="Q111" s="381">
        <f t="shared" si="20"/>
        <v>100</v>
      </c>
      <c r="R111" s="390">
        <f t="shared" si="12"/>
        <v>62.5</v>
      </c>
    </row>
    <row r="112" spans="1:18">
      <c r="A112" s="292" t="s">
        <v>421</v>
      </c>
      <c r="B112" s="70"/>
      <c r="C112" s="70"/>
      <c r="D112" s="70"/>
      <c r="E112" s="70"/>
      <c r="F112" s="70"/>
      <c r="G112" s="70"/>
      <c r="H112" s="70"/>
      <c r="I112" s="218"/>
      <c r="J112" s="26" t="s">
        <v>113</v>
      </c>
      <c r="K112" s="26">
        <v>3</v>
      </c>
      <c r="L112" s="26" t="s">
        <v>14</v>
      </c>
      <c r="M112" s="26"/>
      <c r="N112" s="308">
        <f t="shared" si="22"/>
        <v>8000</v>
      </c>
      <c r="O112" s="55">
        <f t="shared" si="22"/>
        <v>8000</v>
      </c>
      <c r="P112" s="309">
        <f t="shared" si="22"/>
        <v>5000</v>
      </c>
      <c r="Q112" s="205">
        <f t="shared" si="20"/>
        <v>100</v>
      </c>
      <c r="R112" s="72">
        <f t="shared" si="12"/>
        <v>62.5</v>
      </c>
    </row>
    <row r="113" spans="1:18">
      <c r="A113" s="292" t="s">
        <v>421</v>
      </c>
      <c r="B113" s="70"/>
      <c r="C113" s="70"/>
      <c r="D113" s="70"/>
      <c r="E113" s="70"/>
      <c r="F113" s="70"/>
      <c r="G113" s="70"/>
      <c r="H113" s="70"/>
      <c r="I113" s="218"/>
      <c r="J113" s="26" t="s">
        <v>113</v>
      </c>
      <c r="K113" s="26">
        <v>38</v>
      </c>
      <c r="L113" s="26" t="s">
        <v>108</v>
      </c>
      <c r="M113" s="26"/>
      <c r="N113" s="308">
        <f t="shared" si="22"/>
        <v>8000</v>
      </c>
      <c r="O113" s="55">
        <f t="shared" si="22"/>
        <v>8000</v>
      </c>
      <c r="P113" s="309">
        <f t="shared" si="22"/>
        <v>5000</v>
      </c>
      <c r="Q113" s="205">
        <f t="shared" si="20"/>
        <v>100</v>
      </c>
      <c r="R113" s="72">
        <f t="shared" si="12"/>
        <v>62.5</v>
      </c>
    </row>
    <row r="114" spans="1:18">
      <c r="A114" s="292" t="s">
        <v>421</v>
      </c>
      <c r="B114" s="70" t="s">
        <v>328</v>
      </c>
      <c r="C114" s="70"/>
      <c r="D114" s="70"/>
      <c r="E114" s="70"/>
      <c r="F114" s="70"/>
      <c r="G114" s="70"/>
      <c r="H114" s="70"/>
      <c r="I114" s="218"/>
      <c r="J114" s="26" t="s">
        <v>113</v>
      </c>
      <c r="K114" s="26">
        <v>381</v>
      </c>
      <c r="L114" s="26" t="s">
        <v>64</v>
      </c>
      <c r="M114" s="26"/>
      <c r="N114" s="308">
        <v>8000</v>
      </c>
      <c r="O114" s="55">
        <v>8000</v>
      </c>
      <c r="P114" s="309">
        <v>5000</v>
      </c>
      <c r="Q114" s="205">
        <f t="shared" si="20"/>
        <v>100</v>
      </c>
      <c r="R114" s="72">
        <f t="shared" si="12"/>
        <v>62.5</v>
      </c>
    </row>
    <row r="115" spans="1:18">
      <c r="A115" s="349"/>
      <c r="B115" s="350"/>
      <c r="C115" s="350"/>
      <c r="D115" s="350"/>
      <c r="E115" s="350"/>
      <c r="F115" s="350"/>
      <c r="G115" s="350"/>
      <c r="H115" s="350"/>
      <c r="I115" s="351"/>
      <c r="J115" s="350"/>
      <c r="K115" s="350" t="s">
        <v>363</v>
      </c>
      <c r="L115" s="350"/>
      <c r="M115" s="350"/>
      <c r="N115" s="400">
        <f>N116+N127+N142</f>
        <v>6206500</v>
      </c>
      <c r="O115" s="401">
        <f>O116+O142+O127</f>
        <v>11013260</v>
      </c>
      <c r="P115" s="402">
        <f>P116+P142+P127</f>
        <v>11294378</v>
      </c>
      <c r="Q115" s="355">
        <f t="shared" si="20"/>
        <v>177.44719245951825</v>
      </c>
      <c r="R115" s="356">
        <f>P115/O115*100</f>
        <v>102.55254120941484</v>
      </c>
    </row>
    <row r="116" spans="1:18">
      <c r="A116" s="357"/>
      <c r="B116" s="358"/>
      <c r="C116" s="358"/>
      <c r="D116" s="358"/>
      <c r="E116" s="358"/>
      <c r="F116" s="358"/>
      <c r="G116" s="358"/>
      <c r="H116" s="358"/>
      <c r="I116" s="359"/>
      <c r="J116" s="360" t="s">
        <v>10</v>
      </c>
      <c r="K116" s="360" t="s">
        <v>364</v>
      </c>
      <c r="L116" s="360"/>
      <c r="M116" s="360"/>
      <c r="N116" s="403">
        <f>N117</f>
        <v>1500000</v>
      </c>
      <c r="O116" s="404">
        <f>O117</f>
        <v>2060000</v>
      </c>
      <c r="P116" s="405">
        <f>P117</f>
        <v>2300000</v>
      </c>
      <c r="Q116" s="364">
        <f t="shared" si="20"/>
        <v>137.33333333333334</v>
      </c>
      <c r="R116" s="365">
        <f>P116/O116*100</f>
        <v>111.65048543689321</v>
      </c>
    </row>
    <row r="117" spans="1:18">
      <c r="A117" s="293" t="s">
        <v>395</v>
      </c>
      <c r="B117" s="202" t="s">
        <v>328</v>
      </c>
      <c r="C117" s="202" t="s">
        <v>5</v>
      </c>
      <c r="D117" s="202" t="s">
        <v>7</v>
      </c>
      <c r="E117" s="202" t="s">
        <v>15</v>
      </c>
      <c r="F117" s="202"/>
      <c r="G117" s="202"/>
      <c r="H117" s="202" t="s">
        <v>335</v>
      </c>
      <c r="I117" s="233"/>
      <c r="J117" s="46"/>
      <c r="K117" s="46" t="s">
        <v>365</v>
      </c>
      <c r="L117" s="46"/>
      <c r="M117" s="46"/>
      <c r="N117" s="302">
        <f>N118+N122</f>
        <v>1500000</v>
      </c>
      <c r="O117" s="47">
        <f>O118+O122</f>
        <v>2060000</v>
      </c>
      <c r="P117" s="303">
        <f>P118+P122</f>
        <v>2300000</v>
      </c>
      <c r="Q117" s="209">
        <f t="shared" si="20"/>
        <v>137.33333333333334</v>
      </c>
      <c r="R117" s="213">
        <f t="shared" si="12"/>
        <v>111.65048543689321</v>
      </c>
    </row>
    <row r="118" spans="1:18">
      <c r="A118" s="377" t="s">
        <v>422</v>
      </c>
      <c r="B118" s="216" t="s">
        <v>328</v>
      </c>
      <c r="C118" s="216" t="s">
        <v>5</v>
      </c>
      <c r="D118" s="216" t="s">
        <v>7</v>
      </c>
      <c r="E118" s="216" t="s">
        <v>15</v>
      </c>
      <c r="F118" s="216"/>
      <c r="G118" s="216"/>
      <c r="H118" s="216" t="s">
        <v>335</v>
      </c>
      <c r="I118" s="217"/>
      <c r="J118" s="224" t="s">
        <v>221</v>
      </c>
      <c r="K118" s="224" t="s">
        <v>211</v>
      </c>
      <c r="L118" s="224"/>
      <c r="M118" s="224"/>
      <c r="N118" s="383">
        <f t="shared" ref="N118:P120" si="23">N119</f>
        <v>1200000</v>
      </c>
      <c r="O118" s="384">
        <f t="shared" si="23"/>
        <v>1720000</v>
      </c>
      <c r="P118" s="385">
        <f t="shared" si="23"/>
        <v>1960000</v>
      </c>
      <c r="Q118" s="381">
        <f t="shared" si="20"/>
        <v>143.33333333333334</v>
      </c>
      <c r="R118" s="390">
        <f t="shared" si="12"/>
        <v>113.95348837209302</v>
      </c>
    </row>
    <row r="119" spans="1:18">
      <c r="A119" s="294" t="s">
        <v>422</v>
      </c>
      <c r="B119" s="70"/>
      <c r="C119" s="70"/>
      <c r="D119" s="70"/>
      <c r="E119" s="70"/>
      <c r="F119" s="70"/>
      <c r="G119" s="70"/>
      <c r="H119" s="70"/>
      <c r="I119" s="218"/>
      <c r="J119" s="26" t="s">
        <v>221</v>
      </c>
      <c r="K119" s="26">
        <v>3</v>
      </c>
      <c r="L119" s="26" t="s">
        <v>14</v>
      </c>
      <c r="M119" s="26"/>
      <c r="N119" s="298">
        <f t="shared" si="23"/>
        <v>1200000</v>
      </c>
      <c r="O119" s="50">
        <f t="shared" si="23"/>
        <v>1720000</v>
      </c>
      <c r="P119" s="299">
        <f t="shared" si="23"/>
        <v>1960000</v>
      </c>
      <c r="Q119" s="205">
        <f t="shared" si="20"/>
        <v>143.33333333333334</v>
      </c>
      <c r="R119" s="72">
        <f t="shared" si="12"/>
        <v>113.95348837209302</v>
      </c>
    </row>
    <row r="120" spans="1:18">
      <c r="A120" s="294" t="s">
        <v>422</v>
      </c>
      <c r="B120" s="70"/>
      <c r="C120" s="70"/>
      <c r="D120" s="70"/>
      <c r="E120" s="70"/>
      <c r="F120" s="70"/>
      <c r="G120" s="70"/>
      <c r="H120" s="70"/>
      <c r="I120" s="218"/>
      <c r="J120" s="26" t="s">
        <v>221</v>
      </c>
      <c r="K120" s="26">
        <v>32</v>
      </c>
      <c r="L120" s="26" t="s">
        <v>54</v>
      </c>
      <c r="M120" s="26"/>
      <c r="N120" s="298">
        <f t="shared" si="23"/>
        <v>1200000</v>
      </c>
      <c r="O120" s="50">
        <f t="shared" si="23"/>
        <v>1720000</v>
      </c>
      <c r="P120" s="299">
        <f t="shared" si="23"/>
        <v>1960000</v>
      </c>
      <c r="Q120" s="205">
        <f t="shared" si="20"/>
        <v>143.33333333333334</v>
      </c>
      <c r="R120" s="72">
        <f t="shared" si="12"/>
        <v>113.95348837209302</v>
      </c>
    </row>
    <row r="121" spans="1:18">
      <c r="A121" s="294" t="s">
        <v>422</v>
      </c>
      <c r="B121" s="70" t="s">
        <v>328</v>
      </c>
      <c r="C121" s="70"/>
      <c r="D121" s="70" t="s">
        <v>7</v>
      </c>
      <c r="E121" s="70" t="s">
        <v>15</v>
      </c>
      <c r="F121" s="70"/>
      <c r="G121" s="70"/>
      <c r="H121" s="70" t="s">
        <v>335</v>
      </c>
      <c r="I121" s="218"/>
      <c r="J121" s="26" t="s">
        <v>221</v>
      </c>
      <c r="K121" s="26">
        <v>323</v>
      </c>
      <c r="L121" s="26" t="s">
        <v>57</v>
      </c>
      <c r="M121" s="26"/>
      <c r="N121" s="298">
        <v>1200000</v>
      </c>
      <c r="O121" s="50">
        <v>1720000</v>
      </c>
      <c r="P121" s="299">
        <v>1960000</v>
      </c>
      <c r="Q121" s="205">
        <f t="shared" si="20"/>
        <v>143.33333333333334</v>
      </c>
      <c r="R121" s="72">
        <f t="shared" si="12"/>
        <v>113.95348837209302</v>
      </c>
    </row>
    <row r="122" spans="1:18">
      <c r="A122" s="377" t="s">
        <v>423</v>
      </c>
      <c r="B122" s="216" t="s">
        <v>328</v>
      </c>
      <c r="C122" s="216"/>
      <c r="D122" s="216" t="s">
        <v>7</v>
      </c>
      <c r="E122" s="216" t="s">
        <v>15</v>
      </c>
      <c r="F122" s="216"/>
      <c r="G122" s="216"/>
      <c r="H122" s="216" t="s">
        <v>335</v>
      </c>
      <c r="I122" s="217"/>
      <c r="J122" s="224" t="s">
        <v>114</v>
      </c>
      <c r="K122" s="224" t="s">
        <v>212</v>
      </c>
      <c r="L122" s="224"/>
      <c r="M122" s="224"/>
      <c r="N122" s="383">
        <f t="shared" ref="N122:P123" si="24">N123</f>
        <v>300000</v>
      </c>
      <c r="O122" s="384">
        <f t="shared" si="24"/>
        <v>340000</v>
      </c>
      <c r="P122" s="385">
        <f t="shared" si="24"/>
        <v>340000</v>
      </c>
      <c r="Q122" s="381">
        <f t="shared" si="20"/>
        <v>113.33333333333333</v>
      </c>
      <c r="R122" s="390">
        <f t="shared" si="12"/>
        <v>100</v>
      </c>
    </row>
    <row r="123" spans="1:18">
      <c r="A123" s="294" t="s">
        <v>423</v>
      </c>
      <c r="B123" s="70"/>
      <c r="C123" s="70"/>
      <c r="D123" s="70"/>
      <c r="E123" s="70"/>
      <c r="F123" s="70"/>
      <c r="G123" s="70"/>
      <c r="H123" s="70"/>
      <c r="I123" s="218"/>
      <c r="J123" s="26" t="s">
        <v>114</v>
      </c>
      <c r="K123" s="26">
        <v>3</v>
      </c>
      <c r="L123" s="26" t="s">
        <v>14</v>
      </c>
      <c r="M123" s="26"/>
      <c r="N123" s="298">
        <f t="shared" si="24"/>
        <v>300000</v>
      </c>
      <c r="O123" s="50">
        <f t="shared" si="24"/>
        <v>340000</v>
      </c>
      <c r="P123" s="299">
        <f t="shared" si="24"/>
        <v>340000</v>
      </c>
      <c r="Q123" s="205">
        <f t="shared" si="20"/>
        <v>113.33333333333333</v>
      </c>
      <c r="R123" s="72">
        <f t="shared" si="12"/>
        <v>100</v>
      </c>
    </row>
    <row r="124" spans="1:18">
      <c r="A124" s="294" t="s">
        <v>423</v>
      </c>
      <c r="B124" s="70"/>
      <c r="C124" s="70"/>
      <c r="D124" s="70"/>
      <c r="E124" s="70"/>
      <c r="F124" s="70"/>
      <c r="G124" s="70"/>
      <c r="H124" s="70"/>
      <c r="I124" s="218"/>
      <c r="J124" s="26" t="s">
        <v>114</v>
      </c>
      <c r="K124" s="26">
        <v>32</v>
      </c>
      <c r="L124" s="26" t="s">
        <v>54</v>
      </c>
      <c r="M124" s="26"/>
      <c r="N124" s="298">
        <f>SUM(N125:N126)</f>
        <v>300000</v>
      </c>
      <c r="O124" s="50">
        <f>SUM(O125:O126)</f>
        <v>340000</v>
      </c>
      <c r="P124" s="299">
        <f>SUM(P125:P126)</f>
        <v>340000</v>
      </c>
      <c r="Q124" s="205">
        <f t="shared" si="20"/>
        <v>113.33333333333333</v>
      </c>
      <c r="R124" s="72">
        <f t="shared" si="12"/>
        <v>100</v>
      </c>
    </row>
    <row r="125" spans="1:18">
      <c r="A125" s="294" t="s">
        <v>423</v>
      </c>
      <c r="B125" s="70" t="s">
        <v>328</v>
      </c>
      <c r="C125" s="70"/>
      <c r="D125" s="70" t="s">
        <v>7</v>
      </c>
      <c r="E125" s="70" t="s">
        <v>15</v>
      </c>
      <c r="F125" s="70"/>
      <c r="G125" s="70"/>
      <c r="H125" s="70"/>
      <c r="I125" s="218"/>
      <c r="J125" s="26" t="s">
        <v>114</v>
      </c>
      <c r="K125" s="26">
        <v>322</v>
      </c>
      <c r="L125" s="26" t="s">
        <v>103</v>
      </c>
      <c r="M125" s="26"/>
      <c r="N125" s="298">
        <v>240000</v>
      </c>
      <c r="O125" s="50">
        <v>240000</v>
      </c>
      <c r="P125" s="299">
        <v>240000</v>
      </c>
      <c r="Q125" s="205">
        <f t="shared" si="20"/>
        <v>100</v>
      </c>
      <c r="R125" s="72">
        <f t="shared" si="12"/>
        <v>100</v>
      </c>
    </row>
    <row r="126" spans="1:18">
      <c r="A126" s="294" t="s">
        <v>423</v>
      </c>
      <c r="B126" s="70" t="s">
        <v>328</v>
      </c>
      <c r="C126" s="70"/>
      <c r="D126" s="70" t="s">
        <v>7</v>
      </c>
      <c r="E126" s="70" t="s">
        <v>15</v>
      </c>
      <c r="F126" s="70"/>
      <c r="G126" s="70"/>
      <c r="H126" s="70" t="s">
        <v>335</v>
      </c>
      <c r="I126" s="218"/>
      <c r="J126" s="26" t="s">
        <v>114</v>
      </c>
      <c r="K126" s="26">
        <v>323</v>
      </c>
      <c r="L126" s="26" t="s">
        <v>57</v>
      </c>
      <c r="M126" s="26"/>
      <c r="N126" s="298">
        <v>60000</v>
      </c>
      <c r="O126" s="50">
        <v>100000</v>
      </c>
      <c r="P126" s="299">
        <v>100000</v>
      </c>
      <c r="Q126" s="205">
        <f t="shared" si="20"/>
        <v>166.66666666666669</v>
      </c>
      <c r="R126" s="72">
        <f t="shared" si="12"/>
        <v>100</v>
      </c>
    </row>
    <row r="127" spans="1:18">
      <c r="A127" s="357"/>
      <c r="B127" s="358"/>
      <c r="C127" s="358"/>
      <c r="D127" s="358"/>
      <c r="E127" s="358"/>
      <c r="F127" s="358"/>
      <c r="G127" s="358"/>
      <c r="H127" s="358"/>
      <c r="I127" s="359"/>
      <c r="J127" s="360" t="s">
        <v>9</v>
      </c>
      <c r="K127" s="360" t="s">
        <v>367</v>
      </c>
      <c r="L127" s="360"/>
      <c r="M127" s="360"/>
      <c r="N127" s="403">
        <f>N128</f>
        <v>4301500</v>
      </c>
      <c r="O127" s="404">
        <f>O128</f>
        <v>8823260</v>
      </c>
      <c r="P127" s="405">
        <f>P128</f>
        <v>8839378</v>
      </c>
      <c r="Q127" s="364">
        <f t="shared" ref="Q127" si="25">O127/N127*100</f>
        <v>205.12053934673952</v>
      </c>
      <c r="R127" s="365">
        <f t="shared" si="12"/>
        <v>100.18267624438133</v>
      </c>
    </row>
    <row r="128" spans="1:18">
      <c r="A128" s="293" t="s">
        <v>396</v>
      </c>
      <c r="B128" s="202" t="s">
        <v>328</v>
      </c>
      <c r="C128" s="202" t="s">
        <v>5</v>
      </c>
      <c r="D128" s="202"/>
      <c r="E128" s="202"/>
      <c r="F128" s="202"/>
      <c r="G128" s="202" t="s">
        <v>5</v>
      </c>
      <c r="H128" s="202" t="s">
        <v>335</v>
      </c>
      <c r="I128" s="233"/>
      <c r="J128" s="46"/>
      <c r="K128" s="46" t="s">
        <v>366</v>
      </c>
      <c r="L128" s="46"/>
      <c r="M128" s="46"/>
      <c r="N128" s="302">
        <f>N129+N133</f>
        <v>4301500</v>
      </c>
      <c r="O128" s="47">
        <f>O129+O133+O138</f>
        <v>8823260</v>
      </c>
      <c r="P128" s="303">
        <f>P129+P133+P138</f>
        <v>8839378</v>
      </c>
      <c r="Q128" s="209">
        <f t="shared" ref="Q128:Q137" si="26">O128/N128*100</f>
        <v>205.12053934673952</v>
      </c>
      <c r="R128" s="213">
        <f t="shared" si="12"/>
        <v>100.18267624438133</v>
      </c>
    </row>
    <row r="129" spans="1:18">
      <c r="A129" s="377" t="s">
        <v>424</v>
      </c>
      <c r="B129" s="216" t="s">
        <v>328</v>
      </c>
      <c r="C129" s="216"/>
      <c r="D129" s="216"/>
      <c r="E129" s="216"/>
      <c r="F129" s="216"/>
      <c r="G129" s="216" t="s">
        <v>5</v>
      </c>
      <c r="H129" s="216" t="s">
        <v>335</v>
      </c>
      <c r="I129" s="217"/>
      <c r="J129" s="224" t="s">
        <v>222</v>
      </c>
      <c r="K129" s="224" t="s">
        <v>214</v>
      </c>
      <c r="L129" s="224"/>
      <c r="M129" s="224"/>
      <c r="N129" s="383">
        <f t="shared" ref="N129:P131" si="27">N130</f>
        <v>1700000</v>
      </c>
      <c r="O129" s="384">
        <f t="shared" si="27"/>
        <v>2791500</v>
      </c>
      <c r="P129" s="385">
        <f t="shared" si="27"/>
        <v>2758128</v>
      </c>
      <c r="Q129" s="381">
        <f t="shared" si="26"/>
        <v>164.20588235294119</v>
      </c>
      <c r="R129" s="390">
        <f t="shared" si="12"/>
        <v>98.804513702310587</v>
      </c>
    </row>
    <row r="130" spans="1:18">
      <c r="A130" s="418" t="s">
        <v>424</v>
      </c>
      <c r="B130" s="225"/>
      <c r="C130" s="225"/>
      <c r="D130" s="225"/>
      <c r="E130" s="225"/>
      <c r="F130" s="225"/>
      <c r="G130" s="225"/>
      <c r="H130" s="225"/>
      <c r="I130" s="419"/>
      <c r="J130" s="420" t="s">
        <v>222</v>
      </c>
      <c r="K130" s="226">
        <v>4</v>
      </c>
      <c r="L130" s="226" t="s">
        <v>16</v>
      </c>
      <c r="M130" s="226"/>
      <c r="N130" s="421">
        <f t="shared" si="27"/>
        <v>1700000</v>
      </c>
      <c r="O130" s="422">
        <f t="shared" si="27"/>
        <v>2791500</v>
      </c>
      <c r="P130" s="423">
        <f t="shared" si="27"/>
        <v>2758128</v>
      </c>
      <c r="Q130" s="424">
        <f t="shared" si="26"/>
        <v>164.20588235294119</v>
      </c>
      <c r="R130" s="432">
        <f t="shared" si="12"/>
        <v>98.804513702310587</v>
      </c>
    </row>
    <row r="131" spans="1:18">
      <c r="A131" s="413" t="s">
        <v>424</v>
      </c>
      <c r="B131" s="92"/>
      <c r="C131" s="92"/>
      <c r="D131" s="92"/>
      <c r="E131" s="92"/>
      <c r="F131" s="92"/>
      <c r="G131" s="92"/>
      <c r="H131" s="92"/>
      <c r="I131" s="221"/>
      <c r="J131" s="425" t="s">
        <v>222</v>
      </c>
      <c r="K131" s="78">
        <v>42</v>
      </c>
      <c r="L131" s="78" t="s">
        <v>115</v>
      </c>
      <c r="M131" s="78"/>
      <c r="N131" s="414">
        <f t="shared" si="27"/>
        <v>1700000</v>
      </c>
      <c r="O131" s="415">
        <f t="shared" si="27"/>
        <v>2791500</v>
      </c>
      <c r="P131" s="416">
        <f t="shared" si="27"/>
        <v>2758128</v>
      </c>
      <c r="Q131" s="417">
        <f t="shared" si="26"/>
        <v>164.20588235294119</v>
      </c>
      <c r="R131" s="433">
        <f t="shared" si="12"/>
        <v>98.804513702310587</v>
      </c>
    </row>
    <row r="132" spans="1:18">
      <c r="A132" s="297" t="s">
        <v>424</v>
      </c>
      <c r="B132" s="222" t="s">
        <v>328</v>
      </c>
      <c r="C132" s="222"/>
      <c r="D132" s="222"/>
      <c r="E132" s="222"/>
      <c r="F132" s="222"/>
      <c r="G132" s="222"/>
      <c r="H132" s="222" t="s">
        <v>335</v>
      </c>
      <c r="I132" s="223"/>
      <c r="J132" s="426" t="s">
        <v>222</v>
      </c>
      <c r="K132" s="57">
        <v>421</v>
      </c>
      <c r="L132" s="57" t="s">
        <v>69</v>
      </c>
      <c r="M132" s="57"/>
      <c r="N132" s="316">
        <v>1700000</v>
      </c>
      <c r="O132" s="58">
        <v>2791500</v>
      </c>
      <c r="P132" s="317">
        <v>2758128</v>
      </c>
      <c r="Q132" s="210">
        <f t="shared" si="26"/>
        <v>164.20588235294119</v>
      </c>
      <c r="R132" s="434">
        <f t="shared" si="12"/>
        <v>98.804513702310587</v>
      </c>
    </row>
    <row r="133" spans="1:18">
      <c r="A133" s="377" t="s">
        <v>425</v>
      </c>
      <c r="B133" s="216" t="s">
        <v>328</v>
      </c>
      <c r="C133" s="216"/>
      <c r="D133" s="216"/>
      <c r="E133" s="216"/>
      <c r="F133" s="216"/>
      <c r="G133" s="216"/>
      <c r="H133" s="216" t="s">
        <v>335</v>
      </c>
      <c r="I133" s="217"/>
      <c r="J133" s="224" t="s">
        <v>222</v>
      </c>
      <c r="K133" s="224" t="s">
        <v>215</v>
      </c>
      <c r="L133" s="224"/>
      <c r="M133" s="224"/>
      <c r="N133" s="383">
        <f>N134</f>
        <v>2601500</v>
      </c>
      <c r="O133" s="384">
        <f>O134</f>
        <v>5551250</v>
      </c>
      <c r="P133" s="385">
        <f>P134</f>
        <v>5551250</v>
      </c>
      <c r="Q133" s="381">
        <f t="shared" si="26"/>
        <v>213.38650778397076</v>
      </c>
      <c r="R133" s="390">
        <f t="shared" si="12"/>
        <v>100</v>
      </c>
    </row>
    <row r="134" spans="1:18">
      <c r="A134" s="294" t="s">
        <v>425</v>
      </c>
      <c r="B134" s="70"/>
      <c r="C134" s="70"/>
      <c r="D134" s="70"/>
      <c r="E134" s="70"/>
      <c r="F134" s="70"/>
      <c r="G134" s="70"/>
      <c r="H134" s="70"/>
      <c r="I134" s="218"/>
      <c r="J134" s="75" t="s">
        <v>222</v>
      </c>
      <c r="K134" s="26">
        <v>4</v>
      </c>
      <c r="L134" s="26" t="s">
        <v>16</v>
      </c>
      <c r="M134" s="26"/>
      <c r="N134" s="298">
        <f>SUM(N135)</f>
        <v>2601500</v>
      </c>
      <c r="O134" s="50">
        <f>SUM(O135)</f>
        <v>5551250</v>
      </c>
      <c r="P134" s="299">
        <f>SUM(P135)</f>
        <v>5551250</v>
      </c>
      <c r="Q134" s="205">
        <f t="shared" si="26"/>
        <v>213.38650778397076</v>
      </c>
      <c r="R134" s="72">
        <f t="shared" si="12"/>
        <v>100</v>
      </c>
    </row>
    <row r="135" spans="1:18">
      <c r="A135" s="294" t="s">
        <v>425</v>
      </c>
      <c r="B135" s="70"/>
      <c r="C135" s="70"/>
      <c r="D135" s="70"/>
      <c r="E135" s="70"/>
      <c r="F135" s="70"/>
      <c r="G135" s="70"/>
      <c r="H135" s="70"/>
      <c r="I135" s="218"/>
      <c r="J135" s="75" t="s">
        <v>222</v>
      </c>
      <c r="K135" s="26" t="s">
        <v>112</v>
      </c>
      <c r="L135" s="26" t="s">
        <v>68</v>
      </c>
      <c r="M135" s="26"/>
      <c r="N135" s="298">
        <f>SUM(N136:N137)</f>
        <v>2601500</v>
      </c>
      <c r="O135" s="50">
        <f>SUM(O136:O137)</f>
        <v>5551250</v>
      </c>
      <c r="P135" s="299">
        <f>SUM(P136:P137)</f>
        <v>5551250</v>
      </c>
      <c r="Q135" s="205">
        <f t="shared" si="26"/>
        <v>213.38650778397076</v>
      </c>
      <c r="R135" s="72">
        <f t="shared" si="12"/>
        <v>100</v>
      </c>
    </row>
    <row r="136" spans="1:18">
      <c r="A136" s="294" t="s">
        <v>425</v>
      </c>
      <c r="B136" s="70" t="s">
        <v>328</v>
      </c>
      <c r="C136" s="70"/>
      <c r="D136" s="70"/>
      <c r="E136" s="70"/>
      <c r="F136" s="70"/>
      <c r="G136" s="70"/>
      <c r="H136" s="70" t="s">
        <v>335</v>
      </c>
      <c r="I136" s="218"/>
      <c r="J136" s="75" t="s">
        <v>222</v>
      </c>
      <c r="K136" s="26" t="s">
        <v>118</v>
      </c>
      <c r="L136" s="26" t="s">
        <v>69</v>
      </c>
      <c r="M136" s="26"/>
      <c r="N136" s="298">
        <v>2421500</v>
      </c>
      <c r="O136" s="50">
        <v>5400000</v>
      </c>
      <c r="P136" s="299">
        <v>5400000</v>
      </c>
      <c r="Q136" s="205">
        <f t="shared" si="26"/>
        <v>223.00227131943009</v>
      </c>
      <c r="R136" s="72">
        <f t="shared" si="12"/>
        <v>100</v>
      </c>
    </row>
    <row r="137" spans="1:18">
      <c r="A137" s="294" t="s">
        <v>425</v>
      </c>
      <c r="B137" s="70" t="s">
        <v>328</v>
      </c>
      <c r="C137" s="70"/>
      <c r="D137" s="70"/>
      <c r="E137" s="70"/>
      <c r="F137" s="70"/>
      <c r="G137" s="70"/>
      <c r="H137" s="70" t="s">
        <v>335</v>
      </c>
      <c r="I137" s="218"/>
      <c r="J137" s="75" t="s">
        <v>222</v>
      </c>
      <c r="K137" s="26" t="s">
        <v>72</v>
      </c>
      <c r="L137" s="26" t="s">
        <v>73</v>
      </c>
      <c r="M137" s="26"/>
      <c r="N137" s="298">
        <v>180000</v>
      </c>
      <c r="O137" s="50">
        <v>151250</v>
      </c>
      <c r="P137" s="299">
        <v>151250</v>
      </c>
      <c r="Q137" s="205">
        <f t="shared" si="26"/>
        <v>84.027777777777786</v>
      </c>
      <c r="R137" s="72">
        <f t="shared" si="12"/>
        <v>100</v>
      </c>
    </row>
    <row r="138" spans="1:18">
      <c r="A138" s="377" t="s">
        <v>426</v>
      </c>
      <c r="B138" s="224" t="s">
        <v>328</v>
      </c>
      <c r="C138" s="224"/>
      <c r="D138" s="224"/>
      <c r="E138" s="224"/>
      <c r="F138" s="224"/>
      <c r="G138" s="224"/>
      <c r="H138" s="224" t="s">
        <v>335</v>
      </c>
      <c r="I138" s="217"/>
      <c r="J138" s="224" t="s">
        <v>223</v>
      </c>
      <c r="K138" s="224" t="s">
        <v>216</v>
      </c>
      <c r="L138" s="224"/>
      <c r="M138" s="224"/>
      <c r="N138" s="383">
        <v>0</v>
      </c>
      <c r="O138" s="384">
        <f t="shared" ref="O138:P140" si="28">O139</f>
        <v>480510</v>
      </c>
      <c r="P138" s="385">
        <f t="shared" si="28"/>
        <v>530000</v>
      </c>
      <c r="Q138" s="389">
        <v>0</v>
      </c>
      <c r="R138" s="390">
        <f t="shared" si="12"/>
        <v>110.29947347609831</v>
      </c>
    </row>
    <row r="139" spans="1:18">
      <c r="A139" s="294" t="s">
        <v>426</v>
      </c>
      <c r="B139" s="26"/>
      <c r="C139" s="26"/>
      <c r="D139" s="26"/>
      <c r="E139" s="26"/>
      <c r="F139" s="26"/>
      <c r="G139" s="26"/>
      <c r="H139" s="26"/>
      <c r="I139" s="218"/>
      <c r="J139" s="75" t="s">
        <v>223</v>
      </c>
      <c r="K139" s="26" t="s">
        <v>15</v>
      </c>
      <c r="L139" s="26" t="s">
        <v>16</v>
      </c>
      <c r="M139" s="26"/>
      <c r="N139" s="298">
        <f>N140</f>
        <v>0</v>
      </c>
      <c r="O139" s="50">
        <f t="shared" si="28"/>
        <v>480510</v>
      </c>
      <c r="P139" s="299">
        <f t="shared" si="28"/>
        <v>530000</v>
      </c>
      <c r="Q139" s="207">
        <v>0</v>
      </c>
      <c r="R139" s="72">
        <f t="shared" si="12"/>
        <v>110.29947347609831</v>
      </c>
    </row>
    <row r="140" spans="1:18">
      <c r="A140" s="294" t="s">
        <v>426</v>
      </c>
      <c r="B140" s="26"/>
      <c r="C140" s="26"/>
      <c r="D140" s="26"/>
      <c r="E140" s="26"/>
      <c r="F140" s="26"/>
      <c r="G140" s="26"/>
      <c r="H140" s="26"/>
      <c r="I140" s="218"/>
      <c r="J140" s="75" t="s">
        <v>223</v>
      </c>
      <c r="K140" s="26" t="s">
        <v>112</v>
      </c>
      <c r="L140" s="26" t="s">
        <v>68</v>
      </c>
      <c r="M140" s="26"/>
      <c r="N140" s="298">
        <f>N141</f>
        <v>0</v>
      </c>
      <c r="O140" s="50">
        <f t="shared" si="28"/>
        <v>480510</v>
      </c>
      <c r="P140" s="299">
        <f t="shared" si="28"/>
        <v>530000</v>
      </c>
      <c r="Q140" s="207">
        <v>0</v>
      </c>
      <c r="R140" s="72">
        <f t="shared" si="12"/>
        <v>110.29947347609831</v>
      </c>
    </row>
    <row r="141" spans="1:18">
      <c r="A141" s="294" t="s">
        <v>426</v>
      </c>
      <c r="B141" s="26" t="s">
        <v>328</v>
      </c>
      <c r="C141" s="26"/>
      <c r="D141" s="26"/>
      <c r="E141" s="26"/>
      <c r="F141" s="26"/>
      <c r="G141" s="26"/>
      <c r="H141" s="26" t="s">
        <v>335</v>
      </c>
      <c r="I141" s="218"/>
      <c r="J141" s="75" t="s">
        <v>223</v>
      </c>
      <c r="K141" s="26" t="s">
        <v>118</v>
      </c>
      <c r="L141" s="26" t="s">
        <v>69</v>
      </c>
      <c r="M141" s="26"/>
      <c r="N141" s="298">
        <v>0</v>
      </c>
      <c r="O141" s="50">
        <v>480510</v>
      </c>
      <c r="P141" s="299">
        <v>530000</v>
      </c>
      <c r="Q141" s="207">
        <v>0</v>
      </c>
      <c r="R141" s="72">
        <f t="shared" ref="R141:R204" si="29">P141/O141*100</f>
        <v>110.29947347609831</v>
      </c>
    </row>
    <row r="142" spans="1:18">
      <c r="A142" s="357"/>
      <c r="B142" s="358"/>
      <c r="C142" s="358"/>
      <c r="D142" s="358"/>
      <c r="E142" s="358"/>
      <c r="F142" s="358"/>
      <c r="G142" s="358"/>
      <c r="H142" s="358"/>
      <c r="I142" s="359"/>
      <c r="J142" s="360" t="s">
        <v>213</v>
      </c>
      <c r="K142" s="360" t="s">
        <v>368</v>
      </c>
      <c r="L142" s="360"/>
      <c r="M142" s="360"/>
      <c r="N142" s="403">
        <f>N143</f>
        <v>405000</v>
      </c>
      <c r="O142" s="404">
        <f>O143</f>
        <v>130000</v>
      </c>
      <c r="P142" s="405">
        <f>P143</f>
        <v>155000</v>
      </c>
      <c r="Q142" s="364">
        <f t="shared" ref="Q142" si="30">O142/N142*100</f>
        <v>32.098765432098766</v>
      </c>
      <c r="R142" s="365">
        <f t="shared" si="29"/>
        <v>119.23076923076923</v>
      </c>
    </row>
    <row r="143" spans="1:18">
      <c r="A143" s="293" t="s">
        <v>397</v>
      </c>
      <c r="B143" s="202" t="s">
        <v>328</v>
      </c>
      <c r="C143" s="202" t="s">
        <v>5</v>
      </c>
      <c r="D143" s="202"/>
      <c r="E143" s="202"/>
      <c r="F143" s="202" t="s">
        <v>330</v>
      </c>
      <c r="G143" s="202" t="s">
        <v>5</v>
      </c>
      <c r="H143" s="202" t="s">
        <v>335</v>
      </c>
      <c r="I143" s="233"/>
      <c r="J143" s="46"/>
      <c r="K143" s="46" t="s">
        <v>369</v>
      </c>
      <c r="L143" s="46"/>
      <c r="M143" s="46"/>
      <c r="N143" s="302">
        <f>N144+N148+N156+N152</f>
        <v>405000</v>
      </c>
      <c r="O143" s="47">
        <f>O144+O148+O156+O152</f>
        <v>130000</v>
      </c>
      <c r="P143" s="303">
        <f>P144+P148+P156+P152</f>
        <v>155000</v>
      </c>
      <c r="Q143" s="209">
        <f t="shared" ref="Q143:Q166" si="31">O143/N143*100</f>
        <v>32.098765432098766</v>
      </c>
      <c r="R143" s="213">
        <f t="shared" si="29"/>
        <v>119.23076923076923</v>
      </c>
    </row>
    <row r="144" spans="1:18">
      <c r="A144" s="377" t="s">
        <v>427</v>
      </c>
      <c r="B144" s="216" t="s">
        <v>328</v>
      </c>
      <c r="C144" s="216"/>
      <c r="D144" s="216"/>
      <c r="E144" s="216"/>
      <c r="F144" s="216" t="s">
        <v>330</v>
      </c>
      <c r="G144" s="216"/>
      <c r="H144" s="216" t="s">
        <v>335</v>
      </c>
      <c r="I144" s="217"/>
      <c r="J144" s="224" t="s">
        <v>116</v>
      </c>
      <c r="K144" s="224" t="s">
        <v>217</v>
      </c>
      <c r="L144" s="224"/>
      <c r="M144" s="224"/>
      <c r="N144" s="383">
        <f t="shared" ref="N144:P146" si="32">N145</f>
        <v>50000</v>
      </c>
      <c r="O144" s="384">
        <f t="shared" si="32"/>
        <v>0</v>
      </c>
      <c r="P144" s="385">
        <f t="shared" si="32"/>
        <v>0</v>
      </c>
      <c r="Q144" s="389">
        <f t="shared" si="31"/>
        <v>0</v>
      </c>
      <c r="R144" s="390">
        <v>0</v>
      </c>
    </row>
    <row r="145" spans="1:18">
      <c r="A145" s="294" t="s">
        <v>427</v>
      </c>
      <c r="B145" s="70"/>
      <c r="C145" s="70"/>
      <c r="D145" s="70"/>
      <c r="E145" s="70"/>
      <c r="F145" s="70"/>
      <c r="G145" s="70"/>
      <c r="H145" s="70"/>
      <c r="I145" s="218"/>
      <c r="J145" s="26" t="s">
        <v>116</v>
      </c>
      <c r="K145" s="26" t="s">
        <v>7</v>
      </c>
      <c r="L145" s="26" t="s">
        <v>14</v>
      </c>
      <c r="M145" s="26"/>
      <c r="N145" s="298">
        <f t="shared" si="32"/>
        <v>50000</v>
      </c>
      <c r="O145" s="50">
        <f t="shared" si="32"/>
        <v>0</v>
      </c>
      <c r="P145" s="299">
        <f t="shared" si="32"/>
        <v>0</v>
      </c>
      <c r="Q145" s="207">
        <f t="shared" si="31"/>
        <v>0</v>
      </c>
      <c r="R145" s="72">
        <v>0</v>
      </c>
    </row>
    <row r="146" spans="1:18">
      <c r="A146" s="294" t="s">
        <v>427</v>
      </c>
      <c r="B146" s="70"/>
      <c r="C146" s="70"/>
      <c r="D146" s="70"/>
      <c r="E146" s="70"/>
      <c r="F146" s="70"/>
      <c r="G146" s="70"/>
      <c r="H146" s="70"/>
      <c r="I146" s="218"/>
      <c r="J146" s="26" t="s">
        <v>116</v>
      </c>
      <c r="K146" s="26" t="s">
        <v>106</v>
      </c>
      <c r="L146" s="26" t="s">
        <v>54</v>
      </c>
      <c r="M146" s="26"/>
      <c r="N146" s="298">
        <f t="shared" si="32"/>
        <v>50000</v>
      </c>
      <c r="O146" s="50">
        <f t="shared" si="32"/>
        <v>0</v>
      </c>
      <c r="P146" s="299">
        <f t="shared" si="32"/>
        <v>0</v>
      </c>
      <c r="Q146" s="207">
        <f t="shared" si="31"/>
        <v>0</v>
      </c>
      <c r="R146" s="72">
        <v>0</v>
      </c>
    </row>
    <row r="147" spans="1:18">
      <c r="A147" s="294" t="s">
        <v>427</v>
      </c>
      <c r="B147" s="70" t="s">
        <v>328</v>
      </c>
      <c r="C147" s="70"/>
      <c r="D147" s="70"/>
      <c r="E147" s="70"/>
      <c r="F147" s="70" t="s">
        <v>330</v>
      </c>
      <c r="G147" s="70" t="s">
        <v>5</v>
      </c>
      <c r="H147" s="70" t="s">
        <v>335</v>
      </c>
      <c r="I147" s="218"/>
      <c r="J147" s="26" t="s">
        <v>116</v>
      </c>
      <c r="K147" s="26" t="s">
        <v>104</v>
      </c>
      <c r="L147" s="26" t="s">
        <v>57</v>
      </c>
      <c r="M147" s="26"/>
      <c r="N147" s="298">
        <v>50000</v>
      </c>
      <c r="O147" s="50">
        <v>0</v>
      </c>
      <c r="P147" s="299">
        <v>0</v>
      </c>
      <c r="Q147" s="207">
        <f t="shared" si="31"/>
        <v>0</v>
      </c>
      <c r="R147" s="72">
        <v>0</v>
      </c>
    </row>
    <row r="148" spans="1:18">
      <c r="A148" s="377" t="s">
        <v>428</v>
      </c>
      <c r="B148" s="216" t="s">
        <v>328</v>
      </c>
      <c r="C148" s="216"/>
      <c r="D148" s="216"/>
      <c r="E148" s="216"/>
      <c r="F148" s="216" t="s">
        <v>330</v>
      </c>
      <c r="G148" s="216"/>
      <c r="H148" s="216" t="s">
        <v>335</v>
      </c>
      <c r="I148" s="217"/>
      <c r="J148" s="224" t="s">
        <v>224</v>
      </c>
      <c r="K148" s="224" t="s">
        <v>218</v>
      </c>
      <c r="L148" s="224"/>
      <c r="M148" s="224"/>
      <c r="N148" s="383">
        <f t="shared" ref="N148:P150" si="33">N149</f>
        <v>150000</v>
      </c>
      <c r="O148" s="384">
        <f t="shared" si="33"/>
        <v>100000</v>
      </c>
      <c r="P148" s="385">
        <f t="shared" si="33"/>
        <v>125000</v>
      </c>
      <c r="Q148" s="381">
        <f t="shared" si="31"/>
        <v>66.666666666666657</v>
      </c>
      <c r="R148" s="390">
        <f t="shared" si="29"/>
        <v>125</v>
      </c>
    </row>
    <row r="149" spans="1:18">
      <c r="A149" s="294" t="s">
        <v>428</v>
      </c>
      <c r="B149" s="70"/>
      <c r="C149" s="70"/>
      <c r="D149" s="70"/>
      <c r="E149" s="70"/>
      <c r="F149" s="70"/>
      <c r="G149" s="70"/>
      <c r="H149" s="70"/>
      <c r="I149" s="218"/>
      <c r="J149" s="26" t="s">
        <v>224</v>
      </c>
      <c r="K149" s="26">
        <v>3</v>
      </c>
      <c r="L149" s="26" t="s">
        <v>14</v>
      </c>
      <c r="M149" s="26"/>
      <c r="N149" s="298">
        <f t="shared" si="33"/>
        <v>150000</v>
      </c>
      <c r="O149" s="50">
        <f t="shared" si="33"/>
        <v>100000</v>
      </c>
      <c r="P149" s="299">
        <f t="shared" si="33"/>
        <v>125000</v>
      </c>
      <c r="Q149" s="205">
        <f t="shared" si="31"/>
        <v>66.666666666666657</v>
      </c>
      <c r="R149" s="72">
        <f t="shared" si="29"/>
        <v>125</v>
      </c>
    </row>
    <row r="150" spans="1:18">
      <c r="A150" s="294" t="s">
        <v>428</v>
      </c>
      <c r="B150" s="70"/>
      <c r="C150" s="70"/>
      <c r="D150" s="70"/>
      <c r="E150" s="70"/>
      <c r="F150" s="70"/>
      <c r="G150" s="70"/>
      <c r="H150" s="70"/>
      <c r="I150" s="218"/>
      <c r="J150" s="26" t="s">
        <v>224</v>
      </c>
      <c r="K150" s="26">
        <v>38</v>
      </c>
      <c r="L150" s="26" t="s">
        <v>117</v>
      </c>
      <c r="M150" s="26"/>
      <c r="N150" s="298">
        <f t="shared" si="33"/>
        <v>150000</v>
      </c>
      <c r="O150" s="50">
        <f t="shared" si="33"/>
        <v>100000</v>
      </c>
      <c r="P150" s="299">
        <f t="shared" si="33"/>
        <v>125000</v>
      </c>
      <c r="Q150" s="205">
        <f t="shared" si="31"/>
        <v>66.666666666666657</v>
      </c>
      <c r="R150" s="72">
        <f t="shared" si="29"/>
        <v>125</v>
      </c>
    </row>
    <row r="151" spans="1:18">
      <c r="A151" s="294" t="s">
        <v>428</v>
      </c>
      <c r="B151" s="70" t="s">
        <v>328</v>
      </c>
      <c r="C151" s="70"/>
      <c r="D151" s="70"/>
      <c r="E151" s="70"/>
      <c r="F151" s="70" t="s">
        <v>330</v>
      </c>
      <c r="G151" s="70" t="s">
        <v>5</v>
      </c>
      <c r="H151" s="70" t="s">
        <v>335</v>
      </c>
      <c r="I151" s="218"/>
      <c r="J151" s="26" t="s">
        <v>224</v>
      </c>
      <c r="K151" s="26">
        <v>386</v>
      </c>
      <c r="L151" s="26" t="s">
        <v>67</v>
      </c>
      <c r="M151" s="26"/>
      <c r="N151" s="298">
        <v>150000</v>
      </c>
      <c r="O151" s="50">
        <v>100000</v>
      </c>
      <c r="P151" s="299">
        <v>125000</v>
      </c>
      <c r="Q151" s="205">
        <f t="shared" si="31"/>
        <v>66.666666666666657</v>
      </c>
      <c r="R151" s="72">
        <f t="shared" si="29"/>
        <v>125</v>
      </c>
    </row>
    <row r="152" spans="1:18">
      <c r="A152" s="377" t="s">
        <v>429</v>
      </c>
      <c r="B152" s="216" t="s">
        <v>328</v>
      </c>
      <c r="C152" s="216"/>
      <c r="D152" s="216"/>
      <c r="E152" s="216"/>
      <c r="F152" s="216"/>
      <c r="G152" s="216"/>
      <c r="H152" s="216" t="s">
        <v>335</v>
      </c>
      <c r="I152" s="217"/>
      <c r="J152" s="224" t="s">
        <v>225</v>
      </c>
      <c r="K152" s="224" t="s">
        <v>219</v>
      </c>
      <c r="L152" s="224"/>
      <c r="M152" s="224"/>
      <c r="N152" s="383">
        <f t="shared" ref="N152:P154" si="34">N153</f>
        <v>155000</v>
      </c>
      <c r="O152" s="384">
        <f t="shared" si="34"/>
        <v>0</v>
      </c>
      <c r="P152" s="385">
        <f t="shared" si="34"/>
        <v>0</v>
      </c>
      <c r="Q152" s="389">
        <f t="shared" si="31"/>
        <v>0</v>
      </c>
      <c r="R152" s="390">
        <v>0</v>
      </c>
    </row>
    <row r="153" spans="1:18">
      <c r="A153" s="294" t="s">
        <v>429</v>
      </c>
      <c r="B153" s="70"/>
      <c r="C153" s="70"/>
      <c r="D153" s="70"/>
      <c r="E153" s="70"/>
      <c r="F153" s="70"/>
      <c r="G153" s="70"/>
      <c r="H153" s="70"/>
      <c r="I153" s="218"/>
      <c r="J153" s="26" t="s">
        <v>225</v>
      </c>
      <c r="K153" s="26" t="s">
        <v>15</v>
      </c>
      <c r="L153" s="26" t="s">
        <v>14</v>
      </c>
      <c r="M153" s="26"/>
      <c r="N153" s="298">
        <f t="shared" si="34"/>
        <v>155000</v>
      </c>
      <c r="O153" s="50">
        <f t="shared" si="34"/>
        <v>0</v>
      </c>
      <c r="P153" s="299">
        <f t="shared" si="34"/>
        <v>0</v>
      </c>
      <c r="Q153" s="207">
        <f t="shared" si="31"/>
        <v>0</v>
      </c>
      <c r="R153" s="72">
        <v>0</v>
      </c>
    </row>
    <row r="154" spans="1:18">
      <c r="A154" s="294" t="s">
        <v>429</v>
      </c>
      <c r="B154" s="70"/>
      <c r="C154" s="70"/>
      <c r="D154" s="70"/>
      <c r="E154" s="70"/>
      <c r="F154" s="70"/>
      <c r="G154" s="70"/>
      <c r="H154" s="70"/>
      <c r="I154" s="218"/>
      <c r="J154" s="26" t="s">
        <v>225</v>
      </c>
      <c r="K154" s="26" t="s">
        <v>112</v>
      </c>
      <c r="L154" s="26" t="s">
        <v>68</v>
      </c>
      <c r="M154" s="26"/>
      <c r="N154" s="298">
        <f t="shared" si="34"/>
        <v>155000</v>
      </c>
      <c r="O154" s="50">
        <f t="shared" si="34"/>
        <v>0</v>
      </c>
      <c r="P154" s="299">
        <f t="shared" si="34"/>
        <v>0</v>
      </c>
      <c r="Q154" s="207">
        <f t="shared" si="31"/>
        <v>0</v>
      </c>
      <c r="R154" s="72">
        <v>0</v>
      </c>
    </row>
    <row r="155" spans="1:18">
      <c r="A155" s="294" t="s">
        <v>429</v>
      </c>
      <c r="B155" s="70" t="s">
        <v>335</v>
      </c>
      <c r="C155" s="70"/>
      <c r="D155" s="70"/>
      <c r="E155" s="70"/>
      <c r="F155" s="70"/>
      <c r="G155" s="70" t="s">
        <v>5</v>
      </c>
      <c r="H155" s="70" t="s">
        <v>335</v>
      </c>
      <c r="I155" s="218"/>
      <c r="J155" s="26" t="s">
        <v>225</v>
      </c>
      <c r="K155" s="26" t="s">
        <v>70</v>
      </c>
      <c r="L155" s="26" t="s">
        <v>71</v>
      </c>
      <c r="M155" s="26"/>
      <c r="N155" s="298">
        <v>155000</v>
      </c>
      <c r="O155" s="50">
        <v>0</v>
      </c>
      <c r="P155" s="299">
        <v>0</v>
      </c>
      <c r="Q155" s="207">
        <f t="shared" si="31"/>
        <v>0</v>
      </c>
      <c r="R155" s="72">
        <v>0</v>
      </c>
    </row>
    <row r="156" spans="1:18">
      <c r="A156" s="377" t="s">
        <v>430</v>
      </c>
      <c r="B156" s="216" t="s">
        <v>328</v>
      </c>
      <c r="C156" s="216"/>
      <c r="D156" s="216"/>
      <c r="E156" s="216"/>
      <c r="F156" s="216"/>
      <c r="G156" s="216"/>
      <c r="H156" s="216" t="s">
        <v>335</v>
      </c>
      <c r="I156" s="217"/>
      <c r="J156" s="224" t="s">
        <v>226</v>
      </c>
      <c r="K156" s="224" t="s">
        <v>220</v>
      </c>
      <c r="L156" s="224"/>
      <c r="M156" s="224"/>
      <c r="N156" s="383">
        <f t="shared" ref="N156:P158" si="35">N157</f>
        <v>50000</v>
      </c>
      <c r="O156" s="384">
        <f t="shared" si="35"/>
        <v>30000</v>
      </c>
      <c r="P156" s="385">
        <f t="shared" si="35"/>
        <v>30000</v>
      </c>
      <c r="Q156" s="381">
        <f t="shared" si="31"/>
        <v>60</v>
      </c>
      <c r="R156" s="382">
        <f t="shared" si="29"/>
        <v>100</v>
      </c>
    </row>
    <row r="157" spans="1:18">
      <c r="A157" s="294" t="s">
        <v>430</v>
      </c>
      <c r="B157" s="70"/>
      <c r="C157" s="70"/>
      <c r="D157" s="70"/>
      <c r="E157" s="70"/>
      <c r="F157" s="70"/>
      <c r="G157" s="70"/>
      <c r="H157" s="70"/>
      <c r="I157" s="218"/>
      <c r="J157" s="26" t="s">
        <v>226</v>
      </c>
      <c r="K157" s="26" t="s">
        <v>15</v>
      </c>
      <c r="L157" s="26" t="s">
        <v>14</v>
      </c>
      <c r="M157" s="26"/>
      <c r="N157" s="298">
        <f t="shared" si="35"/>
        <v>50000</v>
      </c>
      <c r="O157" s="50">
        <f t="shared" si="35"/>
        <v>30000</v>
      </c>
      <c r="P157" s="299">
        <f t="shared" si="35"/>
        <v>30000</v>
      </c>
      <c r="Q157" s="205">
        <f t="shared" si="31"/>
        <v>60</v>
      </c>
      <c r="R157" s="72">
        <f t="shared" si="29"/>
        <v>100</v>
      </c>
    </row>
    <row r="158" spans="1:18">
      <c r="A158" s="294" t="s">
        <v>430</v>
      </c>
      <c r="B158" s="70"/>
      <c r="C158" s="70"/>
      <c r="D158" s="70"/>
      <c r="E158" s="70"/>
      <c r="F158" s="70"/>
      <c r="G158" s="70"/>
      <c r="H158" s="70"/>
      <c r="I158" s="218"/>
      <c r="J158" s="26" t="s">
        <v>226</v>
      </c>
      <c r="K158" s="26" t="s">
        <v>112</v>
      </c>
      <c r="L158" s="26" t="s">
        <v>68</v>
      </c>
      <c r="M158" s="26"/>
      <c r="N158" s="298">
        <f t="shared" si="35"/>
        <v>50000</v>
      </c>
      <c r="O158" s="50">
        <f t="shared" si="35"/>
        <v>30000</v>
      </c>
      <c r="P158" s="299">
        <f t="shared" si="35"/>
        <v>30000</v>
      </c>
      <c r="Q158" s="205">
        <f t="shared" si="31"/>
        <v>60</v>
      </c>
      <c r="R158" s="72">
        <f t="shared" si="29"/>
        <v>100</v>
      </c>
    </row>
    <row r="159" spans="1:18">
      <c r="A159" s="294" t="s">
        <v>430</v>
      </c>
      <c r="B159" s="70" t="s">
        <v>335</v>
      </c>
      <c r="C159" s="70"/>
      <c r="D159" s="70"/>
      <c r="E159" s="70"/>
      <c r="F159" s="70"/>
      <c r="G159" s="70" t="s">
        <v>5</v>
      </c>
      <c r="H159" s="70" t="s">
        <v>335</v>
      </c>
      <c r="I159" s="218"/>
      <c r="J159" s="26" t="s">
        <v>226</v>
      </c>
      <c r="K159" s="26" t="s">
        <v>118</v>
      </c>
      <c r="L159" s="26" t="s">
        <v>69</v>
      </c>
      <c r="M159" s="26"/>
      <c r="N159" s="298">
        <v>50000</v>
      </c>
      <c r="O159" s="50">
        <v>30000</v>
      </c>
      <c r="P159" s="299">
        <v>30000</v>
      </c>
      <c r="Q159" s="205">
        <f t="shared" si="31"/>
        <v>60</v>
      </c>
      <c r="R159" s="72">
        <f t="shared" si="29"/>
        <v>100</v>
      </c>
    </row>
    <row r="160" spans="1:18">
      <c r="A160" s="349"/>
      <c r="B160" s="350"/>
      <c r="C160" s="350"/>
      <c r="D160" s="350"/>
      <c r="E160" s="350"/>
      <c r="F160" s="350"/>
      <c r="G160" s="350"/>
      <c r="H160" s="350"/>
      <c r="I160" s="351"/>
      <c r="J160" s="350"/>
      <c r="K160" s="350" t="s">
        <v>370</v>
      </c>
      <c r="L160" s="350"/>
      <c r="M160" s="350"/>
      <c r="N160" s="406">
        <f>N161+N180</f>
        <v>190000</v>
      </c>
      <c r="O160" s="407">
        <f>O161+O180</f>
        <v>370750</v>
      </c>
      <c r="P160" s="408">
        <f>P161+P180</f>
        <v>393750</v>
      </c>
      <c r="Q160" s="355">
        <f t="shared" si="31"/>
        <v>195.13157894736841</v>
      </c>
      <c r="R160" s="356">
        <f t="shared" si="29"/>
        <v>106.2036412677006</v>
      </c>
    </row>
    <row r="161" spans="1:18">
      <c r="A161" s="291"/>
      <c r="B161" s="45"/>
      <c r="C161" s="45"/>
      <c r="D161" s="45"/>
      <c r="E161" s="45"/>
      <c r="F161" s="45"/>
      <c r="G161" s="45"/>
      <c r="H161" s="45"/>
      <c r="I161" s="232"/>
      <c r="J161" s="215" t="s">
        <v>210</v>
      </c>
      <c r="K161" s="215" t="s">
        <v>371</v>
      </c>
      <c r="L161" s="215"/>
      <c r="M161" s="215"/>
      <c r="N161" s="310">
        <f>N162+N171</f>
        <v>160000</v>
      </c>
      <c r="O161" s="56">
        <f>O162+O171</f>
        <v>340750</v>
      </c>
      <c r="P161" s="311">
        <f>P162+P171</f>
        <v>363750</v>
      </c>
      <c r="Q161" s="204">
        <f t="shared" si="31"/>
        <v>212.96875000000003</v>
      </c>
      <c r="R161" s="212">
        <f t="shared" si="29"/>
        <v>106.74981658107117</v>
      </c>
    </row>
    <row r="162" spans="1:18">
      <c r="A162" s="370" t="s">
        <v>398</v>
      </c>
      <c r="B162" s="219" t="s">
        <v>328</v>
      </c>
      <c r="C162" s="219"/>
      <c r="D162" s="219" t="s">
        <v>5</v>
      </c>
      <c r="E162" s="219" t="s">
        <v>15</v>
      </c>
      <c r="F162" s="219"/>
      <c r="G162" s="219"/>
      <c r="H162" s="219" t="s">
        <v>335</v>
      </c>
      <c r="I162" s="220"/>
      <c r="J162" s="371"/>
      <c r="K162" s="371" t="s">
        <v>372</v>
      </c>
      <c r="L162" s="371"/>
      <c r="M162" s="371"/>
      <c r="N162" s="409">
        <f>N163+N167</f>
        <v>55000</v>
      </c>
      <c r="O162" s="410">
        <f>O163+O167</f>
        <v>297750</v>
      </c>
      <c r="P162" s="411">
        <f>P163+P167</f>
        <v>305750</v>
      </c>
      <c r="Q162" s="375">
        <f t="shared" si="31"/>
        <v>541.36363636363637</v>
      </c>
      <c r="R162" s="376">
        <f t="shared" si="29"/>
        <v>102.68681780016793</v>
      </c>
    </row>
    <row r="163" spans="1:18">
      <c r="A163" s="377" t="s">
        <v>431</v>
      </c>
      <c r="B163" s="216" t="s">
        <v>328</v>
      </c>
      <c r="C163" s="216"/>
      <c r="D163" s="216" t="s">
        <v>5</v>
      </c>
      <c r="E163" s="216" t="s">
        <v>15</v>
      </c>
      <c r="F163" s="216"/>
      <c r="G163" s="216"/>
      <c r="H163" s="216"/>
      <c r="I163" s="217"/>
      <c r="J163" s="224" t="s">
        <v>119</v>
      </c>
      <c r="K163" s="224" t="s">
        <v>227</v>
      </c>
      <c r="L163" s="224"/>
      <c r="M163" s="224"/>
      <c r="N163" s="383">
        <f t="shared" ref="N163:P165" si="36">N164</f>
        <v>55000</v>
      </c>
      <c r="O163" s="384">
        <f t="shared" si="36"/>
        <v>60000</v>
      </c>
      <c r="P163" s="385">
        <f t="shared" si="36"/>
        <v>68000</v>
      </c>
      <c r="Q163" s="381">
        <f t="shared" si="31"/>
        <v>109.09090909090908</v>
      </c>
      <c r="R163" s="390">
        <f t="shared" si="29"/>
        <v>113.33333333333333</v>
      </c>
    </row>
    <row r="164" spans="1:18">
      <c r="A164" s="413" t="s">
        <v>431</v>
      </c>
      <c r="B164" s="92"/>
      <c r="C164" s="92"/>
      <c r="D164" s="92"/>
      <c r="E164" s="92"/>
      <c r="F164" s="92"/>
      <c r="G164" s="92"/>
      <c r="H164" s="92"/>
      <c r="I164" s="221"/>
      <c r="J164" s="78" t="s">
        <v>119</v>
      </c>
      <c r="K164" s="78">
        <v>3</v>
      </c>
      <c r="L164" s="78" t="s">
        <v>14</v>
      </c>
      <c r="M164" s="78"/>
      <c r="N164" s="414">
        <f t="shared" si="36"/>
        <v>55000</v>
      </c>
      <c r="O164" s="415">
        <f t="shared" si="36"/>
        <v>60000</v>
      </c>
      <c r="P164" s="416">
        <f t="shared" si="36"/>
        <v>68000</v>
      </c>
      <c r="Q164" s="417">
        <f t="shared" si="31"/>
        <v>109.09090909090908</v>
      </c>
      <c r="R164" s="433">
        <f t="shared" si="29"/>
        <v>113.33333333333333</v>
      </c>
    </row>
    <row r="165" spans="1:18">
      <c r="A165" s="294" t="s">
        <v>431</v>
      </c>
      <c r="B165" s="70"/>
      <c r="C165" s="70"/>
      <c r="D165" s="70"/>
      <c r="E165" s="70"/>
      <c r="F165" s="70"/>
      <c r="G165" s="70"/>
      <c r="H165" s="70"/>
      <c r="I165" s="218"/>
      <c r="J165" s="26" t="s">
        <v>119</v>
      </c>
      <c r="K165" s="26">
        <v>37</v>
      </c>
      <c r="L165" s="26" t="s">
        <v>120</v>
      </c>
      <c r="M165" s="26"/>
      <c r="N165" s="298">
        <f t="shared" si="36"/>
        <v>55000</v>
      </c>
      <c r="O165" s="50">
        <f t="shared" si="36"/>
        <v>60000</v>
      </c>
      <c r="P165" s="299">
        <f t="shared" si="36"/>
        <v>68000</v>
      </c>
      <c r="Q165" s="205">
        <f t="shared" si="31"/>
        <v>109.09090909090908</v>
      </c>
      <c r="R165" s="72">
        <f t="shared" si="29"/>
        <v>113.33333333333333</v>
      </c>
    </row>
    <row r="166" spans="1:18">
      <c r="A166" s="297" t="s">
        <v>431</v>
      </c>
      <c r="B166" s="222" t="s">
        <v>328</v>
      </c>
      <c r="C166" s="222"/>
      <c r="D166" s="222"/>
      <c r="E166" s="222" t="s">
        <v>15</v>
      </c>
      <c r="F166" s="222"/>
      <c r="G166" s="222"/>
      <c r="H166" s="222"/>
      <c r="I166" s="223"/>
      <c r="J166" s="57" t="s">
        <v>119</v>
      </c>
      <c r="K166" s="57">
        <v>372</v>
      </c>
      <c r="L166" s="57" t="s">
        <v>62</v>
      </c>
      <c r="M166" s="57"/>
      <c r="N166" s="316">
        <v>55000</v>
      </c>
      <c r="O166" s="58">
        <v>60000</v>
      </c>
      <c r="P166" s="317">
        <v>68000</v>
      </c>
      <c r="Q166" s="210">
        <f t="shared" si="31"/>
        <v>109.09090909090908</v>
      </c>
      <c r="R166" s="434">
        <f t="shared" si="29"/>
        <v>113.33333333333333</v>
      </c>
    </row>
    <row r="167" spans="1:18">
      <c r="A167" s="377" t="s">
        <v>432</v>
      </c>
      <c r="B167" s="216" t="s">
        <v>328</v>
      </c>
      <c r="C167" s="216"/>
      <c r="D167" s="216"/>
      <c r="E167" s="216"/>
      <c r="F167" s="216"/>
      <c r="G167" s="216"/>
      <c r="H167" s="216" t="s">
        <v>335</v>
      </c>
      <c r="I167" s="217"/>
      <c r="J167" s="224" t="s">
        <v>188</v>
      </c>
      <c r="K167" s="224" t="s">
        <v>228</v>
      </c>
      <c r="L167" s="224"/>
      <c r="M167" s="224"/>
      <c r="N167" s="383">
        <f t="shared" ref="N167:P169" si="37">N168</f>
        <v>0</v>
      </c>
      <c r="O167" s="384">
        <f t="shared" si="37"/>
        <v>237750</v>
      </c>
      <c r="P167" s="385">
        <f t="shared" si="37"/>
        <v>237750</v>
      </c>
      <c r="Q167" s="389">
        <v>0</v>
      </c>
      <c r="R167" s="390">
        <f t="shared" si="29"/>
        <v>100</v>
      </c>
    </row>
    <row r="168" spans="1:18">
      <c r="A168" s="294" t="s">
        <v>432</v>
      </c>
      <c r="B168" s="70"/>
      <c r="C168" s="70"/>
      <c r="D168" s="70"/>
      <c r="E168" s="70"/>
      <c r="F168" s="70"/>
      <c r="G168" s="70"/>
      <c r="H168" s="70"/>
      <c r="I168" s="218"/>
      <c r="J168" s="26" t="s">
        <v>188</v>
      </c>
      <c r="K168" s="26" t="s">
        <v>7</v>
      </c>
      <c r="L168" s="26" t="s">
        <v>14</v>
      </c>
      <c r="M168" s="26"/>
      <c r="N168" s="298">
        <f t="shared" si="37"/>
        <v>0</v>
      </c>
      <c r="O168" s="50">
        <f t="shared" si="37"/>
        <v>237750</v>
      </c>
      <c r="P168" s="299">
        <f>SUM(P169)</f>
        <v>237750</v>
      </c>
      <c r="Q168" s="207">
        <v>0</v>
      </c>
      <c r="R168" s="72">
        <f t="shared" si="29"/>
        <v>100</v>
      </c>
    </row>
    <row r="169" spans="1:18">
      <c r="A169" s="294" t="s">
        <v>432</v>
      </c>
      <c r="B169" s="70"/>
      <c r="C169" s="70"/>
      <c r="D169" s="70"/>
      <c r="E169" s="70"/>
      <c r="F169" s="70"/>
      <c r="G169" s="70"/>
      <c r="H169" s="70"/>
      <c r="I169" s="218"/>
      <c r="J169" s="26" t="s">
        <v>188</v>
      </c>
      <c r="K169" s="26" t="s">
        <v>186</v>
      </c>
      <c r="L169" s="26" t="s">
        <v>120</v>
      </c>
      <c r="M169" s="26"/>
      <c r="N169" s="298">
        <f t="shared" si="37"/>
        <v>0</v>
      </c>
      <c r="O169" s="50">
        <f t="shared" si="37"/>
        <v>237750</v>
      </c>
      <c r="P169" s="299">
        <f t="shared" si="37"/>
        <v>237750</v>
      </c>
      <c r="Q169" s="207">
        <v>0</v>
      </c>
      <c r="R169" s="72">
        <f t="shared" si="29"/>
        <v>100</v>
      </c>
    </row>
    <row r="170" spans="1:18">
      <c r="A170" s="294" t="s">
        <v>432</v>
      </c>
      <c r="B170" s="70" t="s">
        <v>328</v>
      </c>
      <c r="C170" s="70"/>
      <c r="D170" s="70"/>
      <c r="E170" s="70"/>
      <c r="F170" s="70"/>
      <c r="G170" s="70"/>
      <c r="H170" s="70" t="s">
        <v>335</v>
      </c>
      <c r="I170" s="218"/>
      <c r="J170" s="26" t="s">
        <v>188</v>
      </c>
      <c r="K170" s="26" t="s">
        <v>187</v>
      </c>
      <c r="L170" s="26" t="s">
        <v>62</v>
      </c>
      <c r="M170" s="26"/>
      <c r="N170" s="298">
        <v>0</v>
      </c>
      <c r="O170" s="50">
        <v>237750</v>
      </c>
      <c r="P170" s="299">
        <v>237750</v>
      </c>
      <c r="Q170" s="207">
        <v>0</v>
      </c>
      <c r="R170" s="72">
        <f t="shared" si="29"/>
        <v>100</v>
      </c>
    </row>
    <row r="171" spans="1:18">
      <c r="A171" s="370" t="s">
        <v>399</v>
      </c>
      <c r="B171" s="219" t="s">
        <v>328</v>
      </c>
      <c r="C171" s="219"/>
      <c r="D171" s="219" t="s">
        <v>5</v>
      </c>
      <c r="E171" s="219" t="s">
        <v>15</v>
      </c>
      <c r="F171" s="219"/>
      <c r="G171" s="219"/>
      <c r="H171" s="219"/>
      <c r="I171" s="220"/>
      <c r="J171" s="371"/>
      <c r="K171" s="371" t="s">
        <v>373</v>
      </c>
      <c r="L171" s="371"/>
      <c r="M171" s="371"/>
      <c r="N171" s="409">
        <f>N172+N176</f>
        <v>105000</v>
      </c>
      <c r="O171" s="410">
        <f>O172+O176</f>
        <v>43000</v>
      </c>
      <c r="P171" s="411">
        <f>P172+P176</f>
        <v>58000</v>
      </c>
      <c r="Q171" s="375">
        <f t="shared" ref="Q171:Q175" si="38">O171/N171*100</f>
        <v>40.952380952380949</v>
      </c>
      <c r="R171" s="376">
        <f t="shared" si="29"/>
        <v>134.88372093023256</v>
      </c>
    </row>
    <row r="172" spans="1:18">
      <c r="A172" s="377" t="s">
        <v>433</v>
      </c>
      <c r="B172" s="216" t="s">
        <v>328</v>
      </c>
      <c r="C172" s="216"/>
      <c r="D172" s="216" t="s">
        <v>5</v>
      </c>
      <c r="E172" s="216" t="s">
        <v>15</v>
      </c>
      <c r="F172" s="216"/>
      <c r="G172" s="216"/>
      <c r="H172" s="216"/>
      <c r="I172" s="217"/>
      <c r="J172" s="224" t="s">
        <v>232</v>
      </c>
      <c r="K172" s="224" t="s">
        <v>229</v>
      </c>
      <c r="L172" s="224"/>
      <c r="M172" s="224"/>
      <c r="N172" s="383">
        <f t="shared" ref="N172:P174" si="39">N173</f>
        <v>90000</v>
      </c>
      <c r="O172" s="384">
        <f t="shared" si="39"/>
        <v>43000</v>
      </c>
      <c r="P172" s="385">
        <f t="shared" si="39"/>
        <v>58000</v>
      </c>
      <c r="Q172" s="381">
        <f t="shared" si="38"/>
        <v>47.777777777777779</v>
      </c>
      <c r="R172" s="390">
        <f t="shared" si="29"/>
        <v>134.88372093023256</v>
      </c>
    </row>
    <row r="173" spans="1:18">
      <c r="A173" s="294" t="s">
        <v>433</v>
      </c>
      <c r="B173" s="70"/>
      <c r="C173" s="70"/>
      <c r="D173" s="70"/>
      <c r="E173" s="70"/>
      <c r="F173" s="70"/>
      <c r="G173" s="70"/>
      <c r="H173" s="70"/>
      <c r="I173" s="218"/>
      <c r="J173" s="75" t="s">
        <v>232</v>
      </c>
      <c r="K173" s="26">
        <v>3</v>
      </c>
      <c r="L173" s="26" t="s">
        <v>14</v>
      </c>
      <c r="M173" s="26"/>
      <c r="N173" s="298">
        <f t="shared" si="39"/>
        <v>90000</v>
      </c>
      <c r="O173" s="50">
        <f t="shared" si="39"/>
        <v>43000</v>
      </c>
      <c r="P173" s="299">
        <f t="shared" si="39"/>
        <v>58000</v>
      </c>
      <c r="Q173" s="205">
        <f t="shared" si="38"/>
        <v>47.777777777777779</v>
      </c>
      <c r="R173" s="72">
        <f t="shared" si="29"/>
        <v>134.88372093023256</v>
      </c>
    </row>
    <row r="174" spans="1:18">
      <c r="A174" s="294" t="s">
        <v>433</v>
      </c>
      <c r="B174" s="70"/>
      <c r="C174" s="70"/>
      <c r="D174" s="70"/>
      <c r="E174" s="70"/>
      <c r="F174" s="70"/>
      <c r="G174" s="70"/>
      <c r="H174" s="70"/>
      <c r="I174" s="218"/>
      <c r="J174" s="75" t="s">
        <v>232</v>
      </c>
      <c r="K174" s="26">
        <v>37</v>
      </c>
      <c r="L174" s="26" t="s">
        <v>120</v>
      </c>
      <c r="M174" s="26"/>
      <c r="N174" s="298">
        <f t="shared" si="39"/>
        <v>90000</v>
      </c>
      <c r="O174" s="50">
        <f t="shared" si="39"/>
        <v>43000</v>
      </c>
      <c r="P174" s="299">
        <f t="shared" si="39"/>
        <v>58000</v>
      </c>
      <c r="Q174" s="205">
        <f t="shared" si="38"/>
        <v>47.777777777777779</v>
      </c>
      <c r="R174" s="72">
        <f t="shared" si="29"/>
        <v>134.88372093023256</v>
      </c>
    </row>
    <row r="175" spans="1:18">
      <c r="A175" s="294" t="s">
        <v>433</v>
      </c>
      <c r="B175" s="70" t="s">
        <v>328</v>
      </c>
      <c r="C175" s="70"/>
      <c r="D175" s="70"/>
      <c r="E175" s="70" t="s">
        <v>15</v>
      </c>
      <c r="F175" s="70"/>
      <c r="G175" s="70"/>
      <c r="H175" s="70"/>
      <c r="I175" s="218"/>
      <c r="J175" s="75" t="s">
        <v>232</v>
      </c>
      <c r="K175" s="26">
        <v>372</v>
      </c>
      <c r="L175" s="26" t="s">
        <v>62</v>
      </c>
      <c r="M175" s="26"/>
      <c r="N175" s="298">
        <v>90000</v>
      </c>
      <c r="O175" s="50">
        <v>43000</v>
      </c>
      <c r="P175" s="299">
        <v>58000</v>
      </c>
      <c r="Q175" s="205">
        <f t="shared" si="38"/>
        <v>47.777777777777779</v>
      </c>
      <c r="R175" s="72">
        <f t="shared" si="29"/>
        <v>134.88372093023256</v>
      </c>
    </row>
    <row r="176" spans="1:18">
      <c r="A176" s="377" t="s">
        <v>434</v>
      </c>
      <c r="B176" s="216" t="s">
        <v>328</v>
      </c>
      <c r="C176" s="216"/>
      <c r="D176" s="216" t="s">
        <v>5</v>
      </c>
      <c r="E176" s="216" t="s">
        <v>15</v>
      </c>
      <c r="F176" s="216"/>
      <c r="G176" s="216"/>
      <c r="H176" s="216"/>
      <c r="I176" s="217"/>
      <c r="J176" s="224" t="s">
        <v>232</v>
      </c>
      <c r="K176" s="224" t="s">
        <v>230</v>
      </c>
      <c r="L176" s="224"/>
      <c r="M176" s="224"/>
      <c r="N176" s="383">
        <f t="shared" ref="N176:P178" si="40">N177</f>
        <v>15000</v>
      </c>
      <c r="O176" s="384">
        <f t="shared" si="40"/>
        <v>0</v>
      </c>
      <c r="P176" s="385">
        <f t="shared" si="40"/>
        <v>0</v>
      </c>
      <c r="Q176" s="389">
        <f t="shared" ref="Q176:Q217" si="41">O176/N176*100</f>
        <v>0</v>
      </c>
      <c r="R176" s="390">
        <v>0</v>
      </c>
    </row>
    <row r="177" spans="1:18">
      <c r="A177" s="294" t="s">
        <v>434</v>
      </c>
      <c r="B177" s="70"/>
      <c r="C177" s="70"/>
      <c r="D177" s="70"/>
      <c r="E177" s="70"/>
      <c r="F177" s="70"/>
      <c r="G177" s="70"/>
      <c r="H177" s="70"/>
      <c r="I177" s="218"/>
      <c r="J177" s="75" t="s">
        <v>232</v>
      </c>
      <c r="K177" s="26">
        <v>3</v>
      </c>
      <c r="L177" s="26" t="s">
        <v>14</v>
      </c>
      <c r="M177" s="26"/>
      <c r="N177" s="298">
        <f t="shared" si="40"/>
        <v>15000</v>
      </c>
      <c r="O177" s="50">
        <f t="shared" si="40"/>
        <v>0</v>
      </c>
      <c r="P177" s="299">
        <f t="shared" si="40"/>
        <v>0</v>
      </c>
      <c r="Q177" s="207">
        <f t="shared" si="41"/>
        <v>0</v>
      </c>
      <c r="R177" s="72">
        <v>0</v>
      </c>
    </row>
    <row r="178" spans="1:18">
      <c r="A178" s="294" t="s">
        <v>434</v>
      </c>
      <c r="B178" s="70"/>
      <c r="C178" s="70"/>
      <c r="D178" s="70"/>
      <c r="E178" s="70"/>
      <c r="F178" s="70"/>
      <c r="G178" s="70"/>
      <c r="H178" s="70"/>
      <c r="I178" s="218"/>
      <c r="J178" s="75" t="s">
        <v>232</v>
      </c>
      <c r="K178" s="26">
        <v>37</v>
      </c>
      <c r="L178" s="26" t="s">
        <v>120</v>
      </c>
      <c r="M178" s="26"/>
      <c r="N178" s="298">
        <f t="shared" si="40"/>
        <v>15000</v>
      </c>
      <c r="O178" s="50">
        <f t="shared" si="40"/>
        <v>0</v>
      </c>
      <c r="P178" s="299">
        <f t="shared" si="40"/>
        <v>0</v>
      </c>
      <c r="Q178" s="207">
        <f t="shared" si="41"/>
        <v>0</v>
      </c>
      <c r="R178" s="72">
        <v>0</v>
      </c>
    </row>
    <row r="179" spans="1:18">
      <c r="A179" s="294" t="s">
        <v>434</v>
      </c>
      <c r="B179" s="70" t="s">
        <v>328</v>
      </c>
      <c r="C179" s="70"/>
      <c r="D179" s="70"/>
      <c r="E179" s="70" t="s">
        <v>15</v>
      </c>
      <c r="F179" s="70"/>
      <c r="G179" s="70"/>
      <c r="H179" s="70"/>
      <c r="I179" s="218"/>
      <c r="J179" s="75" t="s">
        <v>232</v>
      </c>
      <c r="K179" s="26">
        <v>372</v>
      </c>
      <c r="L179" s="26" t="s">
        <v>62</v>
      </c>
      <c r="M179" s="26"/>
      <c r="N179" s="298">
        <v>15000</v>
      </c>
      <c r="O179" s="50">
        <v>0</v>
      </c>
      <c r="P179" s="299">
        <v>0</v>
      </c>
      <c r="Q179" s="207">
        <f t="shared" si="41"/>
        <v>0</v>
      </c>
      <c r="R179" s="72">
        <v>0</v>
      </c>
    </row>
    <row r="180" spans="1:18">
      <c r="A180" s="357"/>
      <c r="B180" s="358"/>
      <c r="C180" s="358"/>
      <c r="D180" s="358"/>
      <c r="E180" s="358"/>
      <c r="F180" s="358"/>
      <c r="G180" s="358"/>
      <c r="H180" s="358"/>
      <c r="I180" s="359"/>
      <c r="J180" s="360" t="s">
        <v>209</v>
      </c>
      <c r="K180" s="360" t="s">
        <v>374</v>
      </c>
      <c r="L180" s="360"/>
      <c r="M180" s="360"/>
      <c r="N180" s="361">
        <f t="shared" ref="N180:P184" si="42">N181</f>
        <v>30000</v>
      </c>
      <c r="O180" s="362">
        <f t="shared" si="42"/>
        <v>30000</v>
      </c>
      <c r="P180" s="363">
        <f t="shared" si="42"/>
        <v>30000</v>
      </c>
      <c r="Q180" s="364">
        <f t="shared" si="41"/>
        <v>100</v>
      </c>
      <c r="R180" s="365">
        <f t="shared" si="29"/>
        <v>100</v>
      </c>
    </row>
    <row r="181" spans="1:18">
      <c r="A181" s="293" t="s">
        <v>400</v>
      </c>
      <c r="B181" s="202" t="s">
        <v>328</v>
      </c>
      <c r="C181" s="202"/>
      <c r="D181" s="202" t="s">
        <v>7</v>
      </c>
      <c r="E181" s="202" t="s">
        <v>15</v>
      </c>
      <c r="F181" s="202"/>
      <c r="G181" s="202"/>
      <c r="H181" s="202"/>
      <c r="I181" s="233"/>
      <c r="J181" s="46" t="s">
        <v>5</v>
      </c>
      <c r="K181" s="46" t="s">
        <v>375</v>
      </c>
      <c r="L181" s="46"/>
      <c r="M181" s="46"/>
      <c r="N181" s="302">
        <f t="shared" si="42"/>
        <v>30000</v>
      </c>
      <c r="O181" s="47">
        <f t="shared" si="42"/>
        <v>30000</v>
      </c>
      <c r="P181" s="303">
        <f t="shared" si="42"/>
        <v>30000</v>
      </c>
      <c r="Q181" s="209">
        <f t="shared" si="41"/>
        <v>100</v>
      </c>
      <c r="R181" s="213">
        <f t="shared" si="29"/>
        <v>100</v>
      </c>
    </row>
    <row r="182" spans="1:18">
      <c r="A182" s="377" t="s">
        <v>435</v>
      </c>
      <c r="B182" s="216" t="s">
        <v>328</v>
      </c>
      <c r="C182" s="216"/>
      <c r="D182" s="216" t="s">
        <v>7</v>
      </c>
      <c r="E182" s="216" t="s">
        <v>15</v>
      </c>
      <c r="F182" s="216"/>
      <c r="G182" s="216"/>
      <c r="H182" s="216"/>
      <c r="I182" s="217"/>
      <c r="J182" s="224" t="s">
        <v>121</v>
      </c>
      <c r="K182" s="224" t="s">
        <v>231</v>
      </c>
      <c r="L182" s="224"/>
      <c r="M182" s="224"/>
      <c r="N182" s="383">
        <f t="shared" si="42"/>
        <v>30000</v>
      </c>
      <c r="O182" s="384">
        <f t="shared" si="42"/>
        <v>30000</v>
      </c>
      <c r="P182" s="385">
        <f t="shared" si="42"/>
        <v>30000</v>
      </c>
      <c r="Q182" s="381">
        <f t="shared" si="41"/>
        <v>100</v>
      </c>
      <c r="R182" s="390">
        <f t="shared" si="29"/>
        <v>100</v>
      </c>
    </row>
    <row r="183" spans="1:18">
      <c r="A183" s="294" t="s">
        <v>435</v>
      </c>
      <c r="B183" s="70"/>
      <c r="C183" s="70"/>
      <c r="D183" s="70"/>
      <c r="E183" s="70"/>
      <c r="F183" s="70"/>
      <c r="G183" s="70"/>
      <c r="H183" s="70"/>
      <c r="I183" s="218"/>
      <c r="J183" s="28" t="s">
        <v>121</v>
      </c>
      <c r="K183" s="28" t="s">
        <v>7</v>
      </c>
      <c r="L183" s="28" t="s">
        <v>14</v>
      </c>
      <c r="M183" s="28"/>
      <c r="N183" s="312">
        <f t="shared" si="42"/>
        <v>30000</v>
      </c>
      <c r="O183" s="77">
        <f t="shared" si="42"/>
        <v>30000</v>
      </c>
      <c r="P183" s="313">
        <f t="shared" si="42"/>
        <v>30000</v>
      </c>
      <c r="Q183" s="205">
        <f t="shared" si="41"/>
        <v>100</v>
      </c>
      <c r="R183" s="72">
        <f t="shared" si="29"/>
        <v>100</v>
      </c>
    </row>
    <row r="184" spans="1:18">
      <c r="A184" s="294" t="s">
        <v>435</v>
      </c>
      <c r="B184" s="70"/>
      <c r="C184" s="70"/>
      <c r="D184" s="70"/>
      <c r="E184" s="70"/>
      <c r="F184" s="70"/>
      <c r="G184" s="70"/>
      <c r="H184" s="70"/>
      <c r="I184" s="218"/>
      <c r="J184" s="28" t="s">
        <v>121</v>
      </c>
      <c r="K184" s="28" t="s">
        <v>106</v>
      </c>
      <c r="L184" s="28" t="s">
        <v>54</v>
      </c>
      <c r="M184" s="28"/>
      <c r="N184" s="312">
        <f t="shared" si="42"/>
        <v>30000</v>
      </c>
      <c r="O184" s="77">
        <f t="shared" si="42"/>
        <v>30000</v>
      </c>
      <c r="P184" s="313">
        <f t="shared" si="42"/>
        <v>30000</v>
      </c>
      <c r="Q184" s="205">
        <f t="shared" si="41"/>
        <v>100</v>
      </c>
      <c r="R184" s="72">
        <f t="shared" si="29"/>
        <v>100</v>
      </c>
    </row>
    <row r="185" spans="1:18">
      <c r="A185" s="294" t="s">
        <v>435</v>
      </c>
      <c r="B185" s="70" t="s">
        <v>328</v>
      </c>
      <c r="C185" s="70"/>
      <c r="D185" s="70" t="s">
        <v>7</v>
      </c>
      <c r="E185" s="70" t="s">
        <v>15</v>
      </c>
      <c r="F185" s="70"/>
      <c r="G185" s="70"/>
      <c r="H185" s="70"/>
      <c r="I185" s="218"/>
      <c r="J185" s="28" t="s">
        <v>121</v>
      </c>
      <c r="K185" s="28" t="s">
        <v>104</v>
      </c>
      <c r="L185" s="28" t="s">
        <v>57</v>
      </c>
      <c r="M185" s="28"/>
      <c r="N185" s="312">
        <v>30000</v>
      </c>
      <c r="O185" s="77">
        <v>30000</v>
      </c>
      <c r="P185" s="313">
        <v>30000</v>
      </c>
      <c r="Q185" s="205">
        <f t="shared" si="41"/>
        <v>100</v>
      </c>
      <c r="R185" s="72">
        <f t="shared" si="29"/>
        <v>100</v>
      </c>
    </row>
    <row r="186" spans="1:18">
      <c r="A186" s="349"/>
      <c r="B186" s="350"/>
      <c r="C186" s="350"/>
      <c r="D186" s="350"/>
      <c r="E186" s="350"/>
      <c r="F186" s="350"/>
      <c r="G186" s="350"/>
      <c r="H186" s="350"/>
      <c r="I186" s="351"/>
      <c r="J186" s="350"/>
      <c r="K186" s="350" t="s">
        <v>376</v>
      </c>
      <c r="L186" s="350"/>
      <c r="M186" s="350"/>
      <c r="N186" s="406">
        <f t="shared" ref="N186:P187" si="43">SUM(N187)</f>
        <v>710000</v>
      </c>
      <c r="O186" s="407">
        <f t="shared" si="43"/>
        <v>709375</v>
      </c>
      <c r="P186" s="408">
        <f t="shared" si="43"/>
        <v>729875</v>
      </c>
      <c r="Q186" s="355">
        <f t="shared" si="41"/>
        <v>99.911971830985919</v>
      </c>
      <c r="R186" s="356">
        <f t="shared" si="29"/>
        <v>102.8898678414097</v>
      </c>
    </row>
    <row r="187" spans="1:18">
      <c r="A187" s="291"/>
      <c r="B187" s="45"/>
      <c r="C187" s="45"/>
      <c r="D187" s="45"/>
      <c r="E187" s="45"/>
      <c r="F187" s="45"/>
      <c r="G187" s="45"/>
      <c r="H187" s="45"/>
      <c r="I187" s="232"/>
      <c r="J187" s="215" t="s">
        <v>208</v>
      </c>
      <c r="K187" s="215" t="s">
        <v>377</v>
      </c>
      <c r="L187" s="215"/>
      <c r="M187" s="215"/>
      <c r="N187" s="310">
        <f t="shared" si="43"/>
        <v>710000</v>
      </c>
      <c r="O187" s="56">
        <f t="shared" si="43"/>
        <v>709375</v>
      </c>
      <c r="P187" s="311">
        <f t="shared" si="43"/>
        <v>729875</v>
      </c>
      <c r="Q187" s="204">
        <f t="shared" si="41"/>
        <v>99.911971830985919</v>
      </c>
      <c r="R187" s="212">
        <f t="shared" si="29"/>
        <v>102.8898678414097</v>
      </c>
    </row>
    <row r="188" spans="1:18">
      <c r="A188" s="370" t="s">
        <v>401</v>
      </c>
      <c r="B188" s="219" t="s">
        <v>328</v>
      </c>
      <c r="C188" s="219"/>
      <c r="D188" s="219" t="s">
        <v>7</v>
      </c>
      <c r="E188" s="219"/>
      <c r="F188" s="219" t="s">
        <v>330</v>
      </c>
      <c r="G188" s="219"/>
      <c r="H188" s="219" t="s">
        <v>335</v>
      </c>
      <c r="I188" s="220"/>
      <c r="J188" s="371"/>
      <c r="K188" s="371" t="s">
        <v>378</v>
      </c>
      <c r="L188" s="371"/>
      <c r="M188" s="371"/>
      <c r="N188" s="409">
        <f>N189+N193+N201+N205+N197</f>
        <v>710000</v>
      </c>
      <c r="O188" s="410">
        <f>O189+O193+O201+O205+O197</f>
        <v>709375</v>
      </c>
      <c r="P188" s="411">
        <f>P189+P193+P201+P205+P197</f>
        <v>729875</v>
      </c>
      <c r="Q188" s="375">
        <f t="shared" si="41"/>
        <v>99.911971830985919</v>
      </c>
      <c r="R188" s="376">
        <f t="shared" si="29"/>
        <v>102.8898678414097</v>
      </c>
    </row>
    <row r="189" spans="1:18">
      <c r="A189" s="377" t="s">
        <v>436</v>
      </c>
      <c r="B189" s="216" t="s">
        <v>328</v>
      </c>
      <c r="C189" s="216"/>
      <c r="D189" s="216"/>
      <c r="E189" s="216"/>
      <c r="F189" s="216"/>
      <c r="G189" s="216"/>
      <c r="H189" s="216"/>
      <c r="I189" s="217"/>
      <c r="J189" s="224" t="s">
        <v>122</v>
      </c>
      <c r="K189" s="224" t="s">
        <v>233</v>
      </c>
      <c r="L189" s="224"/>
      <c r="M189" s="224"/>
      <c r="N189" s="383">
        <f t="shared" ref="N189:P191" si="44">N190</f>
        <v>10000</v>
      </c>
      <c r="O189" s="384">
        <f t="shared" si="44"/>
        <v>7000</v>
      </c>
      <c r="P189" s="385">
        <f t="shared" si="44"/>
        <v>7000</v>
      </c>
      <c r="Q189" s="381">
        <f t="shared" si="41"/>
        <v>70</v>
      </c>
      <c r="R189" s="390">
        <f t="shared" si="29"/>
        <v>100</v>
      </c>
    </row>
    <row r="190" spans="1:18">
      <c r="A190" s="294" t="s">
        <v>436</v>
      </c>
      <c r="B190" s="70"/>
      <c r="C190" s="70"/>
      <c r="D190" s="70"/>
      <c r="E190" s="70"/>
      <c r="F190" s="70"/>
      <c r="G190" s="70"/>
      <c r="H190" s="70"/>
      <c r="I190" s="218"/>
      <c r="J190" s="26" t="s">
        <v>122</v>
      </c>
      <c r="K190" s="26">
        <v>3</v>
      </c>
      <c r="L190" s="26" t="s">
        <v>14</v>
      </c>
      <c r="M190" s="26"/>
      <c r="N190" s="298">
        <f t="shared" si="44"/>
        <v>10000</v>
      </c>
      <c r="O190" s="50">
        <f t="shared" si="44"/>
        <v>7000</v>
      </c>
      <c r="P190" s="299">
        <f t="shared" si="44"/>
        <v>7000</v>
      </c>
      <c r="Q190" s="205">
        <f t="shared" si="41"/>
        <v>70</v>
      </c>
      <c r="R190" s="72">
        <f t="shared" si="29"/>
        <v>100</v>
      </c>
    </row>
    <row r="191" spans="1:18">
      <c r="A191" s="294" t="s">
        <v>436</v>
      </c>
      <c r="B191" s="70"/>
      <c r="C191" s="70"/>
      <c r="D191" s="70"/>
      <c r="E191" s="70"/>
      <c r="F191" s="70"/>
      <c r="G191" s="70"/>
      <c r="H191" s="70"/>
      <c r="I191" s="218"/>
      <c r="J191" s="26" t="s">
        <v>122</v>
      </c>
      <c r="K191" s="26">
        <v>38</v>
      </c>
      <c r="L191" s="26" t="s">
        <v>108</v>
      </c>
      <c r="M191" s="26"/>
      <c r="N191" s="298">
        <f t="shared" si="44"/>
        <v>10000</v>
      </c>
      <c r="O191" s="50">
        <f t="shared" si="44"/>
        <v>7000</v>
      </c>
      <c r="P191" s="299">
        <f t="shared" si="44"/>
        <v>7000</v>
      </c>
      <c r="Q191" s="205">
        <f t="shared" si="41"/>
        <v>70</v>
      </c>
      <c r="R191" s="72">
        <f t="shared" si="29"/>
        <v>100</v>
      </c>
    </row>
    <row r="192" spans="1:18">
      <c r="A192" s="294" t="s">
        <v>436</v>
      </c>
      <c r="B192" s="70" t="s">
        <v>328</v>
      </c>
      <c r="C192" s="70"/>
      <c r="D192" s="70" t="s">
        <v>5</v>
      </c>
      <c r="E192" s="70"/>
      <c r="F192" s="70"/>
      <c r="G192" s="70"/>
      <c r="H192" s="70"/>
      <c r="I192" s="218"/>
      <c r="J192" s="26" t="s">
        <v>122</v>
      </c>
      <c r="K192" s="26">
        <v>381</v>
      </c>
      <c r="L192" s="26" t="s">
        <v>64</v>
      </c>
      <c r="M192" s="26"/>
      <c r="N192" s="298">
        <v>10000</v>
      </c>
      <c r="O192" s="50">
        <v>7000</v>
      </c>
      <c r="P192" s="299">
        <v>7000</v>
      </c>
      <c r="Q192" s="205">
        <f t="shared" si="41"/>
        <v>70</v>
      </c>
      <c r="R192" s="72">
        <f t="shared" si="29"/>
        <v>100</v>
      </c>
    </row>
    <row r="193" spans="1:18">
      <c r="A193" s="377" t="s">
        <v>437</v>
      </c>
      <c r="B193" s="216" t="s">
        <v>328</v>
      </c>
      <c r="C193" s="216"/>
      <c r="D193" s="216"/>
      <c r="E193" s="216"/>
      <c r="F193" s="216"/>
      <c r="G193" s="216"/>
      <c r="H193" s="216" t="s">
        <v>335</v>
      </c>
      <c r="I193" s="217"/>
      <c r="J193" s="224" t="s">
        <v>122</v>
      </c>
      <c r="K193" s="224" t="s">
        <v>234</v>
      </c>
      <c r="L193" s="224"/>
      <c r="M193" s="224"/>
      <c r="N193" s="383">
        <f t="shared" ref="N193:P195" si="45">N194</f>
        <v>50000</v>
      </c>
      <c r="O193" s="384">
        <f t="shared" si="45"/>
        <v>20000</v>
      </c>
      <c r="P193" s="385">
        <f t="shared" si="45"/>
        <v>37500</v>
      </c>
      <c r="Q193" s="381">
        <f t="shared" si="41"/>
        <v>40</v>
      </c>
      <c r="R193" s="390">
        <f t="shared" si="29"/>
        <v>187.5</v>
      </c>
    </row>
    <row r="194" spans="1:18">
      <c r="A194" s="413" t="s">
        <v>437</v>
      </c>
      <c r="B194" s="92"/>
      <c r="C194" s="92"/>
      <c r="D194" s="92"/>
      <c r="E194" s="92"/>
      <c r="F194" s="92"/>
      <c r="G194" s="92"/>
      <c r="H194" s="92"/>
      <c r="I194" s="221"/>
      <c r="J194" s="78" t="s">
        <v>122</v>
      </c>
      <c r="K194" s="78">
        <v>3</v>
      </c>
      <c r="L194" s="78" t="s">
        <v>14</v>
      </c>
      <c r="M194" s="78"/>
      <c r="N194" s="414">
        <f t="shared" si="45"/>
        <v>50000</v>
      </c>
      <c r="O194" s="415">
        <f t="shared" si="45"/>
        <v>20000</v>
      </c>
      <c r="P194" s="416">
        <f t="shared" si="45"/>
        <v>37500</v>
      </c>
      <c r="Q194" s="417">
        <f t="shared" si="41"/>
        <v>40</v>
      </c>
      <c r="R194" s="433">
        <f t="shared" si="29"/>
        <v>187.5</v>
      </c>
    </row>
    <row r="195" spans="1:18">
      <c r="A195" s="294" t="s">
        <v>437</v>
      </c>
      <c r="B195" s="70"/>
      <c r="C195" s="70"/>
      <c r="D195" s="70"/>
      <c r="E195" s="70"/>
      <c r="F195" s="70"/>
      <c r="G195" s="70"/>
      <c r="H195" s="70"/>
      <c r="I195" s="218"/>
      <c r="J195" s="26" t="s">
        <v>122</v>
      </c>
      <c r="K195" s="26" t="s">
        <v>106</v>
      </c>
      <c r="L195" s="26" t="s">
        <v>54</v>
      </c>
      <c r="M195" s="26"/>
      <c r="N195" s="298">
        <f t="shared" si="45"/>
        <v>50000</v>
      </c>
      <c r="O195" s="50">
        <f t="shared" si="45"/>
        <v>20000</v>
      </c>
      <c r="P195" s="299">
        <f t="shared" si="45"/>
        <v>37500</v>
      </c>
      <c r="Q195" s="205">
        <f t="shared" si="41"/>
        <v>40</v>
      </c>
      <c r="R195" s="72">
        <f t="shared" si="29"/>
        <v>187.5</v>
      </c>
    </row>
    <row r="196" spans="1:18">
      <c r="A196" s="297" t="s">
        <v>437</v>
      </c>
      <c r="B196" s="222" t="s">
        <v>328</v>
      </c>
      <c r="C196" s="222"/>
      <c r="D196" s="222" t="s">
        <v>5</v>
      </c>
      <c r="E196" s="222"/>
      <c r="F196" s="222"/>
      <c r="G196" s="222"/>
      <c r="H196" s="222" t="s">
        <v>335</v>
      </c>
      <c r="I196" s="223"/>
      <c r="J196" s="57" t="s">
        <v>122</v>
      </c>
      <c r="K196" s="57" t="s">
        <v>104</v>
      </c>
      <c r="L196" s="57" t="s">
        <v>57</v>
      </c>
      <c r="M196" s="57"/>
      <c r="N196" s="316">
        <v>50000</v>
      </c>
      <c r="O196" s="58">
        <v>20000</v>
      </c>
      <c r="P196" s="317">
        <v>37500</v>
      </c>
      <c r="Q196" s="210">
        <f t="shared" si="41"/>
        <v>40</v>
      </c>
      <c r="R196" s="434">
        <f t="shared" si="29"/>
        <v>187.5</v>
      </c>
    </row>
    <row r="197" spans="1:18">
      <c r="A197" s="377" t="s">
        <v>438</v>
      </c>
      <c r="B197" s="216" t="s">
        <v>328</v>
      </c>
      <c r="C197" s="216"/>
      <c r="D197" s="216"/>
      <c r="E197" s="216"/>
      <c r="F197" s="216"/>
      <c r="G197" s="216"/>
      <c r="H197" s="216"/>
      <c r="I197" s="217"/>
      <c r="J197" s="224" t="s">
        <v>122</v>
      </c>
      <c r="K197" s="224" t="s">
        <v>235</v>
      </c>
      <c r="L197" s="224"/>
      <c r="M197" s="224"/>
      <c r="N197" s="383">
        <f t="shared" ref="N197:P199" si="46">N198</f>
        <v>10000</v>
      </c>
      <c r="O197" s="384">
        <f t="shared" si="46"/>
        <v>5000</v>
      </c>
      <c r="P197" s="385">
        <f t="shared" si="46"/>
        <v>5000</v>
      </c>
      <c r="Q197" s="381">
        <f t="shared" si="41"/>
        <v>50</v>
      </c>
      <c r="R197" s="390">
        <f t="shared" si="29"/>
        <v>100</v>
      </c>
    </row>
    <row r="198" spans="1:18">
      <c r="A198" s="294" t="s">
        <v>438</v>
      </c>
      <c r="B198" s="70"/>
      <c r="C198" s="70"/>
      <c r="D198" s="70"/>
      <c r="E198" s="70"/>
      <c r="F198" s="70"/>
      <c r="G198" s="70"/>
      <c r="H198" s="70"/>
      <c r="I198" s="218"/>
      <c r="J198" s="26" t="s">
        <v>122</v>
      </c>
      <c r="K198" s="26">
        <v>3</v>
      </c>
      <c r="L198" s="26" t="s">
        <v>14</v>
      </c>
      <c r="M198" s="26"/>
      <c r="N198" s="298">
        <f t="shared" si="46"/>
        <v>10000</v>
      </c>
      <c r="O198" s="50">
        <f t="shared" si="46"/>
        <v>5000</v>
      </c>
      <c r="P198" s="299">
        <f t="shared" si="46"/>
        <v>5000</v>
      </c>
      <c r="Q198" s="205">
        <f t="shared" si="41"/>
        <v>50</v>
      </c>
      <c r="R198" s="72">
        <f t="shared" si="29"/>
        <v>100</v>
      </c>
    </row>
    <row r="199" spans="1:18">
      <c r="A199" s="294" t="s">
        <v>438</v>
      </c>
      <c r="B199" s="70"/>
      <c r="C199" s="70"/>
      <c r="D199" s="70"/>
      <c r="E199" s="70"/>
      <c r="F199" s="70"/>
      <c r="G199" s="70"/>
      <c r="H199" s="70"/>
      <c r="I199" s="218"/>
      <c r="J199" s="26" t="s">
        <v>122</v>
      </c>
      <c r="K199" s="26" t="s">
        <v>110</v>
      </c>
      <c r="L199" s="26" t="s">
        <v>108</v>
      </c>
      <c r="M199" s="26"/>
      <c r="N199" s="298">
        <f t="shared" si="46"/>
        <v>10000</v>
      </c>
      <c r="O199" s="50">
        <f t="shared" si="46"/>
        <v>5000</v>
      </c>
      <c r="P199" s="299">
        <f t="shared" si="46"/>
        <v>5000</v>
      </c>
      <c r="Q199" s="205">
        <f t="shared" si="41"/>
        <v>50</v>
      </c>
      <c r="R199" s="72">
        <f t="shared" si="29"/>
        <v>100</v>
      </c>
    </row>
    <row r="200" spans="1:18">
      <c r="A200" s="294" t="s">
        <v>438</v>
      </c>
      <c r="B200" s="70" t="s">
        <v>328</v>
      </c>
      <c r="C200" s="70"/>
      <c r="D200" s="70" t="s">
        <v>5</v>
      </c>
      <c r="E200" s="70"/>
      <c r="F200" s="70"/>
      <c r="G200" s="70"/>
      <c r="H200" s="70"/>
      <c r="I200" s="218"/>
      <c r="J200" s="26" t="s">
        <v>122</v>
      </c>
      <c r="K200" s="26" t="s">
        <v>123</v>
      </c>
      <c r="L200" s="26" t="s">
        <v>64</v>
      </c>
      <c r="M200" s="26"/>
      <c r="N200" s="298">
        <v>10000</v>
      </c>
      <c r="O200" s="50">
        <v>5000</v>
      </c>
      <c r="P200" s="299">
        <v>5000</v>
      </c>
      <c r="Q200" s="205">
        <f t="shared" si="41"/>
        <v>50</v>
      </c>
      <c r="R200" s="72">
        <f t="shared" si="29"/>
        <v>100</v>
      </c>
    </row>
    <row r="201" spans="1:18">
      <c r="A201" s="412" t="s">
        <v>439</v>
      </c>
      <c r="B201" s="216"/>
      <c r="C201" s="216"/>
      <c r="D201" s="216"/>
      <c r="E201" s="216"/>
      <c r="F201" s="216" t="s">
        <v>330</v>
      </c>
      <c r="G201" s="216"/>
      <c r="H201" s="216" t="s">
        <v>335</v>
      </c>
      <c r="I201" s="217"/>
      <c r="J201" s="224" t="s">
        <v>122</v>
      </c>
      <c r="K201" s="224" t="s">
        <v>236</v>
      </c>
      <c r="L201" s="224"/>
      <c r="M201" s="224"/>
      <c r="N201" s="383">
        <f t="shared" ref="N201:P203" si="47">N202</f>
        <v>600000</v>
      </c>
      <c r="O201" s="384">
        <f t="shared" si="47"/>
        <v>640375</v>
      </c>
      <c r="P201" s="385">
        <f t="shared" si="47"/>
        <v>640375</v>
      </c>
      <c r="Q201" s="381">
        <f t="shared" si="41"/>
        <v>106.72916666666667</v>
      </c>
      <c r="R201" s="390">
        <f t="shared" si="29"/>
        <v>100</v>
      </c>
    </row>
    <row r="202" spans="1:18">
      <c r="A202" s="295" t="s">
        <v>439</v>
      </c>
      <c r="B202" s="70"/>
      <c r="C202" s="70"/>
      <c r="D202" s="70"/>
      <c r="E202" s="70"/>
      <c r="F202" s="70"/>
      <c r="G202" s="70"/>
      <c r="H202" s="70"/>
      <c r="I202" s="218"/>
      <c r="J202" s="26" t="s">
        <v>122</v>
      </c>
      <c r="K202" s="201" t="s">
        <v>15</v>
      </c>
      <c r="L202" s="26" t="s">
        <v>16</v>
      </c>
      <c r="M202" s="26"/>
      <c r="N202" s="298">
        <f t="shared" si="47"/>
        <v>600000</v>
      </c>
      <c r="O202" s="50">
        <f>O203</f>
        <v>640375</v>
      </c>
      <c r="P202" s="299">
        <f>P203</f>
        <v>640375</v>
      </c>
      <c r="Q202" s="205">
        <f t="shared" si="41"/>
        <v>106.72916666666667</v>
      </c>
      <c r="R202" s="72">
        <f t="shared" si="29"/>
        <v>100</v>
      </c>
    </row>
    <row r="203" spans="1:18">
      <c r="A203" s="295" t="s">
        <v>439</v>
      </c>
      <c r="B203" s="70"/>
      <c r="C203" s="70"/>
      <c r="D203" s="70"/>
      <c r="E203" s="70"/>
      <c r="F203" s="70"/>
      <c r="G203" s="70"/>
      <c r="H203" s="70"/>
      <c r="I203" s="218"/>
      <c r="J203" s="26" t="s">
        <v>122</v>
      </c>
      <c r="K203" s="26">
        <v>42</v>
      </c>
      <c r="L203" s="26" t="s">
        <v>68</v>
      </c>
      <c r="M203" s="26"/>
      <c r="N203" s="298">
        <f t="shared" si="47"/>
        <v>600000</v>
      </c>
      <c r="O203" s="50">
        <f>O204</f>
        <v>640375</v>
      </c>
      <c r="P203" s="299">
        <f>P204</f>
        <v>640375</v>
      </c>
      <c r="Q203" s="205">
        <f t="shared" si="41"/>
        <v>106.72916666666667</v>
      </c>
      <c r="R203" s="72">
        <f>P203/O203*100</f>
        <v>100</v>
      </c>
    </row>
    <row r="204" spans="1:18">
      <c r="A204" s="295" t="s">
        <v>439</v>
      </c>
      <c r="B204" s="70"/>
      <c r="C204" s="70"/>
      <c r="D204" s="70"/>
      <c r="E204" s="70"/>
      <c r="F204" s="70" t="s">
        <v>330</v>
      </c>
      <c r="G204" s="70"/>
      <c r="H204" s="70" t="s">
        <v>335</v>
      </c>
      <c r="I204" s="218"/>
      <c r="J204" s="26" t="s">
        <v>122</v>
      </c>
      <c r="K204" s="26">
        <v>421</v>
      </c>
      <c r="L204" s="26" t="s">
        <v>69</v>
      </c>
      <c r="M204" s="26"/>
      <c r="N204" s="298">
        <v>600000</v>
      </c>
      <c r="O204" s="50">
        <v>640375</v>
      </c>
      <c r="P204" s="299">
        <v>640375</v>
      </c>
      <c r="Q204" s="205">
        <f t="shared" si="41"/>
        <v>106.72916666666667</v>
      </c>
      <c r="R204" s="72">
        <f t="shared" si="29"/>
        <v>100</v>
      </c>
    </row>
    <row r="205" spans="1:18">
      <c r="A205" s="377" t="s">
        <v>440</v>
      </c>
      <c r="B205" s="216" t="s">
        <v>328</v>
      </c>
      <c r="C205" s="216"/>
      <c r="D205" s="216"/>
      <c r="E205" s="216"/>
      <c r="F205" s="216"/>
      <c r="G205" s="216"/>
      <c r="H205" s="216" t="s">
        <v>335</v>
      </c>
      <c r="I205" s="217"/>
      <c r="J205" s="224" t="s">
        <v>124</v>
      </c>
      <c r="K205" s="224" t="s">
        <v>237</v>
      </c>
      <c r="L205" s="224"/>
      <c r="M205" s="224"/>
      <c r="N205" s="383">
        <f t="shared" ref="N205:P207" si="48">N206</f>
        <v>40000</v>
      </c>
      <c r="O205" s="384">
        <f t="shared" si="48"/>
        <v>37000</v>
      </c>
      <c r="P205" s="385">
        <f t="shared" si="48"/>
        <v>40000</v>
      </c>
      <c r="Q205" s="381">
        <f t="shared" si="41"/>
        <v>92.5</v>
      </c>
      <c r="R205" s="390">
        <f t="shared" ref="R205:R246" si="49">P205/O205*100</f>
        <v>108.10810810810811</v>
      </c>
    </row>
    <row r="206" spans="1:18">
      <c r="A206" s="294" t="s">
        <v>440</v>
      </c>
      <c r="B206" s="70"/>
      <c r="C206" s="70"/>
      <c r="D206" s="70"/>
      <c r="E206" s="70"/>
      <c r="F206" s="70"/>
      <c r="G206" s="70"/>
      <c r="H206" s="70"/>
      <c r="I206" s="218"/>
      <c r="J206" s="26" t="s">
        <v>124</v>
      </c>
      <c r="K206" s="26">
        <v>3</v>
      </c>
      <c r="L206" s="26" t="s">
        <v>14</v>
      </c>
      <c r="M206" s="26"/>
      <c r="N206" s="298">
        <f t="shared" si="48"/>
        <v>40000</v>
      </c>
      <c r="O206" s="50">
        <f t="shared" si="48"/>
        <v>37000</v>
      </c>
      <c r="P206" s="299">
        <f t="shared" si="48"/>
        <v>40000</v>
      </c>
      <c r="Q206" s="205">
        <f t="shared" si="41"/>
        <v>92.5</v>
      </c>
      <c r="R206" s="72">
        <f t="shared" si="49"/>
        <v>108.10810810810811</v>
      </c>
    </row>
    <row r="207" spans="1:18">
      <c r="A207" s="294" t="s">
        <v>440</v>
      </c>
      <c r="B207" s="70"/>
      <c r="C207" s="70"/>
      <c r="D207" s="70"/>
      <c r="E207" s="70"/>
      <c r="F207" s="70"/>
      <c r="G207" s="70"/>
      <c r="H207" s="70"/>
      <c r="I207" s="218"/>
      <c r="J207" s="26" t="s">
        <v>124</v>
      </c>
      <c r="K207" s="26">
        <v>38</v>
      </c>
      <c r="L207" s="26" t="s">
        <v>108</v>
      </c>
      <c r="M207" s="26"/>
      <c r="N207" s="298">
        <f t="shared" si="48"/>
        <v>40000</v>
      </c>
      <c r="O207" s="50">
        <f t="shared" si="48"/>
        <v>37000</v>
      </c>
      <c r="P207" s="299">
        <f t="shared" si="48"/>
        <v>40000</v>
      </c>
      <c r="Q207" s="205">
        <f t="shared" si="41"/>
        <v>92.5</v>
      </c>
      <c r="R207" s="72">
        <f t="shared" si="49"/>
        <v>108.10810810810811</v>
      </c>
    </row>
    <row r="208" spans="1:18">
      <c r="A208" s="294" t="s">
        <v>440</v>
      </c>
      <c r="B208" s="70" t="s">
        <v>328</v>
      </c>
      <c r="C208" s="70"/>
      <c r="D208" s="70"/>
      <c r="E208" s="70"/>
      <c r="F208" s="70"/>
      <c r="G208" s="70"/>
      <c r="H208" s="70" t="s">
        <v>335</v>
      </c>
      <c r="I208" s="218"/>
      <c r="J208" s="26" t="s">
        <v>124</v>
      </c>
      <c r="K208" s="26">
        <v>381</v>
      </c>
      <c r="L208" s="26" t="s">
        <v>64</v>
      </c>
      <c r="M208" s="26"/>
      <c r="N208" s="298">
        <v>40000</v>
      </c>
      <c r="O208" s="50">
        <v>37000</v>
      </c>
      <c r="P208" s="299">
        <v>40000</v>
      </c>
      <c r="Q208" s="205">
        <f t="shared" si="41"/>
        <v>92.5</v>
      </c>
      <c r="R208" s="72">
        <f t="shared" si="49"/>
        <v>108.10810810810811</v>
      </c>
    </row>
    <row r="209" spans="1:18">
      <c r="A209" s="349"/>
      <c r="B209" s="350"/>
      <c r="C209" s="350"/>
      <c r="D209" s="350"/>
      <c r="E209" s="350"/>
      <c r="F209" s="350"/>
      <c r="G209" s="350"/>
      <c r="H209" s="350"/>
      <c r="I209" s="351"/>
      <c r="J209" s="350"/>
      <c r="K209" s="350" t="s">
        <v>379</v>
      </c>
      <c r="L209" s="350"/>
      <c r="M209" s="350"/>
      <c r="N209" s="406">
        <f>SUM(N210)</f>
        <v>20000</v>
      </c>
      <c r="O209" s="407">
        <f>SUM(O210)</f>
        <v>448500</v>
      </c>
      <c r="P209" s="408">
        <f>SUM(P210)</f>
        <v>436000</v>
      </c>
      <c r="Q209" s="355">
        <f t="shared" si="41"/>
        <v>2242.5</v>
      </c>
      <c r="R209" s="356">
        <f t="shared" si="49"/>
        <v>97.212931995540686</v>
      </c>
    </row>
    <row r="210" spans="1:18">
      <c r="A210" s="291"/>
      <c r="B210" s="45"/>
      <c r="C210" s="45"/>
      <c r="D210" s="45"/>
      <c r="E210" s="45"/>
      <c r="F210" s="45"/>
      <c r="G210" s="45"/>
      <c r="H210" s="45"/>
      <c r="I210" s="232"/>
      <c r="J210" s="215" t="s">
        <v>208</v>
      </c>
      <c r="K210" s="215" t="s">
        <v>380</v>
      </c>
      <c r="L210" s="215"/>
      <c r="M210" s="215"/>
      <c r="N210" s="310">
        <f>N211</f>
        <v>20000</v>
      </c>
      <c r="O210" s="56">
        <f>O211</f>
        <v>448500</v>
      </c>
      <c r="P210" s="311">
        <f>P211</f>
        <v>436000</v>
      </c>
      <c r="Q210" s="204">
        <f t="shared" si="41"/>
        <v>2242.5</v>
      </c>
      <c r="R210" s="212">
        <f t="shared" si="49"/>
        <v>97.212931995540686</v>
      </c>
    </row>
    <row r="211" spans="1:18">
      <c r="A211" s="370" t="s">
        <v>402</v>
      </c>
      <c r="B211" s="219" t="s">
        <v>328</v>
      </c>
      <c r="C211" s="219"/>
      <c r="D211" s="219" t="s">
        <v>7</v>
      </c>
      <c r="E211" s="219" t="s">
        <v>15</v>
      </c>
      <c r="F211" s="219"/>
      <c r="G211" s="219" t="s">
        <v>5</v>
      </c>
      <c r="H211" s="219" t="s">
        <v>335</v>
      </c>
      <c r="I211" s="220"/>
      <c r="J211" s="371"/>
      <c r="K211" s="371" t="s">
        <v>381</v>
      </c>
      <c r="L211" s="371"/>
      <c r="M211" s="371"/>
      <c r="N211" s="409">
        <f>N212+N218</f>
        <v>20000</v>
      </c>
      <c r="O211" s="410">
        <f>O212+O218</f>
        <v>448500</v>
      </c>
      <c r="P211" s="411">
        <f>P212+P218</f>
        <v>436000</v>
      </c>
      <c r="Q211" s="375">
        <f t="shared" si="41"/>
        <v>2242.5</v>
      </c>
      <c r="R211" s="376">
        <f t="shared" si="49"/>
        <v>97.212931995540686</v>
      </c>
    </row>
    <row r="212" spans="1:18">
      <c r="A212" s="377" t="s">
        <v>441</v>
      </c>
      <c r="B212" s="216" t="s">
        <v>328</v>
      </c>
      <c r="C212" s="216"/>
      <c r="D212" s="216" t="s">
        <v>7</v>
      </c>
      <c r="E212" s="216" t="s">
        <v>15</v>
      </c>
      <c r="F212" s="216" t="s">
        <v>5</v>
      </c>
      <c r="G212" s="216" t="s">
        <v>5</v>
      </c>
      <c r="H212" s="216" t="s">
        <v>335</v>
      </c>
      <c r="I212" s="217"/>
      <c r="J212" s="224" t="s">
        <v>125</v>
      </c>
      <c r="K212" s="224" t="s">
        <v>238</v>
      </c>
      <c r="L212" s="224"/>
      <c r="M212" s="224"/>
      <c r="N212" s="378">
        <f>SUM(N213)</f>
        <v>20000</v>
      </c>
      <c r="O212" s="379">
        <f>SUM(O213)</f>
        <v>28000</v>
      </c>
      <c r="P212" s="380">
        <f>SUM(P213)</f>
        <v>33000</v>
      </c>
      <c r="Q212" s="381">
        <f t="shared" si="41"/>
        <v>140</v>
      </c>
      <c r="R212" s="390">
        <f t="shared" si="49"/>
        <v>117.85714285714286</v>
      </c>
    </row>
    <row r="213" spans="1:18">
      <c r="A213" s="294" t="s">
        <v>441</v>
      </c>
      <c r="B213" s="70"/>
      <c r="C213" s="70"/>
      <c r="D213" s="70"/>
      <c r="E213" s="70"/>
      <c r="F213" s="70"/>
      <c r="G213" s="70"/>
      <c r="H213" s="70"/>
      <c r="I213" s="218"/>
      <c r="J213" s="26" t="s">
        <v>125</v>
      </c>
      <c r="K213" s="26">
        <v>3</v>
      </c>
      <c r="L213" s="26" t="s">
        <v>14</v>
      </c>
      <c r="M213" s="26"/>
      <c r="N213" s="240">
        <f>N214+N216</f>
        <v>20000</v>
      </c>
      <c r="O213" s="49">
        <f>O214+O216</f>
        <v>28000</v>
      </c>
      <c r="P213" s="241">
        <f>P214+P216</f>
        <v>33000</v>
      </c>
      <c r="Q213" s="205">
        <f t="shared" si="41"/>
        <v>140</v>
      </c>
      <c r="R213" s="72">
        <f t="shared" si="49"/>
        <v>117.85714285714286</v>
      </c>
    </row>
    <row r="214" spans="1:18">
      <c r="A214" s="294" t="s">
        <v>441</v>
      </c>
      <c r="B214" s="70"/>
      <c r="C214" s="70"/>
      <c r="D214" s="70"/>
      <c r="E214" s="70"/>
      <c r="F214" s="70"/>
      <c r="G214" s="70"/>
      <c r="H214" s="70"/>
      <c r="I214" s="218"/>
      <c r="J214" s="26" t="s">
        <v>125</v>
      </c>
      <c r="K214" s="201" t="s">
        <v>106</v>
      </c>
      <c r="L214" s="26" t="s">
        <v>54</v>
      </c>
      <c r="M214" s="26"/>
      <c r="N214" s="298">
        <f>N215</f>
        <v>5000</v>
      </c>
      <c r="O214" s="50">
        <f>O215</f>
        <v>6000</v>
      </c>
      <c r="P214" s="299">
        <f>P215</f>
        <v>6000</v>
      </c>
      <c r="Q214" s="205">
        <f t="shared" si="41"/>
        <v>120</v>
      </c>
      <c r="R214" s="72">
        <f>P214/O214*100</f>
        <v>100</v>
      </c>
    </row>
    <row r="215" spans="1:18">
      <c r="A215" s="294" t="s">
        <v>441</v>
      </c>
      <c r="B215" s="70"/>
      <c r="C215" s="70"/>
      <c r="D215" s="70"/>
      <c r="E215" s="70"/>
      <c r="F215" s="70"/>
      <c r="G215" s="70"/>
      <c r="H215" s="70" t="s">
        <v>335</v>
      </c>
      <c r="I215" s="218"/>
      <c r="J215" s="26" t="s">
        <v>125</v>
      </c>
      <c r="K215" s="201" t="s">
        <v>104</v>
      </c>
      <c r="L215" s="26" t="s">
        <v>57</v>
      </c>
      <c r="M215" s="26"/>
      <c r="N215" s="298">
        <v>5000</v>
      </c>
      <c r="O215" s="50">
        <v>6000</v>
      </c>
      <c r="P215" s="299">
        <v>6000</v>
      </c>
      <c r="Q215" s="205">
        <f t="shared" si="41"/>
        <v>120</v>
      </c>
      <c r="R215" s="72">
        <f t="shared" si="49"/>
        <v>100</v>
      </c>
    </row>
    <row r="216" spans="1:18">
      <c r="A216" s="294" t="s">
        <v>441</v>
      </c>
      <c r="B216" s="70"/>
      <c r="C216" s="70"/>
      <c r="D216" s="70"/>
      <c r="E216" s="70"/>
      <c r="F216" s="70"/>
      <c r="G216" s="70"/>
      <c r="H216" s="70"/>
      <c r="I216" s="218"/>
      <c r="J216" s="26" t="s">
        <v>125</v>
      </c>
      <c r="K216" s="26">
        <v>38</v>
      </c>
      <c r="L216" s="26" t="s">
        <v>108</v>
      </c>
      <c r="M216" s="26"/>
      <c r="N216" s="298">
        <f>N217</f>
        <v>15000</v>
      </c>
      <c r="O216" s="50">
        <f>O217</f>
        <v>22000</v>
      </c>
      <c r="P216" s="299">
        <f>P217</f>
        <v>27000</v>
      </c>
      <c r="Q216" s="205">
        <f t="shared" si="41"/>
        <v>146.66666666666666</v>
      </c>
      <c r="R216" s="72">
        <f t="shared" si="49"/>
        <v>122.72727272727273</v>
      </c>
    </row>
    <row r="217" spans="1:18">
      <c r="A217" s="294" t="s">
        <v>441</v>
      </c>
      <c r="B217" s="70" t="s">
        <v>328</v>
      </c>
      <c r="C217" s="70"/>
      <c r="D217" s="70"/>
      <c r="E217" s="70" t="s">
        <v>15</v>
      </c>
      <c r="F217" s="70"/>
      <c r="G217" s="70"/>
      <c r="H217" s="70"/>
      <c r="I217" s="218"/>
      <c r="J217" s="26" t="s">
        <v>125</v>
      </c>
      <c r="K217" s="26">
        <v>381</v>
      </c>
      <c r="L217" s="26" t="s">
        <v>64</v>
      </c>
      <c r="M217" s="26"/>
      <c r="N217" s="240">
        <v>15000</v>
      </c>
      <c r="O217" s="49">
        <v>22000</v>
      </c>
      <c r="P217" s="241">
        <v>27000</v>
      </c>
      <c r="Q217" s="205">
        <f t="shared" si="41"/>
        <v>146.66666666666666</v>
      </c>
      <c r="R217" s="72">
        <f t="shared" si="49"/>
        <v>122.72727272727273</v>
      </c>
    </row>
    <row r="218" spans="1:18">
      <c r="A218" s="377" t="s">
        <v>442</v>
      </c>
      <c r="B218" s="216" t="s">
        <v>328</v>
      </c>
      <c r="C218" s="216"/>
      <c r="D218" s="216"/>
      <c r="E218" s="216"/>
      <c r="F218" s="216"/>
      <c r="G218" s="216"/>
      <c r="H218" s="216" t="s">
        <v>335</v>
      </c>
      <c r="I218" s="217"/>
      <c r="J218" s="224" t="s">
        <v>240</v>
      </c>
      <c r="K218" s="224" t="s">
        <v>239</v>
      </c>
      <c r="L218" s="224"/>
      <c r="M218" s="224"/>
      <c r="N218" s="378">
        <f t="shared" ref="N218:P220" si="50">N219</f>
        <v>0</v>
      </c>
      <c r="O218" s="379">
        <f>O219</f>
        <v>420500</v>
      </c>
      <c r="P218" s="380">
        <f>P219</f>
        <v>403000</v>
      </c>
      <c r="Q218" s="389">
        <v>0</v>
      </c>
      <c r="R218" s="390">
        <f>P218/O218*100</f>
        <v>95.838287752675384</v>
      </c>
    </row>
    <row r="219" spans="1:18">
      <c r="A219" s="294" t="s">
        <v>442</v>
      </c>
      <c r="B219" s="70"/>
      <c r="C219" s="70"/>
      <c r="D219" s="70"/>
      <c r="E219" s="70"/>
      <c r="F219" s="70"/>
      <c r="G219" s="70"/>
      <c r="H219" s="70"/>
      <c r="I219" s="218"/>
      <c r="J219" s="26" t="s">
        <v>240</v>
      </c>
      <c r="K219" s="26" t="s">
        <v>15</v>
      </c>
      <c r="L219" s="508" t="s">
        <v>16</v>
      </c>
      <c r="M219" s="508"/>
      <c r="N219" s="240">
        <f t="shared" si="50"/>
        <v>0</v>
      </c>
      <c r="O219" s="49">
        <f t="shared" si="50"/>
        <v>420500</v>
      </c>
      <c r="P219" s="241">
        <f t="shared" si="50"/>
        <v>403000</v>
      </c>
      <c r="Q219" s="207">
        <v>0</v>
      </c>
      <c r="R219" s="72">
        <f t="shared" si="49"/>
        <v>95.838287752675384</v>
      </c>
    </row>
    <row r="220" spans="1:18">
      <c r="A220" s="294" t="s">
        <v>442</v>
      </c>
      <c r="B220" s="70"/>
      <c r="C220" s="70"/>
      <c r="D220" s="70"/>
      <c r="E220" s="70"/>
      <c r="F220" s="70"/>
      <c r="G220" s="70"/>
      <c r="H220" s="70"/>
      <c r="I220" s="218"/>
      <c r="J220" s="26" t="s">
        <v>240</v>
      </c>
      <c r="K220" s="26" t="s">
        <v>112</v>
      </c>
      <c r="L220" s="26" t="s">
        <v>68</v>
      </c>
      <c r="M220" s="26"/>
      <c r="N220" s="240">
        <f t="shared" si="50"/>
        <v>0</v>
      </c>
      <c r="O220" s="49">
        <f t="shared" si="50"/>
        <v>420500</v>
      </c>
      <c r="P220" s="241">
        <f t="shared" si="50"/>
        <v>403000</v>
      </c>
      <c r="Q220" s="207">
        <v>0</v>
      </c>
      <c r="R220" s="72">
        <f t="shared" si="49"/>
        <v>95.838287752675384</v>
      </c>
    </row>
    <row r="221" spans="1:18">
      <c r="A221" s="294" t="s">
        <v>442</v>
      </c>
      <c r="B221" s="70" t="s">
        <v>328</v>
      </c>
      <c r="C221" s="70"/>
      <c r="D221" s="70"/>
      <c r="E221" s="70"/>
      <c r="F221" s="70"/>
      <c r="G221" s="70"/>
      <c r="H221" s="70" t="s">
        <v>335</v>
      </c>
      <c r="I221" s="218"/>
      <c r="J221" s="26" t="s">
        <v>240</v>
      </c>
      <c r="K221" s="26" t="s">
        <v>118</v>
      </c>
      <c r="L221" s="26" t="s">
        <v>69</v>
      </c>
      <c r="M221" s="26"/>
      <c r="N221" s="240">
        <v>0</v>
      </c>
      <c r="O221" s="49">
        <v>420500</v>
      </c>
      <c r="P221" s="241">
        <v>403000</v>
      </c>
      <c r="Q221" s="207">
        <v>0</v>
      </c>
      <c r="R221" s="72">
        <f t="shared" si="49"/>
        <v>95.838287752675384</v>
      </c>
    </row>
    <row r="222" spans="1:18">
      <c r="A222" s="296"/>
      <c r="B222" s="227"/>
      <c r="C222" s="227"/>
      <c r="D222" s="227"/>
      <c r="E222" s="227"/>
      <c r="F222" s="227"/>
      <c r="G222" s="227"/>
      <c r="H222" s="227"/>
      <c r="I222" s="234"/>
      <c r="J222" s="227"/>
      <c r="K222" s="227" t="s">
        <v>382</v>
      </c>
      <c r="L222" s="227"/>
      <c r="M222" s="227"/>
      <c r="N222" s="314">
        <f>SUM(N223)</f>
        <v>245000</v>
      </c>
      <c r="O222" s="228">
        <f>SUM(O223)</f>
        <v>217000</v>
      </c>
      <c r="P222" s="315">
        <f>SUM(P223)</f>
        <v>196000</v>
      </c>
      <c r="Q222" s="229">
        <f t="shared" ref="Q222:Q240" si="51">O222/N222*100</f>
        <v>88.571428571428569</v>
      </c>
      <c r="R222" s="230">
        <f t="shared" si="49"/>
        <v>90.322580645161281</v>
      </c>
    </row>
    <row r="223" spans="1:18">
      <c r="A223" s="357"/>
      <c r="B223" s="358"/>
      <c r="C223" s="358"/>
      <c r="D223" s="358"/>
      <c r="E223" s="358"/>
      <c r="F223" s="358"/>
      <c r="G223" s="358"/>
      <c r="H223" s="358"/>
      <c r="I223" s="359"/>
      <c r="J223" s="360" t="s">
        <v>207</v>
      </c>
      <c r="K223" s="360" t="s">
        <v>383</v>
      </c>
      <c r="L223" s="360"/>
      <c r="M223" s="360"/>
      <c r="N223" s="361">
        <f>N224+N237+N242</f>
        <v>245000</v>
      </c>
      <c r="O223" s="362">
        <f>O224+O237+O242</f>
        <v>217000</v>
      </c>
      <c r="P223" s="363">
        <f>P224+P237+P242</f>
        <v>196000</v>
      </c>
      <c r="Q223" s="364">
        <f t="shared" si="51"/>
        <v>88.571428571428569</v>
      </c>
      <c r="R223" s="365">
        <f t="shared" si="49"/>
        <v>90.322580645161281</v>
      </c>
    </row>
    <row r="224" spans="1:18">
      <c r="A224" s="293" t="s">
        <v>444</v>
      </c>
      <c r="B224" s="202" t="s">
        <v>328</v>
      </c>
      <c r="C224" s="202"/>
      <c r="D224" s="202" t="s">
        <v>7</v>
      </c>
      <c r="E224" s="202" t="s">
        <v>15</v>
      </c>
      <c r="F224" s="202"/>
      <c r="G224" s="202"/>
      <c r="H224" s="202"/>
      <c r="I224" s="233"/>
      <c r="J224" s="46"/>
      <c r="K224" s="46" t="s">
        <v>384</v>
      </c>
      <c r="L224" s="46"/>
      <c r="M224" s="46"/>
      <c r="N224" s="302">
        <f>N225+N229+N233</f>
        <v>220000</v>
      </c>
      <c r="O224" s="47">
        <f>O225+O229+O233</f>
        <v>203000</v>
      </c>
      <c r="P224" s="303">
        <f>P225+P229+P233</f>
        <v>178000</v>
      </c>
      <c r="Q224" s="209">
        <f t="shared" si="51"/>
        <v>92.272727272727266</v>
      </c>
      <c r="R224" s="213">
        <f t="shared" si="49"/>
        <v>87.684729064039416</v>
      </c>
    </row>
    <row r="225" spans="1:18">
      <c r="A225" s="377" t="s">
        <v>445</v>
      </c>
      <c r="B225" s="216" t="s">
        <v>328</v>
      </c>
      <c r="C225" s="216"/>
      <c r="D225" s="216"/>
      <c r="E225" s="216" t="s">
        <v>15</v>
      </c>
      <c r="F225" s="216"/>
      <c r="G225" s="216"/>
      <c r="H225" s="216"/>
      <c r="I225" s="217"/>
      <c r="J225" s="224">
        <v>1070</v>
      </c>
      <c r="K225" s="224" t="s">
        <v>241</v>
      </c>
      <c r="L225" s="224"/>
      <c r="M225" s="224"/>
      <c r="N225" s="383">
        <f t="shared" ref="N225:P227" si="52">N226</f>
        <v>80000</v>
      </c>
      <c r="O225" s="384">
        <f t="shared" si="52"/>
        <v>113000</v>
      </c>
      <c r="P225" s="385">
        <f t="shared" si="52"/>
        <v>90000</v>
      </c>
      <c r="Q225" s="381">
        <f t="shared" si="51"/>
        <v>141.25</v>
      </c>
      <c r="R225" s="390">
        <f t="shared" si="49"/>
        <v>79.646017699115049</v>
      </c>
    </row>
    <row r="226" spans="1:18">
      <c r="A226" s="294" t="s">
        <v>445</v>
      </c>
      <c r="B226" s="70"/>
      <c r="C226" s="70"/>
      <c r="D226" s="70"/>
      <c r="E226" s="70"/>
      <c r="F226" s="70"/>
      <c r="G226" s="70"/>
      <c r="H226" s="70"/>
      <c r="I226" s="218"/>
      <c r="J226" s="26" t="s">
        <v>126</v>
      </c>
      <c r="K226" s="26">
        <v>3</v>
      </c>
      <c r="L226" s="26" t="s">
        <v>14</v>
      </c>
      <c r="M226" s="26"/>
      <c r="N226" s="298">
        <f t="shared" si="52"/>
        <v>80000</v>
      </c>
      <c r="O226" s="50">
        <f t="shared" si="52"/>
        <v>113000</v>
      </c>
      <c r="P226" s="299">
        <f t="shared" si="52"/>
        <v>90000</v>
      </c>
      <c r="Q226" s="205">
        <f t="shared" si="51"/>
        <v>141.25</v>
      </c>
      <c r="R226" s="72">
        <f t="shared" si="49"/>
        <v>79.646017699115049</v>
      </c>
    </row>
    <row r="227" spans="1:18">
      <c r="A227" s="294" t="s">
        <v>445</v>
      </c>
      <c r="B227" s="70"/>
      <c r="C227" s="70"/>
      <c r="D227" s="70"/>
      <c r="E227" s="70"/>
      <c r="F227" s="70"/>
      <c r="G227" s="70"/>
      <c r="H227" s="70"/>
      <c r="I227" s="218"/>
      <c r="J227" s="26" t="s">
        <v>126</v>
      </c>
      <c r="K227" s="26">
        <v>37</v>
      </c>
      <c r="L227" s="26" t="s">
        <v>120</v>
      </c>
      <c r="M227" s="26"/>
      <c r="N227" s="298">
        <f t="shared" si="52"/>
        <v>80000</v>
      </c>
      <c r="O227" s="50">
        <f t="shared" si="52"/>
        <v>113000</v>
      </c>
      <c r="P227" s="299">
        <f t="shared" si="52"/>
        <v>90000</v>
      </c>
      <c r="Q227" s="205">
        <f t="shared" si="51"/>
        <v>141.25</v>
      </c>
      <c r="R227" s="72">
        <f t="shared" si="49"/>
        <v>79.646017699115049</v>
      </c>
    </row>
    <row r="228" spans="1:18">
      <c r="A228" s="294" t="s">
        <v>445</v>
      </c>
      <c r="B228" s="70" t="s">
        <v>328</v>
      </c>
      <c r="C228" s="70"/>
      <c r="D228" s="70"/>
      <c r="E228" s="70" t="s">
        <v>15</v>
      </c>
      <c r="F228" s="70"/>
      <c r="G228" s="70"/>
      <c r="H228" s="70"/>
      <c r="I228" s="218"/>
      <c r="J228" s="26" t="s">
        <v>126</v>
      </c>
      <c r="K228" s="26">
        <v>372</v>
      </c>
      <c r="L228" s="26" t="s">
        <v>62</v>
      </c>
      <c r="M228" s="26"/>
      <c r="N228" s="298">
        <v>80000</v>
      </c>
      <c r="O228" s="50">
        <v>113000</v>
      </c>
      <c r="P228" s="299">
        <v>90000</v>
      </c>
      <c r="Q228" s="205">
        <f t="shared" si="51"/>
        <v>141.25</v>
      </c>
      <c r="R228" s="72">
        <f t="shared" si="49"/>
        <v>79.646017699115049</v>
      </c>
    </row>
    <row r="229" spans="1:18">
      <c r="A229" s="377" t="s">
        <v>446</v>
      </c>
      <c r="B229" s="216" t="s">
        <v>328</v>
      </c>
      <c r="C229" s="216"/>
      <c r="D229" s="216"/>
      <c r="E229" s="216" t="s">
        <v>15</v>
      </c>
      <c r="F229" s="216"/>
      <c r="G229" s="216"/>
      <c r="H229" s="216"/>
      <c r="I229" s="217"/>
      <c r="J229" s="224">
        <v>1070</v>
      </c>
      <c r="K229" s="224" t="s">
        <v>242</v>
      </c>
      <c r="L229" s="224"/>
      <c r="M229" s="224"/>
      <c r="N229" s="383">
        <f t="shared" ref="N229:P231" si="53">N230</f>
        <v>40000</v>
      </c>
      <c r="O229" s="384">
        <f t="shared" si="53"/>
        <v>5000</v>
      </c>
      <c r="P229" s="385">
        <f t="shared" si="53"/>
        <v>3000</v>
      </c>
      <c r="Q229" s="381">
        <f t="shared" si="51"/>
        <v>12.5</v>
      </c>
      <c r="R229" s="390">
        <f t="shared" si="49"/>
        <v>60</v>
      </c>
    </row>
    <row r="230" spans="1:18">
      <c r="A230" s="413" t="s">
        <v>446</v>
      </c>
      <c r="B230" s="92"/>
      <c r="C230" s="92"/>
      <c r="D230" s="92"/>
      <c r="E230" s="92"/>
      <c r="F230" s="92"/>
      <c r="G230" s="92"/>
      <c r="H230" s="92"/>
      <c r="I230" s="221"/>
      <c r="J230" s="78" t="s">
        <v>126</v>
      </c>
      <c r="K230" s="78">
        <v>3</v>
      </c>
      <c r="L230" s="78" t="s">
        <v>14</v>
      </c>
      <c r="M230" s="78"/>
      <c r="N230" s="414">
        <f t="shared" si="53"/>
        <v>40000</v>
      </c>
      <c r="O230" s="415">
        <f t="shared" si="53"/>
        <v>5000</v>
      </c>
      <c r="P230" s="416">
        <f t="shared" si="53"/>
        <v>3000</v>
      </c>
      <c r="Q230" s="417">
        <f t="shared" si="51"/>
        <v>12.5</v>
      </c>
      <c r="R230" s="433">
        <f t="shared" si="49"/>
        <v>60</v>
      </c>
    </row>
    <row r="231" spans="1:18">
      <c r="A231" s="294" t="s">
        <v>446</v>
      </c>
      <c r="B231" s="70"/>
      <c r="C231" s="70"/>
      <c r="D231" s="70"/>
      <c r="E231" s="70"/>
      <c r="F231" s="70"/>
      <c r="G231" s="70"/>
      <c r="H231" s="70"/>
      <c r="I231" s="218"/>
      <c r="J231" s="26" t="s">
        <v>126</v>
      </c>
      <c r="K231" s="26">
        <v>37</v>
      </c>
      <c r="L231" s="26" t="s">
        <v>120</v>
      </c>
      <c r="M231" s="26"/>
      <c r="N231" s="298">
        <f t="shared" si="53"/>
        <v>40000</v>
      </c>
      <c r="O231" s="50">
        <f t="shared" si="53"/>
        <v>5000</v>
      </c>
      <c r="P231" s="299">
        <f t="shared" si="53"/>
        <v>3000</v>
      </c>
      <c r="Q231" s="205">
        <f t="shared" si="51"/>
        <v>12.5</v>
      </c>
      <c r="R231" s="72">
        <f t="shared" si="49"/>
        <v>60</v>
      </c>
    </row>
    <row r="232" spans="1:18">
      <c r="A232" s="297" t="s">
        <v>446</v>
      </c>
      <c r="B232" s="222" t="s">
        <v>328</v>
      </c>
      <c r="C232" s="222"/>
      <c r="D232" s="222"/>
      <c r="E232" s="222" t="s">
        <v>15</v>
      </c>
      <c r="F232" s="222"/>
      <c r="G232" s="222"/>
      <c r="H232" s="222"/>
      <c r="I232" s="223"/>
      <c r="J232" s="57" t="s">
        <v>126</v>
      </c>
      <c r="K232" s="57">
        <v>372</v>
      </c>
      <c r="L232" s="57" t="s">
        <v>62</v>
      </c>
      <c r="M232" s="57"/>
      <c r="N232" s="316">
        <v>40000</v>
      </c>
      <c r="O232" s="58">
        <v>5000</v>
      </c>
      <c r="P232" s="317">
        <v>3000</v>
      </c>
      <c r="Q232" s="210">
        <f t="shared" si="51"/>
        <v>12.5</v>
      </c>
      <c r="R232" s="434">
        <f t="shared" si="49"/>
        <v>60</v>
      </c>
    </row>
    <row r="233" spans="1:18">
      <c r="A233" s="377" t="s">
        <v>447</v>
      </c>
      <c r="B233" s="216" t="s">
        <v>5</v>
      </c>
      <c r="C233" s="216"/>
      <c r="D233" s="216" t="s">
        <v>7</v>
      </c>
      <c r="E233" s="216"/>
      <c r="F233" s="216"/>
      <c r="G233" s="216"/>
      <c r="H233" s="216"/>
      <c r="I233" s="217"/>
      <c r="J233" s="224" t="s">
        <v>127</v>
      </c>
      <c r="K233" s="224" t="s">
        <v>449</v>
      </c>
      <c r="L233" s="224"/>
      <c r="M233" s="224"/>
      <c r="N233" s="383">
        <f t="shared" ref="N233:P235" si="54">N234</f>
        <v>100000</v>
      </c>
      <c r="O233" s="384">
        <f t="shared" si="54"/>
        <v>85000</v>
      </c>
      <c r="P233" s="385">
        <f t="shared" si="54"/>
        <v>85000</v>
      </c>
      <c r="Q233" s="381">
        <f t="shared" si="51"/>
        <v>85</v>
      </c>
      <c r="R233" s="390">
        <f t="shared" si="49"/>
        <v>100</v>
      </c>
    </row>
    <row r="234" spans="1:18">
      <c r="A234" s="294" t="s">
        <v>447</v>
      </c>
      <c r="B234" s="70"/>
      <c r="C234" s="70"/>
      <c r="D234" s="70"/>
      <c r="E234" s="70"/>
      <c r="F234" s="70"/>
      <c r="G234" s="70"/>
      <c r="H234" s="70"/>
      <c r="I234" s="218"/>
      <c r="J234" s="26" t="s">
        <v>127</v>
      </c>
      <c r="K234" s="26">
        <v>3</v>
      </c>
      <c r="L234" s="26" t="s">
        <v>14</v>
      </c>
      <c r="M234" s="26"/>
      <c r="N234" s="298">
        <f t="shared" si="54"/>
        <v>100000</v>
      </c>
      <c r="O234" s="50">
        <f t="shared" si="54"/>
        <v>85000</v>
      </c>
      <c r="P234" s="299">
        <f t="shared" si="54"/>
        <v>85000</v>
      </c>
      <c r="Q234" s="205">
        <f t="shared" si="51"/>
        <v>85</v>
      </c>
      <c r="R234" s="72">
        <f t="shared" si="49"/>
        <v>100</v>
      </c>
    </row>
    <row r="235" spans="1:18">
      <c r="A235" s="294" t="s">
        <v>447</v>
      </c>
      <c r="B235" s="70"/>
      <c r="C235" s="70"/>
      <c r="D235" s="70"/>
      <c r="E235" s="70"/>
      <c r="F235" s="70"/>
      <c r="G235" s="70"/>
      <c r="H235" s="70"/>
      <c r="I235" s="218"/>
      <c r="J235" s="26" t="s">
        <v>127</v>
      </c>
      <c r="K235" s="26">
        <v>37</v>
      </c>
      <c r="L235" s="26" t="s">
        <v>120</v>
      </c>
      <c r="M235" s="26"/>
      <c r="N235" s="298">
        <f t="shared" si="54"/>
        <v>100000</v>
      </c>
      <c r="O235" s="50">
        <f t="shared" si="54"/>
        <v>85000</v>
      </c>
      <c r="P235" s="299">
        <f t="shared" si="54"/>
        <v>85000</v>
      </c>
      <c r="Q235" s="205">
        <f t="shared" si="51"/>
        <v>85</v>
      </c>
      <c r="R235" s="72">
        <f t="shared" si="49"/>
        <v>100</v>
      </c>
    </row>
    <row r="236" spans="1:18">
      <c r="A236" s="294" t="s">
        <v>447</v>
      </c>
      <c r="B236" s="70" t="s">
        <v>5</v>
      </c>
      <c r="C236" s="70"/>
      <c r="D236" s="70" t="s">
        <v>7</v>
      </c>
      <c r="E236" s="70"/>
      <c r="F236" s="70"/>
      <c r="G236" s="70"/>
      <c r="H236" s="70"/>
      <c r="I236" s="218"/>
      <c r="J236" s="26" t="s">
        <v>127</v>
      </c>
      <c r="K236" s="26">
        <v>372</v>
      </c>
      <c r="L236" s="26" t="s">
        <v>62</v>
      </c>
      <c r="M236" s="26"/>
      <c r="N236" s="298">
        <v>100000</v>
      </c>
      <c r="O236" s="50">
        <v>85000</v>
      </c>
      <c r="P236" s="299">
        <v>85000</v>
      </c>
      <c r="Q236" s="205">
        <f t="shared" si="51"/>
        <v>85</v>
      </c>
      <c r="R236" s="72">
        <f t="shared" si="49"/>
        <v>100</v>
      </c>
    </row>
    <row r="237" spans="1:18">
      <c r="A237" s="370" t="s">
        <v>403</v>
      </c>
      <c r="B237" s="219" t="s">
        <v>328</v>
      </c>
      <c r="C237" s="219"/>
      <c r="D237" s="219"/>
      <c r="E237" s="219" t="s">
        <v>15</v>
      </c>
      <c r="F237" s="219"/>
      <c r="G237" s="219"/>
      <c r="H237" s="219"/>
      <c r="I237" s="220"/>
      <c r="J237" s="371"/>
      <c r="K237" s="371" t="s">
        <v>385</v>
      </c>
      <c r="L237" s="371"/>
      <c r="M237" s="371"/>
      <c r="N237" s="372">
        <f t="shared" ref="N237:P240" si="55">N238</f>
        <v>10000</v>
      </c>
      <c r="O237" s="373">
        <f t="shared" si="55"/>
        <v>4000</v>
      </c>
      <c r="P237" s="374">
        <f t="shared" si="55"/>
        <v>8000</v>
      </c>
      <c r="Q237" s="375">
        <f t="shared" si="51"/>
        <v>40</v>
      </c>
      <c r="R237" s="376">
        <f t="shared" si="49"/>
        <v>200</v>
      </c>
    </row>
    <row r="238" spans="1:18">
      <c r="A238" s="377" t="s">
        <v>443</v>
      </c>
      <c r="B238" s="216" t="s">
        <v>328</v>
      </c>
      <c r="C238" s="216"/>
      <c r="D238" s="216"/>
      <c r="E238" s="216" t="s">
        <v>15</v>
      </c>
      <c r="F238" s="216"/>
      <c r="G238" s="216"/>
      <c r="H238" s="216"/>
      <c r="I238" s="217"/>
      <c r="J238" s="224">
        <v>1040</v>
      </c>
      <c r="K238" s="224" t="s">
        <v>243</v>
      </c>
      <c r="L238" s="224"/>
      <c r="M238" s="224"/>
      <c r="N238" s="383">
        <f t="shared" si="55"/>
        <v>10000</v>
      </c>
      <c r="O238" s="384">
        <f t="shared" si="55"/>
        <v>4000</v>
      </c>
      <c r="P238" s="385">
        <f t="shared" si="55"/>
        <v>8000</v>
      </c>
      <c r="Q238" s="381">
        <f t="shared" si="51"/>
        <v>40</v>
      </c>
      <c r="R238" s="390">
        <f t="shared" si="49"/>
        <v>200</v>
      </c>
    </row>
    <row r="239" spans="1:18">
      <c r="A239" s="292" t="s">
        <v>443</v>
      </c>
      <c r="B239" s="70"/>
      <c r="C239" s="70"/>
      <c r="D239" s="70"/>
      <c r="E239" s="70"/>
      <c r="F239" s="70"/>
      <c r="G239" s="70"/>
      <c r="H239" s="70"/>
      <c r="I239" s="218"/>
      <c r="J239" s="26" t="s">
        <v>128</v>
      </c>
      <c r="K239" s="26">
        <v>3</v>
      </c>
      <c r="L239" s="26" t="s">
        <v>14</v>
      </c>
      <c r="M239" s="26"/>
      <c r="N239" s="298">
        <f t="shared" si="55"/>
        <v>10000</v>
      </c>
      <c r="O239" s="50">
        <f t="shared" si="55"/>
        <v>4000</v>
      </c>
      <c r="P239" s="299">
        <f t="shared" si="55"/>
        <v>8000</v>
      </c>
      <c r="Q239" s="205">
        <f t="shared" si="51"/>
        <v>40</v>
      </c>
      <c r="R239" s="72">
        <f t="shared" si="49"/>
        <v>200</v>
      </c>
    </row>
    <row r="240" spans="1:18">
      <c r="A240" s="292" t="s">
        <v>443</v>
      </c>
      <c r="B240" s="70"/>
      <c r="C240" s="70"/>
      <c r="D240" s="70"/>
      <c r="E240" s="70"/>
      <c r="F240" s="70"/>
      <c r="G240" s="70"/>
      <c r="H240" s="70"/>
      <c r="I240" s="218"/>
      <c r="J240" s="26" t="s">
        <v>128</v>
      </c>
      <c r="K240" s="26">
        <v>37</v>
      </c>
      <c r="L240" s="26" t="s">
        <v>129</v>
      </c>
      <c r="M240" s="26"/>
      <c r="N240" s="298">
        <f t="shared" si="55"/>
        <v>10000</v>
      </c>
      <c r="O240" s="50">
        <f t="shared" si="55"/>
        <v>4000</v>
      </c>
      <c r="P240" s="299">
        <f t="shared" si="55"/>
        <v>8000</v>
      </c>
      <c r="Q240" s="205">
        <f t="shared" si="51"/>
        <v>40</v>
      </c>
      <c r="R240" s="72">
        <f t="shared" si="49"/>
        <v>200</v>
      </c>
    </row>
    <row r="241" spans="1:18">
      <c r="A241" s="292" t="s">
        <v>443</v>
      </c>
      <c r="B241" s="70" t="s">
        <v>328</v>
      </c>
      <c r="C241" s="70"/>
      <c r="D241" s="70"/>
      <c r="E241" s="70" t="s">
        <v>15</v>
      </c>
      <c r="F241" s="70"/>
      <c r="G241" s="70"/>
      <c r="H241" s="70"/>
      <c r="I241" s="218"/>
      <c r="J241" s="26" t="s">
        <v>128</v>
      </c>
      <c r="K241" s="26">
        <v>372</v>
      </c>
      <c r="L241" s="26" t="s">
        <v>62</v>
      </c>
      <c r="M241" s="26"/>
      <c r="N241" s="298">
        <v>10000</v>
      </c>
      <c r="O241" s="50">
        <v>4000</v>
      </c>
      <c r="P241" s="299">
        <v>8000</v>
      </c>
      <c r="Q241" s="205">
        <f t="shared" ref="Q241:Q246" si="56">O241/N241*100</f>
        <v>40</v>
      </c>
      <c r="R241" s="72">
        <f t="shared" si="49"/>
        <v>200</v>
      </c>
    </row>
    <row r="242" spans="1:18">
      <c r="A242" s="370" t="s">
        <v>404</v>
      </c>
      <c r="B242" s="219" t="s">
        <v>328</v>
      </c>
      <c r="C242" s="219"/>
      <c r="D242" s="219"/>
      <c r="E242" s="219" t="s">
        <v>15</v>
      </c>
      <c r="F242" s="219"/>
      <c r="G242" s="219"/>
      <c r="H242" s="219"/>
      <c r="I242" s="220"/>
      <c r="J242" s="371"/>
      <c r="K242" s="371" t="s">
        <v>386</v>
      </c>
      <c r="L242" s="371"/>
      <c r="M242" s="371"/>
      <c r="N242" s="372">
        <f t="shared" ref="N242:P245" si="57">N243</f>
        <v>15000</v>
      </c>
      <c r="O242" s="373">
        <f t="shared" si="57"/>
        <v>10000</v>
      </c>
      <c r="P242" s="374">
        <f t="shared" si="57"/>
        <v>10000</v>
      </c>
      <c r="Q242" s="375">
        <f t="shared" si="56"/>
        <v>66.666666666666657</v>
      </c>
      <c r="R242" s="376">
        <f t="shared" si="49"/>
        <v>100</v>
      </c>
    </row>
    <row r="243" spans="1:18">
      <c r="A243" s="377" t="s">
        <v>448</v>
      </c>
      <c r="B243" s="216" t="s">
        <v>328</v>
      </c>
      <c r="C243" s="216"/>
      <c r="D243" s="216"/>
      <c r="E243" s="216" t="s">
        <v>15</v>
      </c>
      <c r="F243" s="216"/>
      <c r="G243" s="216"/>
      <c r="H243" s="216"/>
      <c r="I243" s="217"/>
      <c r="J243" s="224">
        <v>1090</v>
      </c>
      <c r="K243" s="224" t="s">
        <v>452</v>
      </c>
      <c r="L243" s="224"/>
      <c r="M243" s="224"/>
      <c r="N243" s="383">
        <f t="shared" si="57"/>
        <v>15000</v>
      </c>
      <c r="O243" s="384">
        <f t="shared" si="57"/>
        <v>10000</v>
      </c>
      <c r="P243" s="385">
        <f t="shared" si="57"/>
        <v>10000</v>
      </c>
      <c r="Q243" s="381">
        <f t="shared" si="56"/>
        <v>66.666666666666657</v>
      </c>
      <c r="R243" s="390">
        <f t="shared" si="49"/>
        <v>100</v>
      </c>
    </row>
    <row r="244" spans="1:18">
      <c r="A244" s="413" t="s">
        <v>448</v>
      </c>
      <c r="B244" s="70"/>
      <c r="C244" s="70"/>
      <c r="D244" s="70"/>
      <c r="E244" s="70"/>
      <c r="F244" s="70"/>
      <c r="G244" s="70"/>
      <c r="H244" s="70"/>
      <c r="I244" s="218"/>
      <c r="J244" s="26" t="s">
        <v>130</v>
      </c>
      <c r="K244" s="26">
        <v>3</v>
      </c>
      <c r="L244" s="26" t="s">
        <v>14</v>
      </c>
      <c r="M244" s="26"/>
      <c r="N244" s="298">
        <f t="shared" si="57"/>
        <v>15000</v>
      </c>
      <c r="O244" s="50">
        <f t="shared" si="57"/>
        <v>10000</v>
      </c>
      <c r="P244" s="299">
        <f t="shared" si="57"/>
        <v>10000</v>
      </c>
      <c r="Q244" s="205">
        <f t="shared" si="56"/>
        <v>66.666666666666657</v>
      </c>
      <c r="R244" s="72">
        <f t="shared" si="49"/>
        <v>100</v>
      </c>
    </row>
    <row r="245" spans="1:18">
      <c r="A245" s="294" t="s">
        <v>448</v>
      </c>
      <c r="B245" s="70"/>
      <c r="C245" s="70"/>
      <c r="D245" s="70"/>
      <c r="E245" s="70"/>
      <c r="F245" s="70"/>
      <c r="G245" s="70"/>
      <c r="H245" s="70"/>
      <c r="I245" s="218"/>
      <c r="J245" s="26" t="s">
        <v>130</v>
      </c>
      <c r="K245" s="26">
        <v>38</v>
      </c>
      <c r="L245" s="26" t="s">
        <v>108</v>
      </c>
      <c r="M245" s="26"/>
      <c r="N245" s="298">
        <f t="shared" si="57"/>
        <v>15000</v>
      </c>
      <c r="O245" s="50">
        <f t="shared" si="57"/>
        <v>10000</v>
      </c>
      <c r="P245" s="299">
        <v>10000</v>
      </c>
      <c r="Q245" s="205">
        <f t="shared" si="56"/>
        <v>66.666666666666657</v>
      </c>
      <c r="R245" s="72">
        <f t="shared" si="49"/>
        <v>100</v>
      </c>
    </row>
    <row r="246" spans="1:18">
      <c r="A246" s="297" t="s">
        <v>448</v>
      </c>
      <c r="B246" s="222" t="s">
        <v>328</v>
      </c>
      <c r="C246" s="222"/>
      <c r="D246" s="222"/>
      <c r="E246" s="222" t="s">
        <v>15</v>
      </c>
      <c r="F246" s="222"/>
      <c r="G246" s="222"/>
      <c r="H246" s="222"/>
      <c r="I246" s="223"/>
      <c r="J246" s="57" t="s">
        <v>130</v>
      </c>
      <c r="K246" s="57">
        <v>381</v>
      </c>
      <c r="L246" s="57" t="s">
        <v>64</v>
      </c>
      <c r="M246" s="57"/>
      <c r="N246" s="316">
        <v>15000</v>
      </c>
      <c r="O246" s="58">
        <v>10000</v>
      </c>
      <c r="P246" s="317">
        <v>10000</v>
      </c>
      <c r="Q246" s="210">
        <f t="shared" si="56"/>
        <v>66.666666666666657</v>
      </c>
      <c r="R246" s="434">
        <f t="shared" si="49"/>
        <v>100</v>
      </c>
    </row>
    <row r="247" spans="1:18">
      <c r="A247" s="435"/>
      <c r="B247" s="435"/>
      <c r="C247" s="435"/>
      <c r="D247" s="435"/>
      <c r="E247" s="435"/>
      <c r="F247" s="435"/>
      <c r="G247" s="435"/>
      <c r="H247" s="435"/>
      <c r="I247" s="435"/>
      <c r="J247" s="435"/>
      <c r="K247" s="435"/>
      <c r="L247" s="435"/>
      <c r="M247" s="435"/>
      <c r="N247" s="435"/>
      <c r="O247" s="435"/>
      <c r="P247" s="435"/>
      <c r="Q247" s="48"/>
      <c r="R247" s="48"/>
    </row>
    <row r="248" spans="1:18">
      <c r="A248" s="48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</row>
    <row r="249" spans="1:18">
      <c r="A249" s="48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</row>
    <row r="250" spans="1:18">
      <c r="A250" s="48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</row>
    <row r="251" spans="1:18">
      <c r="A251" s="48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</row>
    <row r="252" spans="1:18">
      <c r="A252" s="48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</row>
    <row r="253" spans="1:18">
      <c r="A253" s="48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</row>
    <row r="254" spans="1:18">
      <c r="A254" s="48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</row>
    <row r="255" spans="1:18">
      <c r="A255" s="48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</row>
    <row r="256" spans="1:18">
      <c r="A256" s="48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</row>
    <row r="257" spans="1:18">
      <c r="A257" s="48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</row>
    <row r="258" spans="1:18">
      <c r="A258" s="48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</row>
    <row r="259" spans="1:18">
      <c r="A259" s="48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</row>
    <row r="260" spans="1:18">
      <c r="A260" s="48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</row>
    <row r="261" spans="1:18">
      <c r="A261" s="48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</row>
    <row r="262" spans="1:18">
      <c r="A262" s="48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</row>
  </sheetData>
  <mergeCells count="22">
    <mergeCell ref="L219:M219"/>
    <mergeCell ref="L65:M65"/>
    <mergeCell ref="L67:M67"/>
    <mergeCell ref="L53:M53"/>
    <mergeCell ref="N16:N17"/>
    <mergeCell ref="L78:M78"/>
    <mergeCell ref="L79:M79"/>
    <mergeCell ref="A2:R2"/>
    <mergeCell ref="A4:R4"/>
    <mergeCell ref="A6:R6"/>
    <mergeCell ref="R16:R17"/>
    <mergeCell ref="C16:C17"/>
    <mergeCell ref="F16:F17"/>
    <mergeCell ref="G16:G17"/>
    <mergeCell ref="H16:H17"/>
    <mergeCell ref="O16:O17"/>
    <mergeCell ref="Q16:Q17"/>
    <mergeCell ref="A16:A17"/>
    <mergeCell ref="B16:B17"/>
    <mergeCell ref="D16:D17"/>
    <mergeCell ref="E16:E17"/>
    <mergeCell ref="P16:P1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3"/>
  <sheetViews>
    <sheetView topLeftCell="A8" workbookViewId="0">
      <selection activeCell="G39" sqref="G39"/>
    </sheetView>
  </sheetViews>
  <sheetFormatPr defaultRowHeight="15"/>
  <cols>
    <col min="1" max="1" width="5" customWidth="1"/>
    <col min="2" max="2" width="5.28515625" customWidth="1"/>
    <col min="3" max="3" width="1" customWidth="1"/>
    <col min="4" max="4" width="6.42578125" customWidth="1"/>
    <col min="5" max="5" width="5.28515625" customWidth="1"/>
    <col min="6" max="6" width="20.85546875" customWidth="1"/>
    <col min="7" max="7" width="35.5703125" customWidth="1"/>
    <col min="8" max="8" width="10.7109375" customWidth="1"/>
    <col min="9" max="9" width="11.28515625" customWidth="1"/>
    <col min="10" max="10" width="11.140625" customWidth="1"/>
    <col min="11" max="11" width="18" customWidth="1"/>
  </cols>
  <sheetData>
    <row r="1" spans="1:11" ht="18">
      <c r="A1" s="517" t="s">
        <v>340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>
      <c r="A3" s="515" t="s">
        <v>138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</row>
    <row r="4" spans="1:11">
      <c r="A4" s="489" t="s">
        <v>183</v>
      </c>
      <c r="B4" s="489"/>
      <c r="C4" s="489"/>
      <c r="D4" s="489"/>
      <c r="E4" s="489"/>
      <c r="F4" s="489"/>
      <c r="G4" s="489"/>
      <c r="H4" s="489"/>
      <c r="I4" s="489"/>
      <c r="J4" s="489"/>
      <c r="K4" s="489"/>
    </row>
    <row r="5" spans="1:11">
      <c r="A5" s="489" t="s">
        <v>184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</row>
    <row r="6" spans="1:1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24" customHeight="1">
      <c r="A7" s="518" t="s">
        <v>139</v>
      </c>
      <c r="B7" s="518" t="s">
        <v>140</v>
      </c>
      <c r="C7" s="518"/>
      <c r="D7" s="519" t="s">
        <v>269</v>
      </c>
      <c r="E7" s="519"/>
      <c r="F7" s="99" t="s">
        <v>141</v>
      </c>
      <c r="G7" s="520" t="s">
        <v>244</v>
      </c>
      <c r="H7" s="518" t="s">
        <v>164</v>
      </c>
      <c r="I7" s="518" t="s">
        <v>174</v>
      </c>
      <c r="J7" s="518" t="s">
        <v>339</v>
      </c>
      <c r="K7" s="522" t="s">
        <v>142</v>
      </c>
    </row>
    <row r="8" spans="1:11">
      <c r="A8" s="518"/>
      <c r="B8" s="518"/>
      <c r="C8" s="518"/>
      <c r="D8" s="99" t="s">
        <v>143</v>
      </c>
      <c r="E8" s="99" t="s">
        <v>144</v>
      </c>
      <c r="F8" s="99" t="s">
        <v>245</v>
      </c>
      <c r="G8" s="521"/>
      <c r="H8" s="518"/>
      <c r="I8" s="518"/>
      <c r="J8" s="518"/>
      <c r="K8" s="522"/>
    </row>
    <row r="9" spans="1:11" ht="24" customHeight="1">
      <c r="A9" s="516" t="s">
        <v>145</v>
      </c>
      <c r="B9" s="513" t="s">
        <v>250</v>
      </c>
      <c r="C9" s="513"/>
      <c r="D9" s="79" t="s">
        <v>146</v>
      </c>
      <c r="E9" s="79" t="s">
        <v>147</v>
      </c>
      <c r="F9" s="80" t="s">
        <v>247</v>
      </c>
      <c r="G9" s="82" t="s">
        <v>268</v>
      </c>
      <c r="H9" s="81">
        <v>30000</v>
      </c>
      <c r="I9" s="81">
        <v>10000</v>
      </c>
      <c r="J9" s="81">
        <v>26200</v>
      </c>
      <c r="K9" s="192" t="s">
        <v>286</v>
      </c>
    </row>
    <row r="10" spans="1:11" ht="47.25" customHeight="1">
      <c r="A10" s="516"/>
      <c r="B10" s="513"/>
      <c r="C10" s="513"/>
      <c r="D10" s="79" t="s">
        <v>146</v>
      </c>
      <c r="E10" s="79" t="s">
        <v>147</v>
      </c>
      <c r="F10" s="86" t="s">
        <v>291</v>
      </c>
      <c r="G10" s="82" t="s">
        <v>267</v>
      </c>
      <c r="H10" s="81">
        <v>0</v>
      </c>
      <c r="I10" s="81">
        <v>1375</v>
      </c>
      <c r="J10" s="81">
        <v>1375</v>
      </c>
      <c r="K10" s="192" t="s">
        <v>346</v>
      </c>
    </row>
    <row r="11" spans="1:11" ht="24" customHeight="1">
      <c r="A11" s="516"/>
      <c r="B11" s="513"/>
      <c r="C11" s="513"/>
      <c r="D11" s="79" t="s">
        <v>146</v>
      </c>
      <c r="E11" s="79" t="s">
        <v>147</v>
      </c>
      <c r="F11" s="86" t="s">
        <v>293</v>
      </c>
      <c r="G11" s="82" t="s">
        <v>266</v>
      </c>
      <c r="H11" s="81">
        <v>0</v>
      </c>
      <c r="I11" s="81">
        <v>10625</v>
      </c>
      <c r="J11" s="81">
        <v>10625</v>
      </c>
      <c r="K11" s="192" t="s">
        <v>246</v>
      </c>
    </row>
    <row r="12" spans="1:11" ht="24" customHeight="1">
      <c r="A12" s="516"/>
      <c r="B12" s="513"/>
      <c r="C12" s="513"/>
      <c r="D12" s="79" t="s">
        <v>146</v>
      </c>
      <c r="E12" s="79" t="s">
        <v>147</v>
      </c>
      <c r="F12" s="86" t="s">
        <v>294</v>
      </c>
      <c r="G12" s="82" t="s">
        <v>463</v>
      </c>
      <c r="H12" s="81">
        <v>0</v>
      </c>
      <c r="I12" s="81">
        <v>5625</v>
      </c>
      <c r="J12" s="81">
        <v>5625</v>
      </c>
      <c r="K12" s="192" t="s">
        <v>246</v>
      </c>
    </row>
    <row r="13" spans="1:11" ht="32.25" customHeight="1">
      <c r="A13" s="516"/>
      <c r="B13" s="513"/>
      <c r="C13" s="513"/>
      <c r="D13" s="79" t="s">
        <v>146</v>
      </c>
      <c r="E13" s="79" t="s">
        <v>147</v>
      </c>
      <c r="F13" s="86" t="s">
        <v>295</v>
      </c>
      <c r="G13" s="82" t="s">
        <v>265</v>
      </c>
      <c r="H13" s="81">
        <v>0</v>
      </c>
      <c r="I13" s="81">
        <v>313500</v>
      </c>
      <c r="J13" s="81">
        <v>313500</v>
      </c>
      <c r="K13" s="192" t="s">
        <v>251</v>
      </c>
    </row>
    <row r="14" spans="1:11" ht="24" customHeight="1">
      <c r="A14" s="516"/>
      <c r="B14" s="513"/>
      <c r="C14" s="513"/>
      <c r="D14" s="79" t="s">
        <v>146</v>
      </c>
      <c r="E14" s="79" t="s">
        <v>147</v>
      </c>
      <c r="F14" s="80" t="s">
        <v>248</v>
      </c>
      <c r="G14" s="82" t="s">
        <v>270</v>
      </c>
      <c r="H14" s="81">
        <v>4000</v>
      </c>
      <c r="I14" s="81">
        <v>6250</v>
      </c>
      <c r="J14" s="81">
        <v>6250</v>
      </c>
      <c r="K14" s="192" t="s">
        <v>246</v>
      </c>
    </row>
    <row r="15" spans="1:11" ht="24" customHeight="1">
      <c r="A15" s="516" t="s">
        <v>148</v>
      </c>
      <c r="B15" s="513" t="s">
        <v>249</v>
      </c>
      <c r="C15" s="513"/>
      <c r="D15" s="79" t="s">
        <v>146</v>
      </c>
      <c r="E15" s="79" t="s">
        <v>149</v>
      </c>
      <c r="F15" s="86" t="s">
        <v>303</v>
      </c>
      <c r="G15" s="82" t="s">
        <v>253</v>
      </c>
      <c r="H15" s="81">
        <v>1700000</v>
      </c>
      <c r="I15" s="81">
        <v>2791500</v>
      </c>
      <c r="J15" s="81">
        <v>2758128</v>
      </c>
      <c r="K15" s="192" t="s">
        <v>150</v>
      </c>
    </row>
    <row r="16" spans="1:11" ht="32.450000000000003" customHeight="1">
      <c r="A16" s="516"/>
      <c r="B16" s="513"/>
      <c r="C16" s="513"/>
      <c r="D16" s="79" t="s">
        <v>146</v>
      </c>
      <c r="E16" s="79" t="s">
        <v>149</v>
      </c>
      <c r="F16" s="86" t="s">
        <v>304</v>
      </c>
      <c r="G16" s="82" t="s">
        <v>462</v>
      </c>
      <c r="H16" s="81">
        <v>2601500</v>
      </c>
      <c r="I16" s="81">
        <v>5551250</v>
      </c>
      <c r="J16" s="81">
        <v>551250</v>
      </c>
      <c r="K16" s="192" t="s">
        <v>287</v>
      </c>
    </row>
    <row r="17" spans="1:11" ht="24" customHeight="1">
      <c r="A17" s="516"/>
      <c r="B17" s="513"/>
      <c r="C17" s="513"/>
      <c r="D17" s="79" t="s">
        <v>146</v>
      </c>
      <c r="E17" s="79" t="s">
        <v>149</v>
      </c>
      <c r="F17" s="86" t="s">
        <v>305</v>
      </c>
      <c r="G17" s="82" t="s">
        <v>464</v>
      </c>
      <c r="H17" s="81">
        <v>0</v>
      </c>
      <c r="I17" s="81">
        <v>480510</v>
      </c>
      <c r="J17" s="81">
        <v>530000</v>
      </c>
      <c r="K17" s="192" t="s">
        <v>290</v>
      </c>
    </row>
    <row r="18" spans="1:11" ht="24" customHeight="1">
      <c r="A18" s="516"/>
      <c r="B18" s="513"/>
      <c r="C18" s="513"/>
      <c r="D18" s="79" t="s">
        <v>146</v>
      </c>
      <c r="E18" s="79" t="s">
        <v>149</v>
      </c>
      <c r="F18" s="86" t="s">
        <v>306</v>
      </c>
      <c r="G18" s="82" t="s">
        <v>271</v>
      </c>
      <c r="H18" s="81">
        <v>150000</v>
      </c>
      <c r="I18" s="81">
        <v>100000</v>
      </c>
      <c r="J18" s="81">
        <v>125000</v>
      </c>
      <c r="K18" s="193" t="s">
        <v>288</v>
      </c>
    </row>
    <row r="19" spans="1:11" ht="24" customHeight="1">
      <c r="A19" s="516"/>
      <c r="B19" s="513"/>
      <c r="C19" s="513"/>
      <c r="D19" s="79" t="s">
        <v>146</v>
      </c>
      <c r="E19" s="79" t="s">
        <v>149</v>
      </c>
      <c r="F19" s="86" t="s">
        <v>307</v>
      </c>
      <c r="G19" s="82" t="s">
        <v>272</v>
      </c>
      <c r="H19" s="81">
        <v>50000</v>
      </c>
      <c r="I19" s="81">
        <v>0</v>
      </c>
      <c r="J19" s="81">
        <v>0</v>
      </c>
      <c r="K19" s="193" t="s">
        <v>151</v>
      </c>
    </row>
    <row r="20" spans="1:11" ht="24" customHeight="1">
      <c r="A20" s="516"/>
      <c r="B20" s="513"/>
      <c r="C20" s="513"/>
      <c r="D20" s="79" t="s">
        <v>146</v>
      </c>
      <c r="E20" s="79" t="s">
        <v>149</v>
      </c>
      <c r="F20" s="86" t="s">
        <v>302</v>
      </c>
      <c r="G20" s="82" t="s">
        <v>273</v>
      </c>
      <c r="H20" s="81">
        <v>155000</v>
      </c>
      <c r="I20" s="81">
        <v>0</v>
      </c>
      <c r="J20" s="81">
        <v>0</v>
      </c>
      <c r="K20" s="193" t="s">
        <v>151</v>
      </c>
    </row>
    <row r="21" spans="1:11" ht="34.15" customHeight="1">
      <c r="A21" s="516"/>
      <c r="B21" s="513"/>
      <c r="C21" s="513"/>
      <c r="D21" s="79" t="s">
        <v>146</v>
      </c>
      <c r="E21" s="79" t="s">
        <v>147</v>
      </c>
      <c r="F21" s="86" t="s">
        <v>292</v>
      </c>
      <c r="G21" s="82" t="s">
        <v>254</v>
      </c>
      <c r="H21" s="81">
        <v>0</v>
      </c>
      <c r="I21" s="81">
        <v>250000</v>
      </c>
      <c r="J21" s="81">
        <v>0</v>
      </c>
      <c r="K21" s="192" t="s">
        <v>289</v>
      </c>
    </row>
    <row r="22" spans="1:11" ht="24" customHeight="1">
      <c r="A22" s="516"/>
      <c r="B22" s="513"/>
      <c r="C22" s="513"/>
      <c r="D22" s="79" t="s">
        <v>146</v>
      </c>
      <c r="E22" s="79" t="s">
        <v>149</v>
      </c>
      <c r="F22" s="86" t="s">
        <v>301</v>
      </c>
      <c r="G22" s="82" t="s">
        <v>255</v>
      </c>
      <c r="H22" s="81">
        <v>50000</v>
      </c>
      <c r="I22" s="81">
        <v>30000</v>
      </c>
      <c r="J22" s="81">
        <v>30000</v>
      </c>
      <c r="K22" s="193" t="s">
        <v>151</v>
      </c>
    </row>
    <row r="23" spans="1:11" ht="24" customHeight="1">
      <c r="A23" s="516" t="s">
        <v>152</v>
      </c>
      <c r="B23" s="513" t="s">
        <v>165</v>
      </c>
      <c r="C23" s="513"/>
      <c r="D23" s="79" t="s">
        <v>146</v>
      </c>
      <c r="E23" s="79" t="s">
        <v>153</v>
      </c>
      <c r="F23" s="87" t="s">
        <v>299</v>
      </c>
      <c r="G23" s="82" t="s">
        <v>465</v>
      </c>
      <c r="H23" s="81">
        <v>250000</v>
      </c>
      <c r="I23" s="81">
        <v>280000</v>
      </c>
      <c r="J23" s="81">
        <v>270000</v>
      </c>
      <c r="K23" s="194" t="s">
        <v>154</v>
      </c>
    </row>
    <row r="24" spans="1:11" ht="24" customHeight="1">
      <c r="A24" s="516"/>
      <c r="B24" s="513"/>
      <c r="C24" s="513"/>
      <c r="D24" s="79" t="s">
        <v>146</v>
      </c>
      <c r="E24" s="79" t="s">
        <v>153</v>
      </c>
      <c r="F24" s="87" t="s">
        <v>300</v>
      </c>
      <c r="G24" s="82" t="s">
        <v>466</v>
      </c>
      <c r="H24" s="81">
        <v>8000</v>
      </c>
      <c r="I24" s="81">
        <v>8000</v>
      </c>
      <c r="J24" s="81">
        <v>5000</v>
      </c>
      <c r="K24" s="194" t="s">
        <v>298</v>
      </c>
    </row>
    <row r="25" spans="1:11" ht="24" customHeight="1">
      <c r="A25" s="516"/>
      <c r="B25" s="513"/>
      <c r="C25" s="513"/>
      <c r="D25" s="79" t="s">
        <v>146</v>
      </c>
      <c r="E25" s="79" t="s">
        <v>147</v>
      </c>
      <c r="F25" s="88" t="s">
        <v>296</v>
      </c>
      <c r="G25" s="82" t="s">
        <v>467</v>
      </c>
      <c r="H25" s="81">
        <v>40000</v>
      </c>
      <c r="I25" s="81">
        <v>0</v>
      </c>
      <c r="J25" s="81">
        <v>0</v>
      </c>
      <c r="K25" s="194" t="s">
        <v>285</v>
      </c>
    </row>
    <row r="26" spans="1:11" ht="33.6" customHeight="1">
      <c r="A26" s="516"/>
      <c r="B26" s="513" t="s">
        <v>167</v>
      </c>
      <c r="C26" s="513"/>
      <c r="D26" s="79" t="s">
        <v>155</v>
      </c>
      <c r="E26" s="79" t="s">
        <v>156</v>
      </c>
      <c r="F26" s="80" t="s">
        <v>297</v>
      </c>
      <c r="G26" s="82" t="s">
        <v>256</v>
      </c>
      <c r="H26" s="81">
        <v>130000</v>
      </c>
      <c r="I26" s="81">
        <v>166000</v>
      </c>
      <c r="J26" s="81">
        <v>160000</v>
      </c>
      <c r="K26" s="194" t="s">
        <v>284</v>
      </c>
    </row>
    <row r="27" spans="1:11" ht="24" customHeight="1">
      <c r="A27" s="516"/>
      <c r="B27" s="513"/>
      <c r="C27" s="513"/>
      <c r="D27" s="79" t="s">
        <v>146</v>
      </c>
      <c r="E27" s="79" t="s">
        <v>157</v>
      </c>
      <c r="F27" s="86" t="s">
        <v>308</v>
      </c>
      <c r="G27" s="82" t="s">
        <v>257</v>
      </c>
      <c r="H27" s="81">
        <v>10000</v>
      </c>
      <c r="I27" s="81">
        <v>7000</v>
      </c>
      <c r="J27" s="81">
        <v>7000</v>
      </c>
      <c r="K27" s="194" t="s">
        <v>282</v>
      </c>
    </row>
    <row r="28" spans="1:11" ht="24" customHeight="1">
      <c r="A28" s="516"/>
      <c r="B28" s="513"/>
      <c r="C28" s="513"/>
      <c r="D28" s="79" t="s">
        <v>146</v>
      </c>
      <c r="E28" s="79" t="s">
        <v>157</v>
      </c>
      <c r="F28" s="86" t="s">
        <v>309</v>
      </c>
      <c r="G28" s="82" t="s">
        <v>274</v>
      </c>
      <c r="H28" s="81">
        <v>10000</v>
      </c>
      <c r="I28" s="81">
        <v>5000</v>
      </c>
      <c r="J28" s="81">
        <v>5000</v>
      </c>
      <c r="K28" s="194" t="s">
        <v>283</v>
      </c>
    </row>
    <row r="29" spans="1:11" ht="49.5" customHeight="1">
      <c r="A29" s="516"/>
      <c r="B29" s="513"/>
      <c r="C29" s="513"/>
      <c r="D29" s="79" t="s">
        <v>146</v>
      </c>
      <c r="E29" s="79" t="s">
        <v>157</v>
      </c>
      <c r="F29" s="86" t="s">
        <v>310</v>
      </c>
      <c r="G29" s="82" t="s">
        <v>275</v>
      </c>
      <c r="H29" s="81">
        <v>40000</v>
      </c>
      <c r="I29" s="81">
        <v>37000</v>
      </c>
      <c r="J29" s="81">
        <v>40000</v>
      </c>
      <c r="K29" s="194" t="s">
        <v>341</v>
      </c>
    </row>
    <row r="30" spans="1:11" ht="33" customHeight="1">
      <c r="A30" s="516"/>
      <c r="B30" s="513"/>
      <c r="C30" s="513"/>
      <c r="D30" s="79" t="s">
        <v>146</v>
      </c>
      <c r="E30" s="79" t="s">
        <v>158</v>
      </c>
      <c r="F30" s="86" t="s">
        <v>311</v>
      </c>
      <c r="G30" s="82" t="s">
        <v>468</v>
      </c>
      <c r="H30" s="81">
        <v>20000</v>
      </c>
      <c r="I30" s="81">
        <v>28000</v>
      </c>
      <c r="J30" s="81">
        <v>33000</v>
      </c>
      <c r="K30" s="194" t="s">
        <v>252</v>
      </c>
    </row>
    <row r="31" spans="1:11" ht="24" customHeight="1">
      <c r="A31" s="516"/>
      <c r="B31" s="513" t="s">
        <v>166</v>
      </c>
      <c r="C31" s="513"/>
      <c r="D31" s="79" t="s">
        <v>146</v>
      </c>
      <c r="E31" s="79" t="s">
        <v>158</v>
      </c>
      <c r="F31" s="86" t="s">
        <v>312</v>
      </c>
      <c r="G31" s="82" t="s">
        <v>469</v>
      </c>
      <c r="H31" s="81">
        <v>0</v>
      </c>
      <c r="I31" s="81">
        <v>420500</v>
      </c>
      <c r="J31" s="81">
        <v>403000</v>
      </c>
      <c r="K31" s="192" t="s">
        <v>281</v>
      </c>
    </row>
    <row r="32" spans="1:11" ht="24" customHeight="1">
      <c r="A32" s="516"/>
      <c r="B32" s="513"/>
      <c r="C32" s="513"/>
      <c r="D32" s="79" t="s">
        <v>146</v>
      </c>
      <c r="E32" s="79" t="s">
        <v>157</v>
      </c>
      <c r="F32" s="80" t="s">
        <v>313</v>
      </c>
      <c r="G32" s="82" t="s">
        <v>258</v>
      </c>
      <c r="H32" s="81">
        <v>600000</v>
      </c>
      <c r="I32" s="81">
        <v>640375</v>
      </c>
      <c r="J32" s="81">
        <v>640375</v>
      </c>
      <c r="K32" s="192" t="s">
        <v>280</v>
      </c>
    </row>
    <row r="33" spans="1:11" ht="24" customHeight="1">
      <c r="A33" s="516" t="s">
        <v>160</v>
      </c>
      <c r="B33" s="513" t="s">
        <v>161</v>
      </c>
      <c r="C33" s="513"/>
      <c r="D33" s="83" t="s">
        <v>146</v>
      </c>
      <c r="E33" s="83" t="s">
        <v>162</v>
      </c>
      <c r="F33" s="86" t="s">
        <v>314</v>
      </c>
      <c r="G33" s="85" t="s">
        <v>342</v>
      </c>
      <c r="H33" s="84">
        <v>55000</v>
      </c>
      <c r="I33" s="84">
        <v>60000</v>
      </c>
      <c r="J33" s="84">
        <v>68000</v>
      </c>
      <c r="K33" s="192" t="s">
        <v>159</v>
      </c>
    </row>
    <row r="34" spans="1:11" ht="37.5" customHeight="1">
      <c r="A34" s="516"/>
      <c r="B34" s="513"/>
      <c r="C34" s="513"/>
      <c r="D34" s="83" t="s">
        <v>146</v>
      </c>
      <c r="E34" s="83" t="s">
        <v>162</v>
      </c>
      <c r="F34" s="86" t="s">
        <v>315</v>
      </c>
      <c r="G34" s="85" t="s">
        <v>343</v>
      </c>
      <c r="H34" s="84">
        <v>0</v>
      </c>
      <c r="I34" s="84">
        <v>237750</v>
      </c>
      <c r="J34" s="84">
        <v>237750</v>
      </c>
      <c r="K34" s="193" t="s">
        <v>279</v>
      </c>
    </row>
    <row r="35" spans="1:11" ht="46.5" customHeight="1">
      <c r="A35" s="516"/>
      <c r="B35" s="513"/>
      <c r="C35" s="513"/>
      <c r="D35" s="83" t="s">
        <v>146</v>
      </c>
      <c r="E35" s="83" t="s">
        <v>162</v>
      </c>
      <c r="F35" s="86" t="s">
        <v>316</v>
      </c>
      <c r="G35" s="85" t="s">
        <v>259</v>
      </c>
      <c r="H35" s="84">
        <v>90000</v>
      </c>
      <c r="I35" s="84">
        <v>43000</v>
      </c>
      <c r="J35" s="84">
        <v>58000</v>
      </c>
      <c r="K35" s="192" t="s">
        <v>276</v>
      </c>
    </row>
    <row r="36" spans="1:11" ht="24" customHeight="1">
      <c r="A36" s="516"/>
      <c r="B36" s="513"/>
      <c r="C36" s="513"/>
      <c r="D36" s="83" t="s">
        <v>146</v>
      </c>
      <c r="E36" s="83" t="s">
        <v>162</v>
      </c>
      <c r="F36" s="86" t="s">
        <v>317</v>
      </c>
      <c r="G36" s="85" t="s">
        <v>260</v>
      </c>
      <c r="H36" s="84">
        <v>15000</v>
      </c>
      <c r="I36" s="84">
        <v>0</v>
      </c>
      <c r="J36" s="84">
        <v>0</v>
      </c>
      <c r="K36" s="192" t="s">
        <v>277</v>
      </c>
    </row>
    <row r="37" spans="1:11" ht="24" customHeight="1">
      <c r="A37" s="516"/>
      <c r="B37" s="513"/>
      <c r="C37" s="513"/>
      <c r="D37" s="83" t="s">
        <v>146</v>
      </c>
      <c r="E37" s="83" t="s">
        <v>163</v>
      </c>
      <c r="F37" s="86" t="s">
        <v>318</v>
      </c>
      <c r="G37" s="85" t="s">
        <v>261</v>
      </c>
      <c r="H37" s="84">
        <v>80000</v>
      </c>
      <c r="I37" s="84">
        <v>113000</v>
      </c>
      <c r="J37" s="84">
        <v>90000</v>
      </c>
      <c r="K37" s="192" t="s">
        <v>278</v>
      </c>
    </row>
    <row r="38" spans="1:11" ht="24" customHeight="1">
      <c r="A38" s="516"/>
      <c r="B38" s="513"/>
      <c r="C38" s="513"/>
      <c r="D38" s="83" t="s">
        <v>146</v>
      </c>
      <c r="E38" s="83" t="s">
        <v>163</v>
      </c>
      <c r="F38" s="86" t="s">
        <v>319</v>
      </c>
      <c r="G38" s="85" t="s">
        <v>262</v>
      </c>
      <c r="H38" s="84">
        <v>40000</v>
      </c>
      <c r="I38" s="84">
        <v>5000</v>
      </c>
      <c r="J38" s="84">
        <v>3000</v>
      </c>
      <c r="K38" s="192" t="s">
        <v>278</v>
      </c>
    </row>
    <row r="39" spans="1:11" ht="24" customHeight="1">
      <c r="A39" s="516"/>
      <c r="B39" s="513"/>
      <c r="C39" s="513"/>
      <c r="D39" s="83" t="s">
        <v>146</v>
      </c>
      <c r="E39" s="83" t="s">
        <v>163</v>
      </c>
      <c r="F39" s="87" t="s">
        <v>320</v>
      </c>
      <c r="G39" s="85" t="s">
        <v>263</v>
      </c>
      <c r="H39" s="84">
        <v>10000</v>
      </c>
      <c r="I39" s="84">
        <v>4000</v>
      </c>
      <c r="J39" s="84">
        <v>8000</v>
      </c>
      <c r="K39" s="192" t="s">
        <v>159</v>
      </c>
    </row>
    <row r="40" spans="1:11" ht="39" customHeight="1">
      <c r="A40" s="516"/>
      <c r="B40" s="513"/>
      <c r="C40" s="513"/>
      <c r="D40" s="83" t="s">
        <v>146</v>
      </c>
      <c r="E40" s="83" t="s">
        <v>163</v>
      </c>
      <c r="F40" s="86" t="s">
        <v>321</v>
      </c>
      <c r="G40" s="85" t="s">
        <v>470</v>
      </c>
      <c r="H40" s="84">
        <v>15000</v>
      </c>
      <c r="I40" s="84">
        <v>10000</v>
      </c>
      <c r="J40" s="84">
        <v>10000</v>
      </c>
      <c r="K40" s="195" t="s">
        <v>159</v>
      </c>
    </row>
    <row r="41" spans="1:11" ht="24" customHeight="1">
      <c r="A41" s="516"/>
      <c r="B41" s="513"/>
      <c r="C41" s="513"/>
      <c r="D41" s="83" t="s">
        <v>146</v>
      </c>
      <c r="E41" s="83" t="s">
        <v>163</v>
      </c>
      <c r="F41" s="86" t="s">
        <v>322</v>
      </c>
      <c r="G41" s="85" t="s">
        <v>264</v>
      </c>
      <c r="H41" s="84">
        <v>100000</v>
      </c>
      <c r="I41" s="84">
        <v>85000</v>
      </c>
      <c r="J41" s="84">
        <v>85000</v>
      </c>
      <c r="K41" s="192" t="s">
        <v>278</v>
      </c>
    </row>
    <row r="42" spans="1:1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</row>
    <row r="43" spans="1:1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</row>
    <row r="44" spans="1:11">
      <c r="A44" s="515" t="s">
        <v>345</v>
      </c>
      <c r="B44" s="515"/>
      <c r="C44" s="515"/>
      <c r="D44" s="515"/>
      <c r="E44" s="515"/>
      <c r="F44" s="515"/>
      <c r="G44" s="515"/>
      <c r="H44" s="515"/>
      <c r="I44" s="515"/>
      <c r="J44" s="515"/>
      <c r="K44" s="515"/>
    </row>
    <row r="45" spans="1:11">
      <c r="A45" s="495" t="s">
        <v>344</v>
      </c>
      <c r="B45" s="495"/>
      <c r="C45" s="495"/>
      <c r="D45" s="495"/>
      <c r="E45" s="495"/>
      <c r="F45" s="495"/>
      <c r="G45" s="495"/>
      <c r="H45" s="495"/>
      <c r="I45" s="495"/>
      <c r="J45" s="495"/>
      <c r="K45" s="495"/>
    </row>
    <row r="46" spans="1:11">
      <c r="A46" s="67"/>
      <c r="B46" s="196"/>
      <c r="C46" s="196"/>
      <c r="D46" s="196"/>
      <c r="E46" s="196"/>
      <c r="F46" s="196"/>
      <c r="G46" s="196"/>
      <c r="H46" s="196"/>
      <c r="I46" s="94"/>
      <c r="J46" s="94"/>
      <c r="K46" s="94"/>
    </row>
    <row r="47" spans="1:11">
      <c r="A47" s="67"/>
      <c r="B47" s="196"/>
      <c r="C47" s="196"/>
      <c r="D47" s="196"/>
      <c r="E47" s="196"/>
      <c r="F47" s="196"/>
      <c r="G47" s="196"/>
      <c r="H47" s="196"/>
      <c r="I47" s="94"/>
      <c r="J47" s="94"/>
      <c r="K47" s="94"/>
    </row>
    <row r="48" spans="1:11">
      <c r="A48" s="197" t="s">
        <v>453</v>
      </c>
      <c r="B48" s="198"/>
      <c r="C48" s="198"/>
      <c r="D48" s="198"/>
      <c r="E48" s="198"/>
      <c r="F48" s="94"/>
      <c r="G48" s="94" t="s">
        <v>5</v>
      </c>
      <c r="H48" s="199" t="s">
        <v>5</v>
      </c>
      <c r="I48" s="94"/>
      <c r="J48" s="94"/>
      <c r="K48" s="94"/>
    </row>
    <row r="49" spans="1:11">
      <c r="A49" s="197" t="s">
        <v>456</v>
      </c>
      <c r="B49" s="198"/>
      <c r="C49" s="198"/>
      <c r="D49" s="198"/>
      <c r="E49" s="198"/>
      <c r="F49" s="94"/>
      <c r="G49" s="200" t="s">
        <v>168</v>
      </c>
      <c r="H49" s="200"/>
      <c r="I49" s="94"/>
      <c r="J49" s="94"/>
      <c r="K49" s="94"/>
    </row>
    <row r="50" spans="1:11">
      <c r="A50" s="197"/>
      <c r="B50" s="198"/>
      <c r="C50" s="198"/>
      <c r="D50" s="198"/>
      <c r="E50" s="198"/>
      <c r="F50" s="200"/>
      <c r="G50" s="457" t="s">
        <v>458</v>
      </c>
      <c r="H50" s="514" t="s">
        <v>459</v>
      </c>
      <c r="I50" s="514"/>
      <c r="J50" s="514"/>
      <c r="K50" s="514"/>
    </row>
    <row r="51" spans="1:11">
      <c r="A51" s="197" t="s">
        <v>457</v>
      </c>
      <c r="B51" s="198"/>
      <c r="C51" s="198"/>
      <c r="D51" s="198"/>
      <c r="E51" s="198"/>
      <c r="F51" s="200"/>
      <c r="G51" s="200"/>
      <c r="H51" s="198" t="s">
        <v>5</v>
      </c>
      <c r="I51" s="198"/>
      <c r="J51" s="198"/>
      <c r="K51" s="198"/>
    </row>
    <row r="52" spans="1:11">
      <c r="A52" s="94"/>
      <c r="B52" s="94"/>
      <c r="C52" s="94"/>
      <c r="D52" s="94"/>
      <c r="E52" s="94"/>
      <c r="F52" s="94"/>
      <c r="G52" s="94"/>
      <c r="H52" s="514" t="s">
        <v>460</v>
      </c>
      <c r="I52" s="514"/>
      <c r="J52" s="514"/>
      <c r="K52" s="514"/>
    </row>
    <row r="53" spans="1:1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</row>
  </sheetData>
  <mergeCells count="26">
    <mergeCell ref="A1:K1"/>
    <mergeCell ref="A3:K3"/>
    <mergeCell ref="A15:A22"/>
    <mergeCell ref="A7:A8"/>
    <mergeCell ref="B7:C8"/>
    <mergeCell ref="D7:E7"/>
    <mergeCell ref="G7:G8"/>
    <mergeCell ref="A4:K4"/>
    <mergeCell ref="A5:K5"/>
    <mergeCell ref="B9:C14"/>
    <mergeCell ref="K7:K8"/>
    <mergeCell ref="A9:A14"/>
    <mergeCell ref="H7:H8"/>
    <mergeCell ref="I7:I8"/>
    <mergeCell ref="J7:J8"/>
    <mergeCell ref="B31:C32"/>
    <mergeCell ref="H52:K52"/>
    <mergeCell ref="B23:C25"/>
    <mergeCell ref="B26:C30"/>
    <mergeCell ref="B15:C22"/>
    <mergeCell ref="B33:C41"/>
    <mergeCell ref="A44:K44"/>
    <mergeCell ref="A45:K45"/>
    <mergeCell ref="H50:K50"/>
    <mergeCell ref="A23:A32"/>
    <mergeCell ref="A33:A41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Windows User</cp:lastModifiedBy>
  <cp:lastPrinted>2019-12-20T09:10:42Z</cp:lastPrinted>
  <dcterms:created xsi:type="dcterms:W3CDTF">2018-11-09T08:18:00Z</dcterms:created>
  <dcterms:modified xsi:type="dcterms:W3CDTF">2019-12-20T09:10:44Z</dcterms:modified>
</cp:coreProperties>
</file>