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250" windowHeight="9510" activeTab="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86" i="1"/>
  <c r="N85"/>
  <c r="U131" i="2"/>
  <c r="O57" i="1"/>
  <c r="R82" i="2"/>
  <c r="R83"/>
  <c r="Q82"/>
  <c r="Q83"/>
  <c r="R81"/>
  <c r="Q81"/>
  <c r="N125"/>
  <c r="M39" i="1"/>
  <c r="L40"/>
  <c r="O226" i="2" l="1"/>
  <c r="O227"/>
  <c r="O13"/>
  <c r="O33"/>
  <c r="O31"/>
  <c r="O14"/>
  <c r="O97"/>
  <c r="O98"/>
  <c r="O99"/>
  <c r="O74"/>
  <c r="O73" s="1"/>
  <c r="O78"/>
  <c r="O77" s="1"/>
  <c r="O86"/>
  <c r="O85" s="1"/>
  <c r="O90"/>
  <c r="O89" s="1"/>
  <c r="O93"/>
  <c r="O94"/>
  <c r="O222"/>
  <c r="O221" s="1"/>
  <c r="O214" s="1"/>
  <c r="O213" s="1"/>
  <c r="O212" s="1"/>
  <c r="O134"/>
  <c r="O133" s="1"/>
  <c r="O109"/>
  <c r="O108" s="1"/>
  <c r="O204"/>
  <c r="O205"/>
  <c r="O201"/>
  <c r="O200" s="1"/>
  <c r="O187" s="1"/>
  <c r="O167"/>
  <c r="O166" s="1"/>
  <c r="O152"/>
  <c r="O151" s="1"/>
  <c r="O148"/>
  <c r="O147" s="1"/>
  <c r="O127"/>
  <c r="O126" s="1"/>
  <c r="O138"/>
  <c r="O137" s="1"/>
  <c r="O114"/>
  <c r="O113" s="1"/>
  <c r="O186" l="1"/>
  <c r="O185" s="1"/>
  <c r="O157"/>
  <c r="O156" s="1"/>
  <c r="O155" s="1"/>
  <c r="O12"/>
  <c r="O11" s="1"/>
  <c r="O142"/>
  <c r="O141" s="1"/>
  <c r="O125"/>
  <c r="O124" s="1"/>
  <c r="M15" i="1"/>
  <c r="M16"/>
  <c r="M85"/>
  <c r="M18" s="1"/>
  <c r="O112" i="2" l="1"/>
  <c r="M27" i="1"/>
  <c r="O27" s="1"/>
  <c r="O16"/>
  <c r="R109" i="2"/>
  <c r="Q110"/>
  <c r="Q109"/>
  <c r="Q108"/>
  <c r="P110"/>
  <c r="R110" s="1"/>
  <c r="P109"/>
  <c r="P108"/>
  <c r="R108" s="1"/>
  <c r="P99"/>
  <c r="N187"/>
  <c r="N27" i="1" l="1"/>
  <c r="O30"/>
  <c r="Q135" i="2"/>
  <c r="Q134"/>
  <c r="Q133"/>
  <c r="P135"/>
  <c r="R135" s="1"/>
  <c r="P134"/>
  <c r="R134" s="1"/>
  <c r="P133"/>
  <c r="R133" s="1"/>
  <c r="P27" i="1" l="1"/>
  <c r="P30" s="1"/>
  <c r="N133" i="2" l="1"/>
  <c r="N134"/>
  <c r="N135"/>
  <c r="N99"/>
  <c r="N108"/>
  <c r="N109"/>
  <c r="N110"/>
  <c r="N87"/>
  <c r="P87" l="1"/>
  <c r="R87" s="1"/>
  <c r="Q87"/>
  <c r="N86"/>
  <c r="P206"/>
  <c r="R206" s="1"/>
  <c r="N206"/>
  <c r="N205" s="1"/>
  <c r="N129"/>
  <c r="N85" l="1"/>
  <c r="N204"/>
  <c r="Q206"/>
  <c r="N34"/>
  <c r="Q85" l="1"/>
  <c r="P85"/>
  <c r="R85" s="1"/>
  <c r="P86"/>
  <c r="R86" s="1"/>
  <c r="Q86"/>
  <c r="P204"/>
  <c r="R204" s="1"/>
  <c r="Q204"/>
  <c r="Q205"/>
  <c r="P205"/>
  <c r="R205" s="1"/>
  <c r="N95"/>
  <c r="N94" s="1"/>
  <c r="L99" i="1"/>
  <c r="M99" s="1"/>
  <c r="N99" s="1"/>
  <c r="N93" i="2" l="1"/>
  <c r="P99" i="1"/>
  <c r="O99"/>
  <c r="P24"/>
  <c r="O24"/>
  <c r="P93" i="2" l="1"/>
  <c r="R93" s="1"/>
  <c r="Q93"/>
  <c r="P95"/>
  <c r="R95" s="1"/>
  <c r="Q95"/>
  <c r="P94"/>
  <c r="R94" s="1"/>
  <c r="Q94"/>
  <c r="L86" i="1"/>
  <c r="N66" i="2"/>
  <c r="O66" s="1"/>
  <c r="N43"/>
  <c r="N38"/>
  <c r="L57" i="1"/>
  <c r="N57" s="1"/>
  <c r="N223" i="2"/>
  <c r="N75"/>
  <c r="N168"/>
  <c r="N163"/>
  <c r="O163" s="1"/>
  <c r="P163" s="1"/>
  <c r="R163" s="1"/>
  <c r="N164"/>
  <c r="O164" s="1"/>
  <c r="P164" s="1"/>
  <c r="R164" s="1"/>
  <c r="L85" i="1" l="1"/>
  <c r="N18" s="1"/>
  <c r="N33" i="2"/>
  <c r="N32" s="1"/>
  <c r="N167"/>
  <c r="Q167" s="1"/>
  <c r="P168"/>
  <c r="R168" s="1"/>
  <c r="P223"/>
  <c r="R223" s="1"/>
  <c r="Q223"/>
  <c r="N222"/>
  <c r="Q75"/>
  <c r="P75"/>
  <c r="R75" s="1"/>
  <c r="N74"/>
  <c r="N162"/>
  <c r="O162" s="1"/>
  <c r="Q162" s="1"/>
  <c r="Q163"/>
  <c r="Q164"/>
  <c r="P167" l="1"/>
  <c r="R167" s="1"/>
  <c r="N166"/>
  <c r="P166" s="1"/>
  <c r="R166" s="1"/>
  <c r="Q168"/>
  <c r="P162"/>
  <c r="R162" s="1"/>
  <c r="N221"/>
  <c r="N73"/>
  <c r="N202"/>
  <c r="N183"/>
  <c r="N182" s="1"/>
  <c r="O38"/>
  <c r="O34"/>
  <c r="P34" s="1"/>
  <c r="R34" s="1"/>
  <c r="Q166" l="1"/>
  <c r="P221"/>
  <c r="R221" s="1"/>
  <c r="Q221"/>
  <c r="Q222"/>
  <c r="P222"/>
  <c r="R222" s="1"/>
  <c r="Q74"/>
  <c r="P74"/>
  <c r="R74" s="1"/>
  <c r="Q73"/>
  <c r="P73"/>
  <c r="R73" s="1"/>
  <c r="Q202"/>
  <c r="P202"/>
  <c r="R202" s="1"/>
  <c r="N201"/>
  <c r="N181"/>
  <c r="O182"/>
  <c r="O183"/>
  <c r="P38"/>
  <c r="R38" s="1"/>
  <c r="Q38"/>
  <c r="Q34"/>
  <c r="N64"/>
  <c r="O64" s="1"/>
  <c r="N139"/>
  <c r="N248"/>
  <c r="N247" s="1"/>
  <c r="N246" s="1"/>
  <c r="N245" s="1"/>
  <c r="N243"/>
  <c r="N242" s="1"/>
  <c r="N241" s="1"/>
  <c r="N240" s="1"/>
  <c r="N238"/>
  <c r="N237" s="1"/>
  <c r="N236" s="1"/>
  <c r="N234"/>
  <c r="N233" s="1"/>
  <c r="N232" s="1"/>
  <c r="N230"/>
  <c r="N229" s="1"/>
  <c r="N228" s="1"/>
  <c r="N217"/>
  <c r="N219"/>
  <c r="N210"/>
  <c r="N209" s="1"/>
  <c r="O209" s="1"/>
  <c r="P209" s="1"/>
  <c r="N198"/>
  <c r="O198" s="1"/>
  <c r="P198" s="1"/>
  <c r="N194"/>
  <c r="O194" s="1"/>
  <c r="P194" s="1"/>
  <c r="N190"/>
  <c r="N189" s="1"/>
  <c r="N177"/>
  <c r="N176" s="1"/>
  <c r="N175" s="1"/>
  <c r="N173"/>
  <c r="N172" s="1"/>
  <c r="N171" s="1"/>
  <c r="N160"/>
  <c r="N159" s="1"/>
  <c r="N158" s="1"/>
  <c r="N153"/>
  <c r="N149"/>
  <c r="N145"/>
  <c r="O145" s="1"/>
  <c r="N128"/>
  <c r="N117"/>
  <c r="O117" s="1"/>
  <c r="N102"/>
  <c r="N106"/>
  <c r="N91"/>
  <c r="Q91" s="1"/>
  <c r="N79"/>
  <c r="N71"/>
  <c r="N62"/>
  <c r="O62" s="1"/>
  <c r="N29"/>
  <c r="N28" s="1"/>
  <c r="N27" s="1"/>
  <c r="N18"/>
  <c r="O18" s="1"/>
  <c r="P18" s="1"/>
  <c r="L77" i="1"/>
  <c r="P139" i="2" l="1"/>
  <c r="N157"/>
  <c r="O158"/>
  <c r="N227"/>
  <c r="N152"/>
  <c r="N148"/>
  <c r="N144"/>
  <c r="O144" s="1"/>
  <c r="P144" s="1"/>
  <c r="N116"/>
  <c r="O116" s="1"/>
  <c r="N105"/>
  <c r="O106"/>
  <c r="N101"/>
  <c r="O102"/>
  <c r="P91"/>
  <c r="N78"/>
  <c r="P62"/>
  <c r="M77" i="1"/>
  <c r="N77" s="1"/>
  <c r="P77" s="1"/>
  <c r="N200" i="2"/>
  <c r="P182"/>
  <c r="R182" s="1"/>
  <c r="Q182"/>
  <c r="P183"/>
  <c r="R183" s="1"/>
  <c r="Q183"/>
  <c r="N180"/>
  <c r="N179" s="1"/>
  <c r="O179" s="1"/>
  <c r="P179" s="1"/>
  <c r="R179" s="1"/>
  <c r="O181"/>
  <c r="P181" s="1"/>
  <c r="R181" s="1"/>
  <c r="P33"/>
  <c r="R33" s="1"/>
  <c r="O32"/>
  <c r="P32" s="1"/>
  <c r="R32" s="1"/>
  <c r="N31"/>
  <c r="N193"/>
  <c r="O193" s="1"/>
  <c r="P193" s="1"/>
  <c r="N170"/>
  <c r="O170" s="1"/>
  <c r="P170" s="1"/>
  <c r="P71"/>
  <c r="R71" s="1"/>
  <c r="Q71"/>
  <c r="O189"/>
  <c r="P189" s="1"/>
  <c r="N188"/>
  <c r="P64"/>
  <c r="R64" s="1"/>
  <c r="Q64"/>
  <c r="N197"/>
  <c r="O197" s="1"/>
  <c r="P197" s="1"/>
  <c r="P79"/>
  <c r="O190"/>
  <c r="P190" s="1"/>
  <c r="N70"/>
  <c r="N90"/>
  <c r="N208"/>
  <c r="O208" s="1"/>
  <c r="P208" s="1"/>
  <c r="N17"/>
  <c r="O28"/>
  <c r="N127"/>
  <c r="P86" i="1"/>
  <c r="P57"/>
  <c r="N143" i="2" l="1"/>
  <c r="O143" s="1"/>
  <c r="P143" s="1"/>
  <c r="O77" i="1"/>
  <c r="N226" i="2"/>
  <c r="P226" s="1"/>
  <c r="N151"/>
  <c r="P152"/>
  <c r="N147"/>
  <c r="N115"/>
  <c r="O115" s="1"/>
  <c r="P116"/>
  <c r="N104"/>
  <c r="O104" s="1"/>
  <c r="O105"/>
  <c r="O101"/>
  <c r="P101" s="1"/>
  <c r="N77"/>
  <c r="P78"/>
  <c r="N156"/>
  <c r="Q32"/>
  <c r="O188"/>
  <c r="P201"/>
  <c r="R201" s="1"/>
  <c r="Q201"/>
  <c r="P200"/>
  <c r="R200" s="1"/>
  <c r="Q200"/>
  <c r="Q179"/>
  <c r="O180"/>
  <c r="Q181"/>
  <c r="N192"/>
  <c r="O192" s="1"/>
  <c r="P192" s="1"/>
  <c r="Q33"/>
  <c r="P227"/>
  <c r="N69"/>
  <c r="P70"/>
  <c r="N89"/>
  <c r="P90"/>
  <c r="O27"/>
  <c r="N26"/>
  <c r="N126"/>
  <c r="N155" l="1"/>
  <c r="O26"/>
  <c r="P188"/>
  <c r="N142"/>
  <c r="P89"/>
  <c r="R89" s="1"/>
  <c r="P77"/>
  <c r="R77" s="1"/>
  <c r="P69"/>
  <c r="Q180"/>
  <c r="P180"/>
  <c r="R180" s="1"/>
  <c r="P126"/>
  <c r="L61" i="1"/>
  <c r="L70"/>
  <c r="M70" s="1"/>
  <c r="L79"/>
  <c r="L95"/>
  <c r="M95" s="1"/>
  <c r="L92"/>
  <c r="M92" s="1"/>
  <c r="O232" i="2"/>
  <c r="Q232" s="1"/>
  <c r="O233"/>
  <c r="Q233" s="1"/>
  <c r="O234"/>
  <c r="P234" s="1"/>
  <c r="R234" s="1"/>
  <c r="O236"/>
  <c r="P236" s="1"/>
  <c r="R236" s="1"/>
  <c r="O237"/>
  <c r="Q237" s="1"/>
  <c r="O238"/>
  <c r="Q238" s="1"/>
  <c r="O240"/>
  <c r="P240" s="1"/>
  <c r="R240" s="1"/>
  <c r="O241"/>
  <c r="P241" s="1"/>
  <c r="R241" s="1"/>
  <c r="O242"/>
  <c r="Q242" s="1"/>
  <c r="O243"/>
  <c r="Q243" s="1"/>
  <c r="O245"/>
  <c r="P245" s="1"/>
  <c r="R245" s="1"/>
  <c r="O246"/>
  <c r="P246" s="1"/>
  <c r="R246" s="1"/>
  <c r="O247"/>
  <c r="Q247" s="1"/>
  <c r="O248"/>
  <c r="Q248" s="1"/>
  <c r="O228"/>
  <c r="Q228" s="1"/>
  <c r="O229"/>
  <c r="P229" s="1"/>
  <c r="R229" s="1"/>
  <c r="O230"/>
  <c r="Q230" s="1"/>
  <c r="O219"/>
  <c r="Q219" s="1"/>
  <c r="O217"/>
  <c r="Q217" s="1"/>
  <c r="O210"/>
  <c r="P210" s="1"/>
  <c r="R210" s="1"/>
  <c r="R192"/>
  <c r="R193"/>
  <c r="Q197"/>
  <c r="Q198"/>
  <c r="R194"/>
  <c r="R190"/>
  <c r="O175"/>
  <c r="Q175" s="1"/>
  <c r="O176"/>
  <c r="P176" s="1"/>
  <c r="R176" s="1"/>
  <c r="O177"/>
  <c r="Q177" s="1"/>
  <c r="O171"/>
  <c r="P171" s="1"/>
  <c r="O172"/>
  <c r="Q172" s="1"/>
  <c r="O173"/>
  <c r="P173" s="1"/>
  <c r="R173" s="1"/>
  <c r="O159"/>
  <c r="P159" s="1"/>
  <c r="R159" s="1"/>
  <c r="O160"/>
  <c r="P160" s="1"/>
  <c r="R160" s="1"/>
  <c r="P153"/>
  <c r="R153" s="1"/>
  <c r="Q145"/>
  <c r="Q147"/>
  <c r="Q148"/>
  <c r="P149"/>
  <c r="R149" s="1"/>
  <c r="R139"/>
  <c r="P128"/>
  <c r="R128" s="1"/>
  <c r="P117"/>
  <c r="R117" s="1"/>
  <c r="P102"/>
  <c r="R102" s="1"/>
  <c r="Q106"/>
  <c r="Q105"/>
  <c r="P104"/>
  <c r="R104" s="1"/>
  <c r="R90"/>
  <c r="R91"/>
  <c r="Q89"/>
  <c r="Q90"/>
  <c r="R78"/>
  <c r="R79"/>
  <c r="Q78"/>
  <c r="Q79"/>
  <c r="Q77"/>
  <c r="R70"/>
  <c r="Q70"/>
  <c r="R62"/>
  <c r="Q62"/>
  <c r="Q18"/>
  <c r="R18"/>
  <c r="O29"/>
  <c r="Q29" s="1"/>
  <c r="O17"/>
  <c r="N57"/>
  <c r="O57" s="1"/>
  <c r="O50" s="1"/>
  <c r="O49" s="1"/>
  <c r="O48" s="1"/>
  <c r="O47" s="1"/>
  <c r="O46" s="1"/>
  <c r="O45" s="1"/>
  <c r="O10" s="1"/>
  <c r="L64" i="1"/>
  <c r="M64" s="1"/>
  <c r="N64" s="1"/>
  <c r="P64" s="1"/>
  <c r="L81"/>
  <c r="N22" i="2"/>
  <c r="N21" s="1"/>
  <c r="N20" s="1"/>
  <c r="N196"/>
  <c r="N100"/>
  <c r="L55" i="1"/>
  <c r="L44"/>
  <c r="L48"/>
  <c r="N225" i="2"/>
  <c r="O225" s="1"/>
  <c r="P225" s="1"/>
  <c r="N216"/>
  <c r="N215" s="1"/>
  <c r="N121"/>
  <c r="N51"/>
  <c r="O51" s="1"/>
  <c r="N16"/>
  <c r="L75" i="1"/>
  <c r="L51"/>
  <c r="N141" i="2" l="1"/>
  <c r="Q141" s="1"/>
  <c r="N95" i="1"/>
  <c r="N92"/>
  <c r="N214" i="2"/>
  <c r="O215"/>
  <c r="Q158"/>
  <c r="P157"/>
  <c r="P151"/>
  <c r="N120"/>
  <c r="O121"/>
  <c r="P115"/>
  <c r="O100"/>
  <c r="N61" i="1"/>
  <c r="P61" s="1"/>
  <c r="O61"/>
  <c r="N40"/>
  <c r="N44"/>
  <c r="P44" s="1"/>
  <c r="N48"/>
  <c r="P48" s="1"/>
  <c r="P51"/>
  <c r="N55"/>
  <c r="P55" s="1"/>
  <c r="L39"/>
  <c r="N39" s="1"/>
  <c r="N15" s="1"/>
  <c r="N70"/>
  <c r="P70" s="1"/>
  <c r="M75"/>
  <c r="N75" s="1"/>
  <c r="P75" s="1"/>
  <c r="O79"/>
  <c r="M79"/>
  <c r="N79" s="1"/>
  <c r="P79" s="1"/>
  <c r="M81"/>
  <c r="N81" s="1"/>
  <c r="P81" s="1"/>
  <c r="R69" i="2"/>
  <c r="Q69"/>
  <c r="L91" i="1"/>
  <c r="L60"/>
  <c r="O86"/>
  <c r="L63"/>
  <c r="M63" s="1"/>
  <c r="O64"/>
  <c r="L94"/>
  <c r="L98"/>
  <c r="M98" s="1"/>
  <c r="N98" s="1"/>
  <c r="N14" i="2"/>
  <c r="O196"/>
  <c r="P141"/>
  <c r="R141" s="1"/>
  <c r="P57"/>
  <c r="R57" s="1"/>
  <c r="P142"/>
  <c r="Q142"/>
  <c r="N137"/>
  <c r="P138"/>
  <c r="R138" s="1"/>
  <c r="N50"/>
  <c r="P51"/>
  <c r="R51" s="1"/>
  <c r="P66"/>
  <c r="R66" s="1"/>
  <c r="Q17"/>
  <c r="P17"/>
  <c r="R17" s="1"/>
  <c r="O21"/>
  <c r="P29"/>
  <c r="R29" s="1"/>
  <c r="O216"/>
  <c r="P217"/>
  <c r="R217" s="1"/>
  <c r="Q171"/>
  <c r="Q160"/>
  <c r="Q117"/>
  <c r="Q229"/>
  <c r="P230"/>
  <c r="R230" s="1"/>
  <c r="Q192"/>
  <c r="P158"/>
  <c r="R158" s="1"/>
  <c r="R171"/>
  <c r="P31"/>
  <c r="R31" s="1"/>
  <c r="Q31"/>
  <c r="O22"/>
  <c r="Q102"/>
  <c r="P148"/>
  <c r="R148" s="1"/>
  <c r="Q153"/>
  <c r="Q139"/>
  <c r="P172"/>
  <c r="R172" s="1"/>
  <c r="Q176"/>
  <c r="Q194"/>
  <c r="P228"/>
  <c r="P247"/>
  <c r="R247" s="1"/>
  <c r="P242"/>
  <c r="R242" s="1"/>
  <c r="P237"/>
  <c r="R237" s="1"/>
  <c r="P232"/>
  <c r="R232" s="1"/>
  <c r="Q245"/>
  <c r="Q240"/>
  <c r="Q234"/>
  <c r="P105"/>
  <c r="R105" s="1"/>
  <c r="Q104"/>
  <c r="P145"/>
  <c r="R145" s="1"/>
  <c r="Q149"/>
  <c r="Q128"/>
  <c r="P177"/>
  <c r="R177" s="1"/>
  <c r="P175"/>
  <c r="R175" s="1"/>
  <c r="Q170"/>
  <c r="Q159"/>
  <c r="R198"/>
  <c r="Q210"/>
  <c r="Q190"/>
  <c r="P219"/>
  <c r="R219" s="1"/>
  <c r="P248"/>
  <c r="R248" s="1"/>
  <c r="P243"/>
  <c r="R243" s="1"/>
  <c r="P238"/>
  <c r="R238" s="1"/>
  <c r="P233"/>
  <c r="R233" s="1"/>
  <c r="Q246"/>
  <c r="Q241"/>
  <c r="Q236"/>
  <c r="O16"/>
  <c r="Q173"/>
  <c r="R197"/>
  <c r="P106"/>
  <c r="R106" s="1"/>
  <c r="P147"/>
  <c r="R147" s="1"/>
  <c r="Q193"/>
  <c r="N63" i="1" l="1"/>
  <c r="M17"/>
  <c r="M19" s="1"/>
  <c r="P100" i="2"/>
  <c r="Q99"/>
  <c r="L23" i="1"/>
  <c r="M94"/>
  <c r="L22"/>
  <c r="L24" s="1"/>
  <c r="M91"/>
  <c r="P50" i="2"/>
  <c r="R50" s="1"/>
  <c r="P196"/>
  <c r="R196" s="1"/>
  <c r="Q156"/>
  <c r="Q157"/>
  <c r="N119"/>
  <c r="O120"/>
  <c r="Q120" s="1"/>
  <c r="L16" i="1"/>
  <c r="O98"/>
  <c r="O40"/>
  <c r="P39"/>
  <c r="P40"/>
  <c r="O44"/>
  <c r="O48"/>
  <c r="O51"/>
  <c r="O39"/>
  <c r="O55"/>
  <c r="O70"/>
  <c r="O75"/>
  <c r="O81"/>
  <c r="L18"/>
  <c r="P85"/>
  <c r="L15"/>
  <c r="L17"/>
  <c r="O63"/>
  <c r="N186" i="2"/>
  <c r="N98"/>
  <c r="Q138"/>
  <c r="Q57"/>
  <c r="Q66"/>
  <c r="Q51"/>
  <c r="O20"/>
  <c r="N213"/>
  <c r="Q227"/>
  <c r="N49"/>
  <c r="Q216"/>
  <c r="P216"/>
  <c r="R216" s="1"/>
  <c r="R209"/>
  <c r="Q209"/>
  <c r="R157"/>
  <c r="R116"/>
  <c r="Q116"/>
  <c r="Q144"/>
  <c r="R144"/>
  <c r="Q196"/>
  <c r="Q22"/>
  <c r="R22"/>
  <c r="Q16"/>
  <c r="P16"/>
  <c r="R16" s="1"/>
  <c r="Q152"/>
  <c r="R152"/>
  <c r="R228"/>
  <c r="R143"/>
  <c r="Q143"/>
  <c r="Q121"/>
  <c r="P121"/>
  <c r="R121" s="1"/>
  <c r="R189"/>
  <c r="Q189"/>
  <c r="R101"/>
  <c r="Q101"/>
  <c r="P127"/>
  <c r="R127" s="1"/>
  <c r="Q127"/>
  <c r="Q28"/>
  <c r="P28"/>
  <c r="R28" s="1"/>
  <c r="R170"/>
  <c r="Q226"/>
  <c r="P63" i="1" l="1"/>
  <c r="N17"/>
  <c r="P17" s="1"/>
  <c r="P48" i="2"/>
  <c r="N48"/>
  <c r="N47" s="1"/>
  <c r="N124"/>
  <c r="Q124" s="1"/>
  <c r="Q50"/>
  <c r="P120"/>
  <c r="R120" s="1"/>
  <c r="N94" i="1"/>
  <c r="M23"/>
  <c r="N91"/>
  <c r="M22"/>
  <c r="M24" s="1"/>
  <c r="P187" i="2"/>
  <c r="P156"/>
  <c r="N114"/>
  <c r="O119"/>
  <c r="N97"/>
  <c r="N60" i="1"/>
  <c r="O60"/>
  <c r="P98"/>
  <c r="P15"/>
  <c r="O85"/>
  <c r="O18"/>
  <c r="L19"/>
  <c r="L30" s="1"/>
  <c r="N185" i="2"/>
  <c r="P186"/>
  <c r="P137"/>
  <c r="Q137"/>
  <c r="Q14"/>
  <c r="Q126"/>
  <c r="Q27"/>
  <c r="P27"/>
  <c r="R27" s="1"/>
  <c r="Q21"/>
  <c r="R21"/>
  <c r="R99"/>
  <c r="Q151"/>
  <c r="P215"/>
  <c r="R215" s="1"/>
  <c r="Q215"/>
  <c r="Q188"/>
  <c r="Q187"/>
  <c r="Q115"/>
  <c r="Q208"/>
  <c r="R208"/>
  <c r="R100"/>
  <c r="Q100"/>
  <c r="R227"/>
  <c r="Q225"/>
  <c r="P60" i="1" l="1"/>
  <c r="N16"/>
  <c r="P16" s="1"/>
  <c r="R137" i="2"/>
  <c r="P125"/>
  <c r="P124" s="1"/>
  <c r="R124" s="1"/>
  <c r="P18" i="1"/>
  <c r="N19"/>
  <c r="N30" s="1"/>
  <c r="P98" i="2"/>
  <c r="R98" s="1"/>
  <c r="Q98"/>
  <c r="N23" i="1"/>
  <c r="N22"/>
  <c r="N24" s="1"/>
  <c r="P185" i="2"/>
  <c r="N113"/>
  <c r="O17" i="1"/>
  <c r="M30"/>
  <c r="P155" i="2"/>
  <c r="R155" s="1"/>
  <c r="Q155"/>
  <c r="P119"/>
  <c r="R119" s="1"/>
  <c r="Q119"/>
  <c r="P97"/>
  <c r="P49"/>
  <c r="O15" i="1"/>
  <c r="Q49" i="2"/>
  <c r="Q125"/>
  <c r="N46"/>
  <c r="P14"/>
  <c r="R14" s="1"/>
  <c r="N212"/>
  <c r="P213"/>
  <c r="R213" s="1"/>
  <c r="R225"/>
  <c r="R226"/>
  <c r="Q20"/>
  <c r="R20"/>
  <c r="R115"/>
  <c r="P26"/>
  <c r="R26" s="1"/>
  <c r="Q26"/>
  <c r="R188"/>
  <c r="R126"/>
  <c r="R151"/>
  <c r="R142"/>
  <c r="R156"/>
  <c r="P214"/>
  <c r="R214" s="1"/>
  <c r="Q214"/>
  <c r="R125" l="1"/>
  <c r="Q97"/>
  <c r="Q113"/>
  <c r="N112"/>
  <c r="Q46"/>
  <c r="P114"/>
  <c r="R114" s="1"/>
  <c r="Q114"/>
  <c r="P47"/>
  <c r="R47" s="1"/>
  <c r="R49"/>
  <c r="R48"/>
  <c r="Q48"/>
  <c r="N42"/>
  <c r="O43"/>
  <c r="Q47"/>
  <c r="Q213"/>
  <c r="P212"/>
  <c r="R212" s="1"/>
  <c r="R187"/>
  <c r="Q185"/>
  <c r="Q186"/>
  <c r="N45" l="1"/>
  <c r="P45" s="1"/>
  <c r="P113"/>
  <c r="P46"/>
  <c r="O42"/>
  <c r="N41"/>
  <c r="N40" s="1"/>
  <c r="N13" s="1"/>
  <c r="P43"/>
  <c r="R43" s="1"/>
  <c r="Q43"/>
  <c r="Q212"/>
  <c r="R113"/>
  <c r="R185"/>
  <c r="R186"/>
  <c r="R97"/>
  <c r="Q112"/>
  <c r="P112" l="1"/>
  <c r="R112" s="1"/>
  <c r="Q45"/>
  <c r="R46"/>
  <c r="O41"/>
  <c r="P41" s="1"/>
  <c r="R41" s="1"/>
  <c r="Q42"/>
  <c r="P42"/>
  <c r="R42" s="1"/>
  <c r="R45" l="1"/>
  <c r="O40"/>
  <c r="Q41"/>
  <c r="P40" l="1"/>
  <c r="R40" s="1"/>
  <c r="Q40"/>
  <c r="N12"/>
  <c r="P13" l="1"/>
  <c r="R13" s="1"/>
  <c r="Q13"/>
  <c r="N11"/>
  <c r="N10" s="1"/>
  <c r="P12" l="1"/>
  <c r="R12" s="1"/>
  <c r="Q12"/>
  <c r="Q10" l="1"/>
  <c r="Q11"/>
  <c r="P11"/>
  <c r="R11" l="1"/>
  <c r="R10"/>
</calcChain>
</file>

<file path=xl/sharedStrings.xml><?xml version="1.0" encoding="utf-8"?>
<sst xmlns="http://schemas.openxmlformats.org/spreadsheetml/2006/main" count="1531" uniqueCount="477">
  <si>
    <t>I. OPĆI DIO</t>
  </si>
  <si>
    <t>Članak 1.</t>
  </si>
  <si>
    <t>Plan</t>
  </si>
  <si>
    <t>Indeks</t>
  </si>
  <si>
    <t xml:space="preserve"> </t>
  </si>
  <si>
    <t>Šifra izvora</t>
  </si>
  <si>
    <t>3</t>
  </si>
  <si>
    <t>A.RAČUN PRIHODA I RASHODA</t>
  </si>
  <si>
    <t>01</t>
  </si>
  <si>
    <t>04</t>
  </si>
  <si>
    <t>06</t>
  </si>
  <si>
    <t>Prihodi poslovanja</t>
  </si>
  <si>
    <t>03</t>
  </si>
  <si>
    <t>Prihodi od prodaje nefinancijske imovine</t>
  </si>
  <si>
    <t>Rashodi poslovanja</t>
  </si>
  <si>
    <t>4</t>
  </si>
  <si>
    <t>Rashodi za nabavu nefinancijske imovine</t>
  </si>
  <si>
    <t>B.RAČUN ZADUŽIVANJA/FINANCIRANJA</t>
  </si>
  <si>
    <t>Primici od financijske imovine i zaduživanja</t>
  </si>
  <si>
    <t>Izdaci za financijsku imovinu i otplate zajmova</t>
  </si>
  <si>
    <t>C.RASPOLOŽIVA SREDSTVA IZ PRETHODNIH GODINA(VIŠAK PRIHODA I REZERVIRANJA)</t>
  </si>
  <si>
    <t>Vlastiti izvori</t>
  </si>
  <si>
    <t>VIŠAK/MANJAK+NETO ZADUŽIVANJA/FINANCIRANJA+RASPOLOŽIVA SREDSTVA IZ PRETHODNIH GODINA</t>
  </si>
  <si>
    <t>Prihodi od poreza</t>
  </si>
  <si>
    <t>Porez i prirez na dohodak</t>
  </si>
  <si>
    <t>Porezi na imovinu</t>
  </si>
  <si>
    <t>Porezi na robu i usluge</t>
  </si>
  <si>
    <t>Pomoći iz inozemstva i od subjekata unutar općeg proračuna</t>
  </si>
  <si>
    <t>Pomoći proračunu iz drugih proračuna</t>
  </si>
  <si>
    <t>634</t>
  </si>
  <si>
    <t>Pomoći od izvanproračunskih korisnika</t>
  </si>
  <si>
    <t>Prihodi od imovine</t>
  </si>
  <si>
    <t>Prihodi od financijske imovine</t>
  </si>
  <si>
    <t>Prihodi od nefinancijske imovine</t>
  </si>
  <si>
    <t>Prihodi od upravnih i administativnih pristojbi, pristojbi po posebnim propisima i naknada</t>
  </si>
  <si>
    <t>Upravne i administrativne pristojbe</t>
  </si>
  <si>
    <t>652</t>
  </si>
  <si>
    <t>Prihodi po posebnim propisima</t>
  </si>
  <si>
    <t>Komunalni doprinosi i naknade</t>
  </si>
  <si>
    <t>66</t>
  </si>
  <si>
    <t>Prihodi od prodaje proizvoda i robe te pruženih usluga i prihodi od donacija</t>
  </si>
  <si>
    <t>663</t>
  </si>
  <si>
    <t>Donacije od pravnih i fizičkih osoba izvan općeg proračuna</t>
  </si>
  <si>
    <t>68</t>
  </si>
  <si>
    <t>Kazne, upravne mjere i ostali prihodi</t>
  </si>
  <si>
    <t>683</t>
  </si>
  <si>
    <t>Prihodi od prodaje proizvedene dugotrajne imovine</t>
  </si>
  <si>
    <t>721</t>
  </si>
  <si>
    <t>Prihodi od prodaje građevinskih objekata</t>
  </si>
  <si>
    <t>Rashodi za zaposlene</t>
  </si>
  <si>
    <t>Plaće</t>
  </si>
  <si>
    <t>311</t>
  </si>
  <si>
    <t>Plaće (javni radovi)</t>
  </si>
  <si>
    <t>Ostali rashodi za zaposlene</t>
  </si>
  <si>
    <t>Doprinosi na plaće</t>
  </si>
  <si>
    <t>313</t>
  </si>
  <si>
    <t>Doprinosi na plaće (javni radovi)</t>
  </si>
  <si>
    <t>Materijalni rashodi</t>
  </si>
  <si>
    <t>Naknade troškova zaposlenima</t>
  </si>
  <si>
    <t>Rashodi  za materijal i energiju</t>
  </si>
  <si>
    <t>Rashodi za usluge</t>
  </si>
  <si>
    <t>Ostali nespomenuti rashodi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</si>
  <si>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</si>
  <si>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</si>
  <si>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</si>
  <si>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</si>
  <si>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 xml:space="preserve">Ostali rashodi  </t>
  </si>
  <si>
    <t>Tekuće donacije</t>
  </si>
  <si>
    <t>383</t>
  </si>
  <si>
    <t>Kazne, penali i naknade štete</t>
  </si>
  <si>
    <t>Kapitalne pomoći</t>
  </si>
  <si>
    <t>Rashodi za nabavu proizvedene dugotrajne imovine</t>
  </si>
  <si>
    <t>Građevinski objekti</t>
  </si>
  <si>
    <t>422</t>
  </si>
  <si>
    <t>Postrojenja i oprema</t>
  </si>
  <si>
    <t>426</t>
  </si>
  <si>
    <t>Nematerijalna proizvedena imovina</t>
  </si>
  <si>
    <t>81</t>
  </si>
  <si>
    <t>Primljene otplate (povrati) glavnice danih zajmova</t>
  </si>
  <si>
    <t>815</t>
  </si>
  <si>
    <t>Primici (povrati) glavnice zajmova kredit.i ostalim financijskim institucijama izvan jav.sekt.</t>
  </si>
  <si>
    <t>51</t>
  </si>
  <si>
    <t>Izdaci za dane zajmove</t>
  </si>
  <si>
    <t>515</t>
  </si>
  <si>
    <t>Izdaci za dane zajmove bankama i ostalim financijskim institucijama izvan javnog sektora</t>
  </si>
  <si>
    <t>Rezultat poslovanja</t>
  </si>
  <si>
    <t>Višak/manjak prihoda</t>
  </si>
  <si>
    <t>Opći prihodi i primici</t>
  </si>
  <si>
    <t>Vlastiti prihodi</t>
  </si>
  <si>
    <t>Prihodi za posebne namjene</t>
  </si>
  <si>
    <t>Pomoći</t>
  </si>
  <si>
    <t>Donacije</t>
  </si>
  <si>
    <t>ŠIFRA</t>
  </si>
  <si>
    <t xml:space="preserve">ŠIFRA </t>
  </si>
  <si>
    <t>Programska</t>
  </si>
  <si>
    <t>BROJ</t>
  </si>
  <si>
    <t>Račun</t>
  </si>
  <si>
    <t>UKUPNO RASHODI I IZDACI</t>
  </si>
  <si>
    <t>0111</t>
  </si>
  <si>
    <t>Program 01: Donošenje akata i mjera iz djelokruga</t>
  </si>
  <si>
    <t>predstavničkog i izvršnog tijela i mjesne samouprave</t>
  </si>
  <si>
    <t>1</t>
  </si>
  <si>
    <t>322</t>
  </si>
  <si>
    <t>Rashodi za materijal i energiju</t>
  </si>
  <si>
    <t>323</t>
  </si>
  <si>
    <t>Financiranje rada političkih stranaka</t>
  </si>
  <si>
    <t>Osnovne funkcije VSNM</t>
  </si>
  <si>
    <t>32</t>
  </si>
  <si>
    <t>329</t>
  </si>
  <si>
    <t>Ostali rashodi</t>
  </si>
  <si>
    <t>Osnovne funkcije udruga</t>
  </si>
  <si>
    <t>0112</t>
  </si>
  <si>
    <t>Program 01:  Javna uprava i administracija</t>
  </si>
  <si>
    <t>38</t>
  </si>
  <si>
    <t>42</t>
  </si>
  <si>
    <t>0320</t>
  </si>
  <si>
    <t>0640</t>
  </si>
  <si>
    <t>Rashod.za nabavu proizvedene dugotrajne imovine</t>
  </si>
  <si>
    <t>Donacije i ostali rashodi</t>
  </si>
  <si>
    <t>421</t>
  </si>
  <si>
    <t>0921</t>
  </si>
  <si>
    <t>Naknade građanima i kućanstvima na temelju osiguranja i dr.</t>
  </si>
  <si>
    <t>0740</t>
  </si>
  <si>
    <t>0820</t>
  </si>
  <si>
    <t>381</t>
  </si>
  <si>
    <t>0840</t>
  </si>
  <si>
    <t>0810</t>
  </si>
  <si>
    <t>1070</t>
  </si>
  <si>
    <t>1060</t>
  </si>
  <si>
    <t>1040</t>
  </si>
  <si>
    <t>Naknade građanima i kućanstv.na temelju osiguranja i dr.</t>
  </si>
  <si>
    <t>1090</t>
  </si>
  <si>
    <t>Projekcija</t>
  </si>
  <si>
    <t>2021.</t>
  </si>
  <si>
    <t>633</t>
  </si>
  <si>
    <t>Pomoći proračunu iz drugih proračuna (kompenzacijske mjere)</t>
  </si>
  <si>
    <t>Članak 5.</t>
  </si>
  <si>
    <t>Naziv cilja</t>
  </si>
  <si>
    <t>Naziv mjere</t>
  </si>
  <si>
    <t>Šifra programa</t>
  </si>
  <si>
    <t>Pokazatelj rezultata</t>
  </si>
  <si>
    <t>Razdjel</t>
  </si>
  <si>
    <t>Glava</t>
  </si>
  <si>
    <t>Unapređenje rada općine</t>
  </si>
  <si>
    <t>Razvoj konkurentnog i održivog gospodarstva</t>
  </si>
  <si>
    <t>Jačanje komunalne infrastrukture</t>
  </si>
  <si>
    <t>Kilometri asfaltiranih cesta</t>
  </si>
  <si>
    <t>Kilometri cjevovoda</t>
  </si>
  <si>
    <t>Očuvanje okoliša</t>
  </si>
  <si>
    <t>Razvoj društvenih djelatnosti</t>
  </si>
  <si>
    <t>Zadovoljavajuća opremljenost</t>
  </si>
  <si>
    <t>Broj korisnika</t>
  </si>
  <si>
    <t>Unapređenje kvalitete života</t>
  </si>
  <si>
    <t>Poboljšanje kvaletete života</t>
  </si>
  <si>
    <t xml:space="preserve">                            Članak 4.</t>
  </si>
  <si>
    <t>Unapređenje vatrogastva</t>
  </si>
  <si>
    <t>Razvoj vatrogastva</t>
  </si>
  <si>
    <t>Izgradnja društvenih objekata</t>
  </si>
  <si>
    <t>Poticanje i razvoj kulturnih, sportskih i drugih udruga</t>
  </si>
  <si>
    <t>Nabava uredske opreme i izrada dokumenata upravljanja imovinom</t>
  </si>
  <si>
    <t>Članak 4.</t>
  </si>
  <si>
    <t>II. POSEBNI DIO</t>
  </si>
  <si>
    <t>Članak 2.</t>
  </si>
  <si>
    <t>Članak 3.</t>
  </si>
  <si>
    <t>2022.</t>
  </si>
  <si>
    <t>22/21</t>
  </si>
  <si>
    <t>C.       RASPOLOŽIVA SREDSTVA IZ PRETHODIH GODINA (VIŠAK PRIHODA I REZERVIRANJA)</t>
  </si>
  <si>
    <t>B.       RAČUN ZADUŽIVANJA / FINANCIRANJA</t>
  </si>
  <si>
    <t>VRSTA PRIHODA / IZDATAKA</t>
  </si>
  <si>
    <t>8</t>
  </si>
  <si>
    <t>05</t>
  </si>
  <si>
    <t>07</t>
  </si>
  <si>
    <t>35</t>
  </si>
  <si>
    <t>352</t>
  </si>
  <si>
    <t>Subvencije</t>
  </si>
  <si>
    <t>Subvencije trg.društvima, zadrugama, poljoprivrednicima i obrtnicima izvan javnog sektora</t>
  </si>
  <si>
    <t>Projekcija 2022.</t>
  </si>
  <si>
    <t xml:space="preserve">   VRSTA RASHODA I IZDATAKA</t>
  </si>
  <si>
    <t>0610</t>
  </si>
  <si>
    <t>0443</t>
  </si>
  <si>
    <t>0560</t>
  </si>
  <si>
    <t>0510</t>
  </si>
  <si>
    <t>0530</t>
  </si>
  <si>
    <t>0960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</si>
  <si>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Opće javne usluge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</si>
  <si>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Opće javne usluge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</si>
  <si>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Javni red i sigurnost 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</si>
  <si>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Razvoj stanovanja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</si>
  <si>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Ekonomski poslovi</t>
    </r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</si>
  <si>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Zaštita okoliša</t>
    </r>
  </si>
  <si>
    <t>09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</si>
  <si>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Obrazovanje</t>
    </r>
  </si>
  <si>
    <r>
      <rPr>
        <b/>
        <i/>
        <sz val="8"/>
        <rFont val="Arial"/>
        <family val="2"/>
        <charset val="238"/>
      </rPr>
      <t xml:space="preserve">Funkcijska klasifikacija: </t>
    </r>
    <r>
      <rPr>
        <b/>
        <sz val="8"/>
        <rFont val="Arial"/>
        <family val="2"/>
        <charset val="238"/>
      </rPr>
      <t>Zdravstvo</t>
    </r>
  </si>
  <si>
    <t>08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</si>
  <si>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Rekreacija, kultura i religija</t>
    </r>
  </si>
  <si>
    <t>10</t>
  </si>
  <si>
    <r>
      <rPr>
        <b/>
        <i/>
        <sz val="8"/>
        <rFont val="Arial"/>
        <family val="2"/>
        <charset val="238"/>
      </rPr>
      <t>Funkcijska klasifikacija:</t>
    </r>
    <r>
      <rPr>
        <b/>
        <sz val="8"/>
        <rFont val="Arial"/>
        <family val="2"/>
        <charset val="238"/>
      </rPr>
      <t xml:space="preserve"> Socijalna zaštita</t>
    </r>
  </si>
  <si>
    <t>Aktivnost 01:  Predstavničko i izvršno tijelo</t>
  </si>
  <si>
    <t>Aktivnost 02:  Djelokrug mjesne samouprave</t>
  </si>
  <si>
    <t>Aktivnost 01:</t>
  </si>
  <si>
    <t>RAZDJEL  100  OPĆINSKO VIJEĆE</t>
  </si>
  <si>
    <t>GLAVA 10001  OPĆINSKO VIJEĆE</t>
  </si>
  <si>
    <t>RAZDJEL  200  JEDINSTVENI UPRAVNI ODJEL I IZVRŠNO TIJELO</t>
  </si>
  <si>
    <t>GLAVA 20001 Upravni odjel i izvršno tijelo</t>
  </si>
  <si>
    <t>GLAVA: 20002 VATROGASTVO I CIVILNA ZAŠTITA</t>
  </si>
  <si>
    <t>GLAVA 20003: KOMUNALNA INFRASTRUKTURA</t>
  </si>
  <si>
    <t>GLAVA 20004 DRUŠTVENE DJELATNOSTI</t>
  </si>
  <si>
    <t>GLAVA  20005: PROGRAM DJELATNOSTI KULTURE</t>
  </si>
  <si>
    <t>GLAVA 20006: PROGRAMSKA DJELATNOST SPORTA</t>
  </si>
  <si>
    <t>GLAVA  20007: PROGRAMSKA DJELATNOST SOCIJALNE SKRBI</t>
  </si>
  <si>
    <t>P1000101</t>
  </si>
  <si>
    <t>A100010101</t>
  </si>
  <si>
    <t>A100010102</t>
  </si>
  <si>
    <t>P1000102</t>
  </si>
  <si>
    <t>A100010201</t>
  </si>
  <si>
    <t>P1000103</t>
  </si>
  <si>
    <t>A100010301</t>
  </si>
  <si>
    <t>P1000104</t>
  </si>
  <si>
    <t>A100010401</t>
  </si>
  <si>
    <t>P2000101</t>
  </si>
  <si>
    <t>P2000201</t>
  </si>
  <si>
    <t>Program 01: Organiziranje i provođenje zaštite i spašavanja</t>
  </si>
  <si>
    <t xml:space="preserve">Aktivnost 01:    Osnovna djelatnost DVD-a  </t>
  </si>
  <si>
    <t>Aktivnost 02:    Civilna zaštita i HGSS</t>
  </si>
  <si>
    <t>Aktivnost 01:    Održavanje cesta i drugih javnih površina</t>
  </si>
  <si>
    <t>Aktivnost 02:    Rashodi za uređaje i javnu rasvjetu</t>
  </si>
  <si>
    <t xml:space="preserve">Kapitalni projekt 01: Izgradnja i rekonstrukcija cesta  </t>
  </si>
  <si>
    <t>Program 01: Održavanje objekata i uređaja komunalne infrastrukture</t>
  </si>
  <si>
    <t>Program 02: Izgradnja objekata i uređaja komunalne infrastrukture</t>
  </si>
  <si>
    <t>Program 03: Zaštita okoliša</t>
  </si>
  <si>
    <t>Kapitalni projekt 01: Nabava kontejnera za odvojeno prikupljanje otpada</t>
  </si>
  <si>
    <t>Program 02:  Javne potrebe u školstvu</t>
  </si>
  <si>
    <t>Program 03: Javne potrebe u zdravstvu i preventiva</t>
  </si>
  <si>
    <t>Aktivnost 02:  Stipendije i školarine</t>
  </si>
  <si>
    <t>Aktivnost 01:  Sufinanciranje nabave udžbenika za osnovne i srednje škole</t>
  </si>
  <si>
    <t xml:space="preserve">Aktivnost 01:  Sufinanciranje prijevoza učenika </t>
  </si>
  <si>
    <t>Program 01: Promicanje kulture</t>
  </si>
  <si>
    <t>Aktivnost 01:  Djelatnost kulturno umjetničkih društava</t>
  </si>
  <si>
    <t>Aktivnost 02:  Zaštita i očuvanje kulturnih dobara</t>
  </si>
  <si>
    <t>Aktivnost 03:  Akcije i manifestacije u kulturi</t>
  </si>
  <si>
    <t>Aktivnost 04:  Pomoć za funkcioniranje vjerskih ustanova</t>
  </si>
  <si>
    <t>Aktivnost 01:  Osnovna djelatnost sportskih udruga</t>
  </si>
  <si>
    <t>Program 01: Socijalna skrb</t>
  </si>
  <si>
    <t>Aktivnost 02:  Naknada za troškove stanovanja</t>
  </si>
  <si>
    <t>Program 02: Poticajne mjere demografske obnove</t>
  </si>
  <si>
    <t>Aktivnost 01:  Potpore za novorođeno dijete</t>
  </si>
  <si>
    <t>Program 03: Humanitarna skrb kroz udruge građana</t>
  </si>
  <si>
    <t>Aktivnost 01:  Administrativno, tehničko i stručno osoblje</t>
  </si>
  <si>
    <t>Aktivnost 02:  Održavanje zgrada za redovito korištenje</t>
  </si>
  <si>
    <t>P2000301</t>
  </si>
  <si>
    <t>P2000302</t>
  </si>
  <si>
    <t>P2000303</t>
  </si>
  <si>
    <t>P2000401</t>
  </si>
  <si>
    <t>P2000402</t>
  </si>
  <si>
    <t>P2000403</t>
  </si>
  <si>
    <t>P2000501</t>
  </si>
  <si>
    <t>P2000601</t>
  </si>
  <si>
    <t>P2000701</t>
  </si>
  <si>
    <t>P2000702</t>
  </si>
  <si>
    <t>P2000703</t>
  </si>
  <si>
    <t>A200010101</t>
  </si>
  <si>
    <t>A200010102</t>
  </si>
  <si>
    <t>T200010101</t>
  </si>
  <si>
    <t>K200010101</t>
  </si>
  <si>
    <t>K200010102</t>
  </si>
  <si>
    <t>A200020101</t>
  </si>
  <si>
    <t>A200020102</t>
  </si>
  <si>
    <t>A200030101</t>
  </si>
  <si>
    <t>A200030102</t>
  </si>
  <si>
    <t>K200030201</t>
  </si>
  <si>
    <t>K200030202</t>
  </si>
  <si>
    <t>T200030301</t>
  </si>
  <si>
    <t>K200030301</t>
  </si>
  <si>
    <t>K200030302</t>
  </si>
  <si>
    <t>A200040101</t>
  </si>
  <si>
    <t>A200040201</t>
  </si>
  <si>
    <t>A200040202</t>
  </si>
  <si>
    <t>A200040301</t>
  </si>
  <si>
    <t>A200050101</t>
  </si>
  <si>
    <t>A200050102</t>
  </si>
  <si>
    <t>A200050103</t>
  </si>
  <si>
    <t>A200050104</t>
  </si>
  <si>
    <t>K200050101</t>
  </si>
  <si>
    <t>A200060101</t>
  </si>
  <si>
    <t>A200070101</t>
  </si>
  <si>
    <t>A200070102</t>
  </si>
  <si>
    <t>A200070103</t>
  </si>
  <si>
    <t>A200070201</t>
  </si>
  <si>
    <t>A200070301</t>
  </si>
  <si>
    <t>Poslovi deratizacije i dezinsekcije</t>
  </si>
  <si>
    <t>2</t>
  </si>
  <si>
    <t>5</t>
  </si>
  <si>
    <t>6</t>
  </si>
  <si>
    <t>7</t>
  </si>
  <si>
    <t>Doprinosi</t>
  </si>
  <si>
    <t>Prihodi od prodaje ili zamjene nefinancijske imovine i naknade s naslova osiguranja</t>
  </si>
  <si>
    <t>Namjenski primici</t>
  </si>
  <si>
    <t>konta</t>
  </si>
  <si>
    <t>Program</t>
  </si>
  <si>
    <t>Izvor</t>
  </si>
  <si>
    <t>Subvencije trgovačkim društvima, zadrugama, poljoprivrednicima       i obrtnicima izvan javnog sektora</t>
  </si>
  <si>
    <t>Aktivnost/Projekt</t>
  </si>
  <si>
    <t>Funkcijska</t>
  </si>
  <si>
    <t>Program 02: Program političkih stranaka</t>
  </si>
  <si>
    <t>Program 03: Zaštita prava nacionalnih manjina</t>
  </si>
  <si>
    <t>Program 04: Razvoj civilnog društva</t>
  </si>
  <si>
    <t xml:space="preserve">A.        </t>
  </si>
  <si>
    <t>RAČUN PRIHODA I RASHODA</t>
  </si>
  <si>
    <t>Broj konta</t>
  </si>
  <si>
    <t xml:space="preserve">Broj </t>
  </si>
  <si>
    <t>NETO ZADUŽIVANJE / FINANCIRANJE</t>
  </si>
  <si>
    <t>RAZLIKA - MANJAK / VIŠAK</t>
  </si>
  <si>
    <t>9</t>
  </si>
  <si>
    <t>Kapitalni projekt 02: Nabava mobilnog reciklažnog dvorišta</t>
  </si>
  <si>
    <t>37</t>
  </si>
  <si>
    <t>372</t>
  </si>
  <si>
    <t>A200040102</t>
  </si>
  <si>
    <t>0911</t>
  </si>
  <si>
    <t>K200010103</t>
  </si>
  <si>
    <t>K200060101</t>
  </si>
  <si>
    <t>0860</t>
  </si>
  <si>
    <t xml:space="preserve">Aktivnost 01: </t>
  </si>
  <si>
    <t>681</t>
  </si>
  <si>
    <t>Kazne i upravne mjere</t>
  </si>
  <si>
    <t>Tekući projekt 01: Nabava opreme za Komunalno društvo Biskupija d.o.o.</t>
  </si>
  <si>
    <t>K200040101</t>
  </si>
  <si>
    <t>Aktivnost 02: Financiranje dječjeg vrtića</t>
  </si>
  <si>
    <t>Kapitalni projekt 01: Izgradnja dječjeg vrtića</t>
  </si>
  <si>
    <t>Naziv programa / Aktivnosti / Projekta</t>
  </si>
  <si>
    <t>Organizacijska            klasifikacija</t>
  </si>
  <si>
    <t>100</t>
  </si>
  <si>
    <t>10001</t>
  </si>
  <si>
    <t>200</t>
  </si>
  <si>
    <t>20001</t>
  </si>
  <si>
    <t>Program /                             Aktivnost / Projekt</t>
  </si>
  <si>
    <t>Prostori opremljeni potrebnom opremom</t>
  </si>
  <si>
    <t>Broj korisnika, pokriće troškova raznih aktivnosti</t>
  </si>
  <si>
    <t>20002</t>
  </si>
  <si>
    <t>20003</t>
  </si>
  <si>
    <t>Nabavljena oprema</t>
  </si>
  <si>
    <t>20004</t>
  </si>
  <si>
    <t>20005</t>
  </si>
  <si>
    <t>Broj polaznika vrtića</t>
  </si>
  <si>
    <t>Broj održanih manifestacija i priredbi</t>
  </si>
  <si>
    <t>Opremljen prostor</t>
  </si>
  <si>
    <t>Program 01: Organizacija, rekreacija i sportske aktivnosti</t>
  </si>
  <si>
    <t>20006</t>
  </si>
  <si>
    <t>Broj korisnika uključenih u aktivnosti sportskih klubova i postignuti rezultati</t>
  </si>
  <si>
    <t>Broj nastupa</t>
  </si>
  <si>
    <t>Broj akcija i manifestacija</t>
  </si>
  <si>
    <t>Broj posjetitelja sportskih događanja</t>
  </si>
  <si>
    <t>Program 01:  Predškolsko, osnovnoškolsko i srednjoškolsko obrazovanje</t>
  </si>
  <si>
    <t>Aktivnost 03:  Pomoć u novcu (ogrjev)</t>
  </si>
  <si>
    <t>20007</t>
  </si>
  <si>
    <t>Nabavljeni udžbenici za sve učenike osnovnih i srednjih škola</t>
  </si>
  <si>
    <t>Broj korisnika stipendija i školarina</t>
  </si>
  <si>
    <t>Broj korisnika, pokriće troškova</t>
  </si>
  <si>
    <t xml:space="preserve">Opremljenost objekata, broj korisnika i održanih aktivnosti </t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</si>
  <si>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            Nabava uredske opreme</t>
    </r>
  </si>
  <si>
    <r>
      <rPr>
        <b/>
        <sz val="8"/>
        <rFont val="Arial"/>
        <family val="2"/>
        <charset val="238"/>
      </rPr>
      <t>Izgradnja objekata i uređaja komunalne infrastrukture</t>
    </r>
    <r>
      <rPr>
        <sz val="8"/>
        <rFont val="Arial"/>
        <family val="2"/>
        <charset val="238"/>
      </rPr>
      <t xml:space="preserve"> / Izgradnja i rekonstrukcija cesta</t>
    </r>
  </si>
  <si>
    <r>
      <rPr>
        <b/>
        <sz val="8"/>
        <rFont val="Arial"/>
        <family val="2"/>
        <charset val="238"/>
      </rPr>
      <t xml:space="preserve">Izgradnja objekata i uređaja komunalne infrastrukture </t>
    </r>
    <r>
      <rPr>
        <sz val="8"/>
        <rFont val="Arial"/>
        <family val="2"/>
        <charset val="238"/>
      </rPr>
      <t>/ Izgradnja vodovoda Vrbnik</t>
    </r>
  </si>
  <si>
    <r>
      <rPr>
        <b/>
        <sz val="8"/>
        <rFont val="Arial"/>
        <family val="2"/>
        <charset val="238"/>
      </rPr>
      <t xml:space="preserve">Zaštita okoliša </t>
    </r>
    <r>
      <rPr>
        <sz val="8"/>
        <rFont val="Arial"/>
        <family val="2"/>
        <charset val="238"/>
      </rPr>
      <t>/                                                                     Nabava opreme za Komunalno društvo Biskupija d.o.o.</t>
    </r>
  </si>
  <si>
    <r>
      <rPr>
        <b/>
        <sz val="8"/>
        <rFont val="Arial"/>
        <family val="2"/>
        <charset val="238"/>
      </rPr>
      <t>Zaštita okoliša</t>
    </r>
    <r>
      <rPr>
        <sz val="8"/>
        <rFont val="Arial"/>
        <family val="2"/>
        <charset val="238"/>
      </rPr>
      <t xml:space="preserve"> /                                                                     Nabava kontejnera za odvojeno prikupljanje otpada</t>
    </r>
  </si>
  <si>
    <r>
      <rPr>
        <b/>
        <sz val="8"/>
        <rFont val="Arial"/>
        <family val="2"/>
        <charset val="238"/>
      </rPr>
      <t xml:space="preserve">Zaštita okoliša </t>
    </r>
    <r>
      <rPr>
        <sz val="8"/>
        <rFont val="Arial"/>
        <family val="2"/>
        <charset val="238"/>
      </rPr>
      <t>/                                                                     Nabava mobilnog reciklažnog dvorišta</t>
    </r>
  </si>
  <si>
    <r>
      <rPr>
        <b/>
        <sz val="8"/>
        <rFont val="Arial"/>
        <family val="2"/>
        <charset val="238"/>
      </rPr>
      <t>Organiziranje i provođenje zaštite i spašavanja</t>
    </r>
    <r>
      <rPr>
        <sz val="8"/>
        <rFont val="Arial"/>
        <family val="2"/>
        <charset val="238"/>
      </rPr>
      <t xml:space="preserve"> /                   Osnovna djelatnost DVD-a</t>
    </r>
  </si>
  <si>
    <r>
      <rPr>
        <b/>
        <sz val="8"/>
        <rFont val="Arial"/>
        <family val="2"/>
        <charset val="238"/>
      </rPr>
      <t>Razvoj civilnog društva</t>
    </r>
    <r>
      <rPr>
        <sz val="8"/>
        <rFont val="Arial"/>
        <family val="2"/>
        <charset val="238"/>
      </rPr>
      <t xml:space="preserve"> /                                                           Osnovne funkcije udruga</t>
    </r>
  </si>
  <si>
    <r>
      <rPr>
        <b/>
        <sz val="8"/>
        <rFont val="Arial"/>
        <family val="2"/>
        <charset val="238"/>
      </rPr>
      <t>Promicanje kulture</t>
    </r>
    <r>
      <rPr>
        <sz val="8"/>
        <rFont val="Arial"/>
        <family val="2"/>
        <charset val="238"/>
      </rPr>
      <t xml:space="preserve"> /                                                           Djelatnost kulturno umjetničkih društava</t>
    </r>
  </si>
  <si>
    <r>
      <rPr>
        <b/>
        <sz val="8"/>
        <rFont val="Arial"/>
        <family val="2"/>
        <charset val="238"/>
      </rPr>
      <t xml:space="preserve">Promicanje kulture </t>
    </r>
    <r>
      <rPr>
        <sz val="8"/>
        <rFont val="Arial"/>
        <family val="2"/>
        <charset val="238"/>
      </rPr>
      <t>/                                                           Akcije i manifestacije u kulturi</t>
    </r>
  </si>
  <si>
    <r>
      <rPr>
        <b/>
        <sz val="8"/>
        <rFont val="Arial"/>
        <family val="2"/>
        <charset val="238"/>
      </rPr>
      <t>Promicanje kulture</t>
    </r>
    <r>
      <rPr>
        <sz val="8"/>
        <rFont val="Arial"/>
        <family val="2"/>
        <charset val="238"/>
      </rPr>
      <t xml:space="preserve"> /                                                               Pomoć za funkcioniranje vjerskih ustanova</t>
    </r>
  </si>
  <si>
    <r>
      <rPr>
        <b/>
        <sz val="8"/>
        <rFont val="Arial"/>
        <family val="2"/>
        <charset val="238"/>
      </rPr>
      <t>Organizacija, rekreacija i sportske aktivnosti</t>
    </r>
    <r>
      <rPr>
        <sz val="8"/>
        <rFont val="Arial"/>
        <family val="2"/>
        <charset val="238"/>
      </rPr>
      <t xml:space="preserve"> /                   Osnovna djelatnost sportskih udruga</t>
    </r>
  </si>
  <si>
    <r>
      <rPr>
        <b/>
        <sz val="8"/>
        <rFont val="Arial"/>
        <family val="2"/>
        <charset val="238"/>
      </rPr>
      <t xml:space="preserve">Osnovnoškolsko i srednjoškolsko obrazovanje </t>
    </r>
    <r>
      <rPr>
        <sz val="8"/>
        <rFont val="Arial"/>
        <family val="2"/>
        <charset val="238"/>
      </rPr>
      <t>/                        Izgradnja dječjeg vrtića</t>
    </r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</si>
  <si>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          Sanacija zgrade omladinskog doma Vrbnik</t>
    </r>
  </si>
  <si>
    <r>
      <rPr>
        <b/>
        <sz val="8"/>
        <rFont val="Arial"/>
        <family val="2"/>
        <charset val="238"/>
      </rPr>
      <t xml:space="preserve">Predškolsko, osnovnoškolsko i srednjoškolsko obrazovanje </t>
    </r>
    <r>
      <rPr>
        <sz val="8"/>
        <rFont val="Arial"/>
        <family val="2"/>
        <charset val="238"/>
      </rPr>
      <t>/  Sufinciranje prijevoza učenika</t>
    </r>
  </si>
  <si>
    <r>
      <rPr>
        <b/>
        <sz val="8"/>
        <rFont val="Arial"/>
        <family val="2"/>
        <charset val="238"/>
      </rPr>
      <t>Predškolsko, osnovnoškolsko i srednjoškolsko obrazovanje</t>
    </r>
    <r>
      <rPr>
        <sz val="8"/>
        <rFont val="Arial"/>
        <family val="2"/>
        <charset val="238"/>
      </rPr>
      <t xml:space="preserve"> /  Financiranje dječjeg vrtića</t>
    </r>
  </si>
  <si>
    <r>
      <rPr>
        <b/>
        <sz val="8"/>
        <rFont val="Arial"/>
        <family val="2"/>
        <charset val="238"/>
      </rPr>
      <t>Javne potrebe u školstvu</t>
    </r>
    <r>
      <rPr>
        <sz val="8"/>
        <rFont val="Arial"/>
        <family val="2"/>
        <charset val="238"/>
      </rPr>
      <t xml:space="preserve"> /                                               Stipendije i školarine</t>
    </r>
  </si>
  <si>
    <r>
      <rPr>
        <b/>
        <sz val="8"/>
        <rFont val="Arial"/>
        <family val="2"/>
        <charset val="238"/>
      </rPr>
      <t>Socijalna skrb</t>
    </r>
    <r>
      <rPr>
        <sz val="8"/>
        <rFont val="Arial"/>
        <family val="2"/>
        <charset val="238"/>
      </rPr>
      <t xml:space="preserve"> /                                                              Naknada za troškove stanovanja</t>
    </r>
  </si>
  <si>
    <r>
      <rPr>
        <b/>
        <sz val="8"/>
        <rFont val="Arial"/>
        <family val="2"/>
        <charset val="238"/>
      </rPr>
      <t>Socijalna skrb</t>
    </r>
    <r>
      <rPr>
        <sz val="8"/>
        <rFont val="Arial"/>
        <family val="2"/>
        <charset val="238"/>
      </rPr>
      <t xml:space="preserve"> /                                                              Pomoć u novcu (ogrjev)</t>
    </r>
  </si>
  <si>
    <r>
      <rPr>
        <b/>
        <sz val="8"/>
        <rFont val="Arial"/>
        <family val="2"/>
        <charset val="238"/>
      </rPr>
      <t>Poticajne mjere demografske obnove</t>
    </r>
    <r>
      <rPr>
        <sz val="8"/>
        <rFont val="Arial"/>
        <family val="2"/>
        <charset val="238"/>
      </rPr>
      <t xml:space="preserve"> /                              Potpore za novorođeno dijete</t>
    </r>
  </si>
  <si>
    <r>
      <rPr>
        <b/>
        <sz val="8"/>
        <rFont val="Arial"/>
        <family val="2"/>
        <charset val="238"/>
      </rPr>
      <t>Humanitarna skrb kroz udruge građana</t>
    </r>
    <r>
      <rPr>
        <sz val="8"/>
        <rFont val="Arial"/>
        <family val="2"/>
        <charset val="238"/>
      </rPr>
      <t xml:space="preserve"> / Humanitarna djelatnost Crvenog križa i ostalih humanitarnih organizacija</t>
    </r>
  </si>
  <si>
    <r>
      <rPr>
        <b/>
        <sz val="8"/>
        <rFont val="Arial"/>
        <family val="2"/>
        <charset val="238"/>
      </rPr>
      <t>P2000703</t>
    </r>
    <r>
      <rPr>
        <sz val="8"/>
        <rFont val="Arial"/>
        <family val="2"/>
        <charset val="238"/>
      </rPr>
      <t xml:space="preserve"> / A200070301</t>
    </r>
  </si>
  <si>
    <r>
      <rPr>
        <b/>
        <sz val="8"/>
        <rFont val="Arial"/>
        <family val="2"/>
        <charset val="238"/>
      </rPr>
      <t>P2000302</t>
    </r>
    <r>
      <rPr>
        <sz val="8"/>
        <rFont val="Arial"/>
        <family val="2"/>
        <charset val="238"/>
      </rPr>
      <t xml:space="preserve"> / K200030201</t>
    </r>
  </si>
  <si>
    <r>
      <rPr>
        <b/>
        <sz val="8"/>
        <rFont val="Arial"/>
        <family val="2"/>
        <charset val="238"/>
      </rPr>
      <t>P2000302</t>
    </r>
    <r>
      <rPr>
        <sz val="8"/>
        <rFont val="Arial"/>
        <family val="2"/>
        <charset val="238"/>
      </rPr>
      <t xml:space="preserve"> / K200030202</t>
    </r>
  </si>
  <si>
    <r>
      <rPr>
        <b/>
        <sz val="8"/>
        <rFont val="Arial"/>
        <family val="2"/>
        <charset val="238"/>
      </rPr>
      <t>P2000303</t>
    </r>
    <r>
      <rPr>
        <sz val="8"/>
        <rFont val="Arial"/>
        <family val="2"/>
        <charset val="238"/>
      </rPr>
      <t xml:space="preserve"> / T200030301</t>
    </r>
  </si>
  <si>
    <r>
      <rPr>
        <b/>
        <sz val="8"/>
        <rFont val="Arial"/>
        <family val="2"/>
        <charset val="238"/>
      </rPr>
      <t>P2000303</t>
    </r>
    <r>
      <rPr>
        <sz val="8"/>
        <rFont val="Arial"/>
        <family val="2"/>
        <charset val="238"/>
      </rPr>
      <t xml:space="preserve"> / K200030301</t>
    </r>
  </si>
  <si>
    <r>
      <rPr>
        <b/>
        <sz val="8"/>
        <rFont val="Arial"/>
        <family val="2"/>
        <charset val="238"/>
      </rPr>
      <t>P2000303</t>
    </r>
    <r>
      <rPr>
        <sz val="8"/>
        <rFont val="Arial"/>
        <family val="2"/>
        <charset val="238"/>
      </rPr>
      <t xml:space="preserve"> / K200030302</t>
    </r>
  </si>
  <si>
    <r>
      <rPr>
        <b/>
        <sz val="8"/>
        <rFont val="Arial"/>
        <family val="2"/>
        <charset val="238"/>
      </rPr>
      <t>P2000201</t>
    </r>
    <r>
      <rPr>
        <sz val="8"/>
        <rFont val="Arial"/>
        <family val="2"/>
        <charset val="238"/>
      </rPr>
      <t xml:space="preserve"> / A200020101</t>
    </r>
  </si>
  <si>
    <r>
      <rPr>
        <b/>
        <sz val="8"/>
        <rFont val="Arial"/>
        <family val="2"/>
        <charset val="238"/>
      </rPr>
      <t xml:space="preserve">P1000104 </t>
    </r>
    <r>
      <rPr>
        <sz val="8"/>
        <rFont val="Arial"/>
        <family val="2"/>
        <charset val="238"/>
      </rPr>
      <t>/ A100010401</t>
    </r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</si>
  <si>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A200050103</t>
    </r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</si>
  <si>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A200050104</t>
    </r>
  </si>
  <si>
    <r>
      <rPr>
        <b/>
        <sz val="8"/>
        <rFont val="Arial"/>
        <family val="2"/>
        <charset val="238"/>
      </rPr>
      <t>P2000601</t>
    </r>
    <r>
      <rPr>
        <sz val="8"/>
        <rFont val="Arial"/>
        <family val="2"/>
        <charset val="238"/>
      </rPr>
      <t xml:space="preserve"> / A200060101</t>
    </r>
  </si>
  <si>
    <r>
      <rPr>
        <b/>
        <sz val="8"/>
        <rFont val="Arial"/>
        <family val="2"/>
        <charset val="238"/>
      </rPr>
      <t>P2000601</t>
    </r>
    <r>
      <rPr>
        <sz val="8"/>
        <rFont val="Arial"/>
        <family val="2"/>
        <charset val="238"/>
      </rPr>
      <t xml:space="preserve"> / K200060101</t>
    </r>
  </si>
  <si>
    <r>
      <rPr>
        <b/>
        <sz val="8"/>
        <rFont val="Arial"/>
        <family val="2"/>
        <charset val="238"/>
      </rPr>
      <t>P2000401</t>
    </r>
    <r>
      <rPr>
        <sz val="8"/>
        <rFont val="Arial"/>
        <family val="2"/>
        <charset val="238"/>
      </rPr>
      <t xml:space="preserve"> / K200040101</t>
    </r>
  </si>
  <si>
    <r>
      <rPr>
        <b/>
        <sz val="8"/>
        <rFont val="Arial"/>
        <family val="2"/>
        <charset val="238"/>
      </rPr>
      <t>P2000101</t>
    </r>
    <r>
      <rPr>
        <sz val="8"/>
        <rFont val="Arial"/>
        <family val="2"/>
        <charset val="238"/>
      </rPr>
      <t xml:space="preserve"> / K200010101</t>
    </r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</si>
  <si>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K200050101</t>
    </r>
  </si>
  <si>
    <r>
      <rPr>
        <b/>
        <sz val="8"/>
        <rFont val="Arial"/>
        <family val="2"/>
        <charset val="238"/>
      </rPr>
      <t>P2000401</t>
    </r>
    <r>
      <rPr>
        <sz val="8"/>
        <rFont val="Arial"/>
        <family val="2"/>
        <charset val="238"/>
      </rPr>
      <t xml:space="preserve"> / A200040101</t>
    </r>
  </si>
  <si>
    <r>
      <rPr>
        <b/>
        <sz val="8"/>
        <rFont val="Arial"/>
        <family val="2"/>
        <charset val="238"/>
      </rPr>
      <t>P2000401</t>
    </r>
    <r>
      <rPr>
        <sz val="8"/>
        <rFont val="Arial"/>
        <family val="2"/>
        <charset val="238"/>
      </rPr>
      <t xml:space="preserve"> / A200040102</t>
    </r>
  </si>
  <si>
    <r>
      <rPr>
        <b/>
        <sz val="8"/>
        <rFont val="Arial"/>
        <family val="2"/>
        <charset val="238"/>
      </rPr>
      <t>P2000402</t>
    </r>
    <r>
      <rPr>
        <sz val="8"/>
        <rFont val="Arial"/>
        <family val="2"/>
        <charset val="238"/>
      </rPr>
      <t xml:space="preserve"> / A200040201</t>
    </r>
  </si>
  <si>
    <r>
      <rPr>
        <b/>
        <sz val="8"/>
        <rFont val="Arial"/>
        <family val="2"/>
        <charset val="238"/>
      </rPr>
      <t>P200040202</t>
    </r>
    <r>
      <rPr>
        <sz val="8"/>
        <rFont val="Arial"/>
        <family val="2"/>
        <charset val="238"/>
      </rPr>
      <t xml:space="preserve"> / A200040202</t>
    </r>
  </si>
  <si>
    <r>
      <rPr>
        <b/>
        <sz val="8"/>
        <rFont val="Arial"/>
        <family val="2"/>
        <charset val="238"/>
      </rPr>
      <t>P2000701</t>
    </r>
    <r>
      <rPr>
        <sz val="8"/>
        <rFont val="Arial"/>
        <family val="2"/>
        <charset val="238"/>
      </rPr>
      <t xml:space="preserve"> / A200070101</t>
    </r>
  </si>
  <si>
    <r>
      <rPr>
        <b/>
        <sz val="8"/>
        <rFont val="Arial"/>
        <family val="2"/>
        <charset val="238"/>
      </rPr>
      <t>P2000701</t>
    </r>
    <r>
      <rPr>
        <sz val="8"/>
        <rFont val="Arial"/>
        <family val="2"/>
        <charset val="238"/>
      </rPr>
      <t xml:space="preserve"> / A200070102</t>
    </r>
  </si>
  <si>
    <r>
      <rPr>
        <b/>
        <sz val="8"/>
        <rFont val="Arial"/>
        <family val="2"/>
        <charset val="238"/>
      </rPr>
      <t>P2000701</t>
    </r>
    <r>
      <rPr>
        <sz val="8"/>
        <rFont val="Arial"/>
        <family val="2"/>
        <charset val="238"/>
      </rPr>
      <t xml:space="preserve"> / A200070103</t>
    </r>
  </si>
  <si>
    <r>
      <rPr>
        <b/>
        <sz val="8"/>
        <rFont val="Arial"/>
        <family val="2"/>
        <charset val="238"/>
      </rPr>
      <t>P2000702</t>
    </r>
    <r>
      <rPr>
        <sz val="8"/>
        <rFont val="Arial"/>
        <family val="2"/>
        <charset val="238"/>
      </rPr>
      <t xml:space="preserve"> / A200070201</t>
    </r>
  </si>
  <si>
    <t>U Proračunu se utvrđuju sredstva za proračunsku zalihu u iznosu od 50.000,00 kn.</t>
  </si>
  <si>
    <t>Proračun Općine Biskupija za 2021. godinu sastoji se od:</t>
  </si>
  <si>
    <t>ZA  2021. GODINU I PROJEKCIJE ZA 2022. I 2023. GODINU</t>
  </si>
  <si>
    <t>Prihodi i rashodi, te primici i izdaci po ekonomskoj klasifikaciji utvrđuju se u Računu prihoda i rashoda i Računu financiranja za 2021. godinu, kako slijedi:</t>
  </si>
  <si>
    <t>Posebni dio Proračuna za 2021. godinu sastoji se od plana rashoda i izdataka iskazanih po vrstama, raspoređenih u programe, koji se sastoje od aktivnosti i projekata, kako slijedi:</t>
  </si>
  <si>
    <t>PLAN RAZVOJNIH PROGRAMA ZA 2021. I PROJEKCIJE ZA 2022. I 2023. GODINU</t>
  </si>
  <si>
    <t>U Planu razvojnih programa za 2021.godinu iskazani su ciljevi i prioriteti razvoja Općine Biskupija povezani s programskom i organizacijskom klasifikacijom proračuna Općine Biskupija</t>
  </si>
  <si>
    <t>za 2021. godinu.</t>
  </si>
  <si>
    <t>Proračun Općine Biskupija za 2021. i projekcije za 2022. i 2023. godinu stupaju na snagu osmog dana od dana objave u Službenom vjesniku Šibensko-kninske županije.</t>
  </si>
  <si>
    <t>2023.</t>
  </si>
  <si>
    <t>23/22</t>
  </si>
  <si>
    <t>Projekcija 2023.</t>
  </si>
  <si>
    <t>Ostali prihodi (naknada ogrjeva)</t>
  </si>
  <si>
    <t>343</t>
  </si>
  <si>
    <t>Humanitarna djelatnost Crvenog križa i ost.humanit.organizacija</t>
  </si>
  <si>
    <t>4213</t>
  </si>
  <si>
    <t>Građevinski objekti:</t>
  </si>
  <si>
    <t>Kapitalni projekt 01: Rekonstrukcija Doma omladine Biskupija - III. faza</t>
  </si>
  <si>
    <t>Kapitalni projekt 01: Sanacija sportske dvorane "Škola Kosovo" - III. faza</t>
  </si>
  <si>
    <t>Tekući projekt 01: Uređenje Trga Ivana Meštrovića - upravna zgrada</t>
  </si>
  <si>
    <t>Tekući projekt 02: Nabava uredske opreme</t>
  </si>
  <si>
    <t>Kapitalni projekt 02: Modernizacija javne rasvjete</t>
  </si>
  <si>
    <t>Kapitalni projekt 03: Izgradnja vodovoda Vrbnik</t>
  </si>
  <si>
    <t>0435</t>
  </si>
  <si>
    <t>K200030203</t>
  </si>
  <si>
    <t xml:space="preserve">Aktivnost 01:  Jednokratna naknada </t>
  </si>
  <si>
    <t>Kapitalni projekt 01: Izgradnja vatrogasnog doma</t>
  </si>
  <si>
    <t>T200010102</t>
  </si>
  <si>
    <t>K200020101</t>
  </si>
  <si>
    <t>Kapitalni projekt 02: Sanacija zgrade Omladinskog Doma Vrbnik</t>
  </si>
  <si>
    <t>Izgradnja i rekonstrukcija cesta u naseljima Orlić i Riđane</t>
  </si>
  <si>
    <t>Izgradnja i rekonstrukcija cesta u naseljima Ramljane i Vrbnik</t>
  </si>
  <si>
    <t>Izgradnja i rekonstrukcija ceste u naselju Uzdolje</t>
  </si>
  <si>
    <t>Plan               2021.</t>
  </si>
  <si>
    <t xml:space="preserve">Izrađen Prostorni plan </t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</si>
  <si>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            Izrada izmjena i dopuna Prostornog plana</t>
    </r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</si>
  <si>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Izrada projektne dokumentacije za rekonstrukciju škole u naselju Biskupija</t>
    </r>
  </si>
  <si>
    <r>
      <rPr>
        <b/>
        <sz val="8"/>
        <rFont val="Arial"/>
        <family val="2"/>
        <charset val="238"/>
      </rPr>
      <t xml:space="preserve">Javna uprava i administracija / </t>
    </r>
    <r>
      <rPr>
        <sz val="8"/>
        <rFont val="Arial"/>
        <family val="2"/>
        <charset val="238"/>
      </rPr>
      <t xml:space="preserve">                                      Izrada projektne dokumentacije za rekonstrukciju škole u naselju Vrbnik</t>
    </r>
  </si>
  <si>
    <t>Izrađena projektna dokumentacija</t>
  </si>
  <si>
    <r>
      <rPr>
        <b/>
        <sz val="8"/>
        <rFont val="Arial"/>
        <family val="2"/>
        <charset val="238"/>
      </rPr>
      <t>P2000101</t>
    </r>
    <r>
      <rPr>
        <sz val="8"/>
        <rFont val="Arial"/>
        <family val="2"/>
        <charset val="238"/>
      </rPr>
      <t xml:space="preserve"> / T200010102</t>
    </r>
  </si>
  <si>
    <r>
      <rPr>
        <b/>
        <sz val="8"/>
        <rFont val="Arial"/>
        <family val="2"/>
        <charset val="238"/>
      </rPr>
      <t xml:space="preserve">P2000101 </t>
    </r>
    <r>
      <rPr>
        <sz val="8"/>
        <rFont val="Arial"/>
        <family val="2"/>
        <charset val="238"/>
      </rPr>
      <t>/ K200010103</t>
    </r>
  </si>
  <si>
    <r>
      <rPr>
        <b/>
        <sz val="8"/>
        <rFont val="Arial"/>
        <family val="2"/>
        <charset val="238"/>
      </rPr>
      <t>Organiziranje i provođenje zaštite i spašavanja /</t>
    </r>
    <r>
      <rPr>
        <sz val="8"/>
        <rFont val="Arial"/>
        <family val="2"/>
        <charset val="238"/>
      </rPr>
      <t xml:space="preserve"> Izgradnja vatrogasnog doma</t>
    </r>
  </si>
  <si>
    <r>
      <rPr>
        <b/>
        <sz val="8"/>
        <rFont val="Arial"/>
        <family val="2"/>
        <charset val="238"/>
      </rPr>
      <t>P2000201</t>
    </r>
    <r>
      <rPr>
        <sz val="8"/>
        <rFont val="Arial"/>
        <family val="2"/>
        <charset val="238"/>
      </rPr>
      <t xml:space="preserve"> / K200010101</t>
    </r>
  </si>
  <si>
    <r>
      <rPr>
        <b/>
        <sz val="8"/>
        <rFont val="Arial"/>
        <family val="2"/>
        <charset val="238"/>
      </rPr>
      <t>P2000201</t>
    </r>
    <r>
      <rPr>
        <sz val="8"/>
        <rFont val="Arial"/>
        <family val="2"/>
        <charset val="238"/>
      </rPr>
      <t xml:space="preserve"> / A200020102</t>
    </r>
  </si>
  <si>
    <r>
      <rPr>
        <b/>
        <sz val="8"/>
        <rFont val="Arial"/>
        <family val="2"/>
        <charset val="238"/>
      </rPr>
      <t>Organiziranje i provođenje zaštite i spašavanja</t>
    </r>
    <r>
      <rPr>
        <sz val="8"/>
        <rFont val="Arial"/>
        <family val="2"/>
        <charset val="238"/>
      </rPr>
      <t xml:space="preserve"> /                   Civilna zaštita i HGSS</t>
    </r>
  </si>
  <si>
    <t>Opremljenost i funkcioniranje</t>
  </si>
  <si>
    <r>
      <rPr>
        <b/>
        <sz val="8"/>
        <rFont val="Arial"/>
        <family val="2"/>
        <charset val="238"/>
      </rPr>
      <t xml:space="preserve">Izgradnja objekata i uređaja komunalne infrastrukture </t>
    </r>
    <r>
      <rPr>
        <sz val="8"/>
        <rFont val="Arial"/>
        <family val="2"/>
        <charset val="238"/>
      </rPr>
      <t>/ Modernizacija javne rasvjete</t>
    </r>
  </si>
  <si>
    <r>
      <rPr>
        <b/>
        <sz val="8"/>
        <rFont val="Arial"/>
        <family val="2"/>
        <charset val="238"/>
      </rPr>
      <t>P2000302</t>
    </r>
    <r>
      <rPr>
        <sz val="8"/>
        <rFont val="Arial"/>
        <family val="2"/>
        <charset val="238"/>
      </rPr>
      <t xml:space="preserve"> / K200030203</t>
    </r>
  </si>
  <si>
    <t xml:space="preserve">Broj postavljenih rasvjetnih mjesta i ušteda na potrošnji </t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</si>
  <si>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A200050101</t>
    </r>
  </si>
  <si>
    <r>
      <rPr>
        <b/>
        <sz val="8"/>
        <rFont val="Arial"/>
        <family val="2"/>
        <charset val="238"/>
      </rPr>
      <t xml:space="preserve">Organizacija, rekreacija i sportske aktivnosti </t>
    </r>
    <r>
      <rPr>
        <sz val="8"/>
        <rFont val="Arial"/>
        <family val="2"/>
        <charset val="238"/>
      </rPr>
      <t>/                 Sanacija sportske dvorane "Škola Kosovo" - III. faza</t>
    </r>
  </si>
  <si>
    <r>
      <rPr>
        <b/>
        <sz val="8"/>
        <rFont val="Arial"/>
        <family val="2"/>
        <charset val="238"/>
      </rPr>
      <t>P2000501</t>
    </r>
    <r>
      <rPr>
        <sz val="8"/>
        <rFont val="Arial"/>
        <family val="2"/>
        <charset val="238"/>
      </rPr>
      <t xml:space="preserve"> / K200050102</t>
    </r>
  </si>
  <si>
    <t>K200050102</t>
  </si>
  <si>
    <r>
      <rPr>
        <b/>
        <sz val="8"/>
        <rFont val="Arial"/>
        <family val="2"/>
        <charset val="238"/>
      </rPr>
      <t>Promicanje kulture</t>
    </r>
    <r>
      <rPr>
        <sz val="8"/>
        <rFont val="Arial"/>
        <family val="2"/>
        <charset val="238"/>
      </rPr>
      <t xml:space="preserve"> /                                                               Rekonstrukcija Doma omladine Biskupija - III. faza</t>
    </r>
  </si>
  <si>
    <r>
      <rPr>
        <b/>
        <sz val="8"/>
        <rFont val="Arial"/>
        <family val="2"/>
        <charset val="238"/>
      </rPr>
      <t xml:space="preserve">Socijalna skrb </t>
    </r>
    <r>
      <rPr>
        <sz val="8"/>
        <rFont val="Arial"/>
        <family val="2"/>
        <charset val="238"/>
      </rPr>
      <t>/                                                              Jednokratna naknada</t>
    </r>
  </si>
  <si>
    <r>
      <rPr>
        <b/>
        <sz val="8"/>
        <rFont val="Arial"/>
        <family val="2"/>
        <charset val="238"/>
      </rPr>
      <t>Javne potrebe u školstvu</t>
    </r>
    <r>
      <rPr>
        <sz val="8"/>
        <rFont val="Arial"/>
        <family val="2"/>
        <charset val="238"/>
      </rPr>
      <t xml:space="preserve"> /                                               Sufinanciranje nabave udžbenika za osnovne i srednje škole</t>
    </r>
  </si>
  <si>
    <t>Kapitalni projekt 01: Izrada Plana upravljanja imovinom</t>
  </si>
  <si>
    <t>Kapitalni projekt 02: Izrada izmjena i dopuna Prostornog plana</t>
  </si>
  <si>
    <t>Kapitalni projekt 03: Izrada proj.dokum.za rekonstrukc.škole u naselju Biskupija</t>
  </si>
  <si>
    <t>Kapitalni projekt 04: Izrada proj.dokum.za rekonstrukciju škole u naselju Vrbnik</t>
  </si>
  <si>
    <t>K200010104</t>
  </si>
  <si>
    <r>
      <rPr>
        <b/>
        <sz val="8"/>
        <rFont val="Arial"/>
        <family val="2"/>
        <charset val="238"/>
      </rPr>
      <t>P2000101</t>
    </r>
    <r>
      <rPr>
        <sz val="8"/>
        <rFont val="Arial"/>
        <family val="2"/>
        <charset val="238"/>
      </rPr>
      <t xml:space="preserve"> / K200010102</t>
    </r>
  </si>
  <si>
    <r>
      <rPr>
        <b/>
        <sz val="8"/>
        <rFont val="Arial"/>
        <family val="2"/>
        <charset val="238"/>
      </rPr>
      <t xml:space="preserve">P2000101 </t>
    </r>
    <r>
      <rPr>
        <sz val="8"/>
        <rFont val="Arial"/>
        <family val="2"/>
        <charset val="238"/>
      </rPr>
      <t>/ K200010104</t>
    </r>
  </si>
  <si>
    <r>
      <rPr>
        <b/>
        <sz val="8"/>
        <rFont val="Arial"/>
        <family val="2"/>
        <charset val="238"/>
      </rPr>
      <t>Javna uprava i administracija</t>
    </r>
    <r>
      <rPr>
        <sz val="8"/>
        <rFont val="Arial"/>
        <family val="2"/>
        <charset val="238"/>
      </rPr>
      <t xml:space="preserve"> /                                                             Izrada Plana upravljanja imovinom</t>
    </r>
  </si>
  <si>
    <t>Izrađen Plan upravljanja imovinom</t>
  </si>
  <si>
    <t>OPĆINA BISKUPIJA</t>
  </si>
  <si>
    <t>KLASA: 400-06/20-01/5</t>
  </si>
  <si>
    <t>PRORAČUN OPĆINE BISKUPIJA</t>
  </si>
  <si>
    <t>donosi</t>
  </si>
  <si>
    <t>Temeljem odredbi članka 39. stavka 1. Zakona o proračunu (Narodne novine, br. 87/08, 36/09, 46/09, 136/12 i 15/15.) Općinsko vijeće Općine Biskupija dana 07.prosinca 2020.godine</t>
  </si>
  <si>
    <t>URBROJ: 2182/17-01-20-03</t>
  </si>
  <si>
    <t>Orlić, 07. prosinca 2020. godine</t>
  </si>
  <si>
    <t>OPĆINSKO VIJEĆE</t>
  </si>
  <si>
    <t>Predsjednik:</t>
  </si>
  <si>
    <t>Damjan Berić</t>
  </si>
</sst>
</file>

<file path=xl/styles.xml><?xml version="1.0" encoding="utf-8"?>
<styleSheet xmlns="http://schemas.openxmlformats.org/spreadsheetml/2006/main">
  <numFmts count="2">
    <numFmt numFmtId="43" formatCode="_-* #,##0.00\ _k_n_-;\-* #,##0.00\ _k_n_-;_-* &quot;-&quot;??\ _k_n_-;_-@_-"/>
    <numFmt numFmtId="164" formatCode="_-* #,##0\ _k_n_-;\-* #,##0\ _k_n_-;_-* &quot;-&quot;??\ _k_n_-;_-@_-"/>
  </numFmts>
  <fonts count="2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i/>
      <sz val="8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607">
    <xf numFmtId="0" fontId="0" fillId="0" borderId="0" xfId="0"/>
    <xf numFmtId="49" fontId="0" fillId="0" borderId="0" xfId="0" applyNumberFormat="1"/>
    <xf numFmtId="49" fontId="7" fillId="0" borderId="0" xfId="0" applyNumberFormat="1" applyFont="1"/>
    <xf numFmtId="0" fontId="0" fillId="0" borderId="0" xfId="0" applyBorder="1"/>
    <xf numFmtId="49" fontId="5" fillId="0" borderId="0" xfId="0" applyNumberFormat="1" applyFont="1"/>
    <xf numFmtId="49" fontId="9" fillId="0" borderId="0" xfId="0" applyNumberFormat="1" applyFont="1" applyAlignment="1">
      <alignment horizontal="left"/>
    </xf>
    <xf numFmtId="49" fontId="10" fillId="0" borderId="0" xfId="0" applyNumberFormat="1" applyFont="1"/>
    <xf numFmtId="0" fontId="10" fillId="0" borderId="0" xfId="0" applyFont="1"/>
    <xf numFmtId="0" fontId="0" fillId="0" borderId="0" xfId="0" applyFont="1"/>
    <xf numFmtId="2" fontId="10" fillId="0" borderId="0" xfId="0" applyNumberFormat="1" applyFont="1"/>
    <xf numFmtId="0" fontId="16" fillId="0" borderId="0" xfId="2" applyFont="1"/>
    <xf numFmtId="0" fontId="12" fillId="0" borderId="0" xfId="0" applyFont="1"/>
    <xf numFmtId="0" fontId="12" fillId="0" borderId="0" xfId="0" applyFont="1" applyAlignment="1">
      <alignment horizontal="center"/>
    </xf>
    <xf numFmtId="49" fontId="7" fillId="0" borderId="6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7" xfId="0" applyBorder="1" applyAlignment="1">
      <alignment vertical="center"/>
    </xf>
    <xf numFmtId="49" fontId="7" fillId="0" borderId="14" xfId="0" applyNumberFormat="1" applyFont="1" applyBorder="1" applyAlignment="1">
      <alignment vertical="center"/>
    </xf>
    <xf numFmtId="49" fontId="11" fillId="7" borderId="15" xfId="0" applyNumberFormat="1" applyFont="1" applyFill="1" applyBorder="1" applyAlignment="1">
      <alignment vertical="center"/>
    </xf>
    <xf numFmtId="49" fontId="15" fillId="7" borderId="15" xfId="0" applyNumberFormat="1" applyFont="1" applyFill="1" applyBorder="1" applyAlignment="1">
      <alignment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vertical="center"/>
    </xf>
    <xf numFmtId="0" fontId="15" fillId="7" borderId="9" xfId="0" applyFont="1" applyFill="1" applyBorder="1" applyAlignment="1">
      <alignment vertical="center"/>
    </xf>
    <xf numFmtId="49" fontId="14" fillId="3" borderId="2" xfId="0" applyNumberFormat="1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vertical="center"/>
    </xf>
    <xf numFmtId="49" fontId="17" fillId="2" borderId="13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49" fontId="13" fillId="2" borderId="2" xfId="0" applyNumberFormat="1" applyFont="1" applyFill="1" applyBorder="1" applyAlignment="1">
      <alignment vertical="center"/>
    </xf>
    <xf numFmtId="49" fontId="13" fillId="2" borderId="13" xfId="0" applyNumberFormat="1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vertical="center"/>
    </xf>
    <xf numFmtId="49" fontId="17" fillId="2" borderId="14" xfId="0" applyNumberFormat="1" applyFont="1" applyFill="1" applyBorder="1" applyAlignment="1">
      <alignment vertical="center"/>
    </xf>
    <xf numFmtId="49" fontId="17" fillId="7" borderId="8" xfId="0" applyNumberFormat="1" applyFont="1" applyFill="1" applyBorder="1" applyAlignment="1">
      <alignment vertical="center"/>
    </xf>
    <xf numFmtId="49" fontId="17" fillId="7" borderId="15" xfId="0" applyNumberFormat="1" applyFont="1" applyFill="1" applyBorder="1" applyAlignment="1">
      <alignment vertical="center"/>
    </xf>
    <xf numFmtId="49" fontId="18" fillId="7" borderId="15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9" fillId="7" borderId="15" xfId="0" applyNumberFormat="1" applyFont="1" applyFill="1" applyBorder="1" applyAlignment="1">
      <alignment vertical="center"/>
    </xf>
    <xf numFmtId="0" fontId="19" fillId="7" borderId="15" xfId="0" applyFont="1" applyFill="1" applyBorder="1" applyAlignment="1">
      <alignment vertical="center"/>
    </xf>
    <xf numFmtId="0" fontId="19" fillId="7" borderId="9" xfId="0" applyFont="1" applyFill="1" applyBorder="1" applyAlignment="1">
      <alignment vertical="center"/>
    </xf>
    <xf numFmtId="49" fontId="18" fillId="7" borderId="8" xfId="0" applyNumberFormat="1" applyFont="1" applyFill="1" applyBorder="1" applyAlignment="1">
      <alignment vertical="center"/>
    </xf>
    <xf numFmtId="49" fontId="4" fillId="0" borderId="0" xfId="0" applyNumberFormat="1" applyFont="1" applyFill="1" applyAlignment="1">
      <alignment vertical="center"/>
    </xf>
    <xf numFmtId="49" fontId="11" fillId="0" borderId="0" xfId="0" applyNumberFormat="1" applyFont="1" applyFill="1" applyAlignment="1">
      <alignment vertical="center"/>
    </xf>
    <xf numFmtId="49" fontId="15" fillId="0" borderId="0" xfId="0" applyNumberFormat="1" applyFont="1" applyFill="1" applyAlignment="1">
      <alignment vertical="center"/>
    </xf>
    <xf numFmtId="0" fontId="15" fillId="0" borderId="0" xfId="0" applyFont="1" applyFill="1" applyAlignment="1">
      <alignment vertical="center"/>
    </xf>
    <xf numFmtId="49" fontId="7" fillId="0" borderId="0" xfId="0" applyNumberFormat="1" applyFont="1" applyFill="1" applyAlignment="1">
      <alignment vertical="center"/>
    </xf>
    <xf numFmtId="49" fontId="18" fillId="0" borderId="0" xfId="0" applyNumberFormat="1" applyFont="1" applyFill="1" applyAlignment="1">
      <alignment vertical="center"/>
    </xf>
    <xf numFmtId="49" fontId="19" fillId="0" borderId="0" xfId="0" applyNumberFormat="1" applyFont="1" applyFill="1" applyAlignment="1">
      <alignment vertical="center"/>
    </xf>
    <xf numFmtId="0" fontId="19" fillId="0" borderId="0" xfId="0" applyFont="1" applyFill="1" applyAlignment="1">
      <alignment vertical="center"/>
    </xf>
    <xf numFmtId="49" fontId="7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center" vertical="center"/>
    </xf>
    <xf numFmtId="49" fontId="21" fillId="4" borderId="0" xfId="0" applyNumberFormat="1" applyFont="1" applyFill="1" applyAlignment="1">
      <alignment vertical="center"/>
    </xf>
    <xf numFmtId="49" fontId="0" fillId="4" borderId="0" xfId="0" applyNumberFormat="1" applyFill="1" applyAlignment="1">
      <alignment vertical="center"/>
    </xf>
    <xf numFmtId="49" fontId="11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7" fillId="0" borderId="0" xfId="0" applyNumberFormat="1" applyFont="1" applyBorder="1" applyAlignment="1">
      <alignment horizontal="center" vertical="center"/>
    </xf>
    <xf numFmtId="0" fontId="6" fillId="0" borderId="0" xfId="0" applyFont="1"/>
    <xf numFmtId="0" fontId="23" fillId="0" borderId="0" xfId="2" applyFont="1"/>
    <xf numFmtId="0" fontId="24" fillId="0" borderId="0" xfId="0" applyFont="1"/>
    <xf numFmtId="0" fontId="13" fillId="5" borderId="4" xfId="0" applyFont="1" applyFill="1" applyBorder="1" applyAlignment="1">
      <alignment horizontal="center" vertical="center"/>
    </xf>
    <xf numFmtId="49" fontId="17" fillId="10" borderId="2" xfId="0" applyNumberFormat="1" applyFont="1" applyFill="1" applyBorder="1" applyAlignment="1">
      <alignment vertical="center"/>
    </xf>
    <xf numFmtId="49" fontId="17" fillId="10" borderId="13" xfId="0" applyNumberFormat="1" applyFont="1" applyFill="1" applyBorder="1" applyAlignment="1">
      <alignment vertical="center"/>
    </xf>
    <xf numFmtId="49" fontId="17" fillId="10" borderId="13" xfId="0" applyNumberFormat="1" applyFont="1" applyFill="1" applyBorder="1" applyAlignment="1">
      <alignment horizontal="center" vertical="center"/>
    </xf>
    <xf numFmtId="49" fontId="17" fillId="10" borderId="6" xfId="0" applyNumberFormat="1" applyFont="1" applyFill="1" applyBorder="1" applyAlignment="1">
      <alignment vertical="center"/>
    </xf>
    <xf numFmtId="49" fontId="17" fillId="10" borderId="0" xfId="0" applyNumberFormat="1" applyFont="1" applyFill="1" applyBorder="1" applyAlignment="1">
      <alignment vertical="center"/>
    </xf>
    <xf numFmtId="49" fontId="17" fillId="10" borderId="0" xfId="0" applyNumberFormat="1" applyFont="1" applyFill="1" applyBorder="1" applyAlignment="1">
      <alignment horizontal="center" vertical="center"/>
    </xf>
    <xf numFmtId="49" fontId="20" fillId="10" borderId="14" xfId="0" applyNumberFormat="1" applyFont="1" applyFill="1" applyBorder="1" applyAlignment="1">
      <alignment horizontal="center" vertical="center"/>
    </xf>
    <xf numFmtId="49" fontId="17" fillId="13" borderId="14" xfId="0" applyNumberFormat="1" applyFont="1" applyFill="1" applyBorder="1" applyAlignment="1">
      <alignment vertical="center"/>
    </xf>
    <xf numFmtId="49" fontId="17" fillId="13" borderId="15" xfId="0" applyNumberFormat="1" applyFont="1" applyFill="1" applyBorder="1" applyAlignment="1">
      <alignment vertical="center"/>
    </xf>
    <xf numFmtId="49" fontId="7" fillId="0" borderId="6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11" fillId="7" borderId="8" xfId="0" applyNumberFormat="1" applyFont="1" applyFill="1" applyBorder="1" applyAlignment="1">
      <alignment horizontal="center" vertical="center"/>
    </xf>
    <xf numFmtId="49" fontId="11" fillId="7" borderId="15" xfId="0" applyNumberFormat="1" applyFont="1" applyFill="1" applyBorder="1" applyAlignment="1">
      <alignment horizontal="center" vertical="center"/>
    </xf>
    <xf numFmtId="49" fontId="17" fillId="9" borderId="15" xfId="0" applyNumberFormat="1" applyFont="1" applyFill="1" applyBorder="1" applyAlignment="1">
      <alignment horizontal="center" vertical="center"/>
    </xf>
    <xf numFmtId="49" fontId="17" fillId="13" borderId="14" xfId="0" applyNumberFormat="1" applyFont="1" applyFill="1" applyBorder="1" applyAlignment="1">
      <alignment horizontal="center" vertical="center"/>
    </xf>
    <xf numFmtId="49" fontId="17" fillId="13" borderId="15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vertical="center"/>
    </xf>
    <xf numFmtId="49" fontId="17" fillId="2" borderId="12" xfId="0" applyNumberFormat="1" applyFont="1" applyFill="1" applyBorder="1" applyAlignment="1">
      <alignment vertical="center"/>
    </xf>
    <xf numFmtId="49" fontId="13" fillId="2" borderId="11" xfId="0" applyNumberFormat="1" applyFont="1" applyFill="1" applyBorder="1" applyAlignment="1">
      <alignment vertical="center"/>
    </xf>
    <xf numFmtId="49" fontId="17" fillId="12" borderId="4" xfId="0" applyNumberFormat="1" applyFont="1" applyFill="1" applyBorder="1" applyAlignment="1">
      <alignment vertical="center"/>
    </xf>
    <xf numFmtId="49" fontId="17" fillId="10" borderId="1" xfId="0" applyNumberFormat="1" applyFont="1" applyFill="1" applyBorder="1" applyAlignment="1">
      <alignment vertical="center"/>
    </xf>
    <xf numFmtId="49" fontId="17" fillId="10" borderId="10" xfId="0" applyNumberFormat="1" applyFont="1" applyFill="1" applyBorder="1" applyAlignment="1">
      <alignment vertical="center"/>
    </xf>
    <xf numFmtId="49" fontId="17" fillId="10" borderId="5" xfId="0" applyNumberFormat="1" applyFont="1" applyFill="1" applyBorder="1" applyAlignment="1">
      <alignment vertical="center"/>
    </xf>
    <xf numFmtId="49" fontId="17" fillId="10" borderId="3" xfId="0" applyNumberFormat="1" applyFont="1" applyFill="1" applyBorder="1" applyAlignment="1">
      <alignment vertical="center"/>
    </xf>
    <xf numFmtId="49" fontId="17" fillId="10" borderId="7" xfId="0" applyNumberFormat="1" applyFont="1" applyFill="1" applyBorder="1" applyAlignment="1">
      <alignment vertical="center"/>
    </xf>
    <xf numFmtId="49" fontId="17" fillId="9" borderId="4" xfId="0" applyNumberFormat="1" applyFont="1" applyFill="1" applyBorder="1" applyAlignment="1">
      <alignment vertical="center"/>
    </xf>
    <xf numFmtId="49" fontId="17" fillId="9" borderId="8" xfId="0" applyNumberFormat="1" applyFont="1" applyFill="1" applyBorder="1" applyAlignment="1">
      <alignment horizontal="center" vertical="center"/>
    </xf>
    <xf numFmtId="49" fontId="7" fillId="6" borderId="4" xfId="0" applyNumberFormat="1" applyFont="1" applyFill="1" applyBorder="1" applyAlignment="1">
      <alignment vertical="center"/>
    </xf>
    <xf numFmtId="49" fontId="7" fillId="6" borderId="15" xfId="0" applyNumberFormat="1" applyFont="1" applyFill="1" applyBorder="1" applyAlignment="1">
      <alignment vertical="center"/>
    </xf>
    <xf numFmtId="49" fontId="7" fillId="6" borderId="9" xfId="0" applyNumberFormat="1" applyFont="1" applyFill="1" applyBorder="1" applyAlignment="1">
      <alignment vertical="center"/>
    </xf>
    <xf numFmtId="49" fontId="17" fillId="13" borderId="4" xfId="0" applyNumberFormat="1" applyFont="1" applyFill="1" applyBorder="1" applyAlignment="1">
      <alignment vertical="center"/>
    </xf>
    <xf numFmtId="49" fontId="17" fillId="13" borderId="8" xfId="0" applyNumberFormat="1" applyFont="1" applyFill="1" applyBorder="1" applyAlignment="1">
      <alignment horizontal="center" vertical="center"/>
    </xf>
    <xf numFmtId="49" fontId="17" fillId="13" borderId="9" xfId="0" applyNumberFormat="1" applyFont="1" applyFill="1" applyBorder="1" applyAlignment="1">
      <alignment vertical="center"/>
    </xf>
    <xf numFmtId="49" fontId="25" fillId="13" borderId="5" xfId="0" applyNumberFormat="1" applyFont="1" applyFill="1" applyBorder="1" applyAlignment="1">
      <alignment vertical="center"/>
    </xf>
    <xf numFmtId="49" fontId="17" fillId="8" borderId="15" xfId="0" applyNumberFormat="1" applyFont="1" applyFill="1" applyBorder="1" applyAlignment="1">
      <alignment horizontal="center" vertical="center"/>
    </xf>
    <xf numFmtId="49" fontId="17" fillId="8" borderId="15" xfId="0" applyNumberFormat="1" applyFont="1" applyFill="1" applyBorder="1" applyAlignment="1">
      <alignment vertical="center"/>
    </xf>
    <xf numFmtId="49" fontId="17" fillId="8" borderId="9" xfId="0" applyNumberFormat="1" applyFont="1" applyFill="1" applyBorder="1" applyAlignment="1">
      <alignment vertical="center"/>
    </xf>
    <xf numFmtId="49" fontId="17" fillId="8" borderId="13" xfId="0" applyNumberFormat="1" applyFont="1" applyFill="1" applyBorder="1" applyAlignment="1">
      <alignment vertical="center"/>
    </xf>
    <xf numFmtId="49" fontId="17" fillId="8" borderId="14" xfId="0" applyNumberFormat="1" applyFont="1" applyFill="1" applyBorder="1" applyAlignment="1">
      <alignment vertical="center"/>
    </xf>
    <xf numFmtId="49" fontId="7" fillId="0" borderId="9" xfId="0" applyNumberFormat="1" applyFont="1" applyBorder="1" applyAlignment="1">
      <alignment vertical="center"/>
    </xf>
    <xf numFmtId="49" fontId="7" fillId="0" borderId="12" xfId="0" applyNumberFormat="1" applyFont="1" applyBorder="1" applyAlignment="1">
      <alignment vertical="center"/>
    </xf>
    <xf numFmtId="49" fontId="7" fillId="0" borderId="5" xfId="0" applyNumberFormat="1" applyFont="1" applyBorder="1" applyAlignment="1">
      <alignment vertical="center"/>
    </xf>
    <xf numFmtId="49" fontId="7" fillId="6" borderId="15" xfId="0" applyNumberFormat="1" applyFont="1" applyFill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5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0" xfId="0" applyNumberFormat="1" applyFont="1" applyFill="1" applyBorder="1" applyAlignment="1">
      <alignment vertical="center"/>
    </xf>
    <xf numFmtId="49" fontId="17" fillId="8" borderId="4" xfId="0" applyNumberFormat="1" applyFont="1" applyFill="1" applyBorder="1" applyAlignment="1">
      <alignment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vertical="center"/>
    </xf>
    <xf numFmtId="49" fontId="7" fillId="0" borderId="1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64" fontId="7" fillId="0" borderId="0" xfId="1" applyNumberFormat="1" applyFont="1" applyBorder="1" applyAlignment="1">
      <alignment horizontal="center" vertical="center"/>
    </xf>
    <xf numFmtId="49" fontId="17" fillId="14" borderId="4" xfId="0" applyNumberFormat="1" applyFont="1" applyFill="1" applyBorder="1" applyAlignment="1">
      <alignment vertical="center"/>
    </xf>
    <xf numFmtId="49" fontId="17" fillId="14" borderId="8" xfId="0" applyNumberFormat="1" applyFont="1" applyFill="1" applyBorder="1" applyAlignment="1">
      <alignment horizontal="center" vertical="center"/>
    </xf>
    <xf numFmtId="49" fontId="17" fillId="14" borderId="15" xfId="0" applyNumberFormat="1" applyFont="1" applyFill="1" applyBorder="1" applyAlignment="1">
      <alignment horizontal="center" vertical="center"/>
    </xf>
    <xf numFmtId="49" fontId="17" fillId="14" borderId="15" xfId="0" applyNumberFormat="1" applyFont="1" applyFill="1" applyBorder="1" applyAlignment="1">
      <alignment vertical="center"/>
    </xf>
    <xf numFmtId="49" fontId="17" fillId="14" borderId="9" xfId="0" applyNumberFormat="1" applyFont="1" applyFill="1" applyBorder="1" applyAlignment="1">
      <alignment vertical="center"/>
    </xf>
    <xf numFmtId="49" fontId="17" fillId="11" borderId="15" xfId="0" applyNumberFormat="1" applyFont="1" applyFill="1" applyBorder="1" applyAlignment="1">
      <alignment horizontal="center" vertical="center"/>
    </xf>
    <xf numFmtId="49" fontId="17" fillId="11" borderId="15" xfId="0" applyNumberFormat="1" applyFont="1" applyFill="1" applyBorder="1" applyAlignment="1">
      <alignment vertical="center"/>
    </xf>
    <xf numFmtId="49" fontId="17" fillId="11" borderId="9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/>
    </xf>
    <xf numFmtId="164" fontId="7" fillId="0" borderId="13" xfId="1" applyNumberFormat="1" applyFont="1" applyBorder="1" applyAlignment="1">
      <alignment horizontal="center" vertical="center"/>
    </xf>
    <xf numFmtId="164" fontId="7" fillId="0" borderId="3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164" fontId="7" fillId="0" borderId="11" xfId="1" applyNumberFormat="1" applyFont="1" applyBorder="1" applyAlignment="1">
      <alignment horizontal="center" vertical="center"/>
    </xf>
    <xf numFmtId="164" fontId="7" fillId="0" borderId="14" xfId="1" applyNumberFormat="1" applyFont="1" applyBorder="1" applyAlignment="1">
      <alignment horizontal="center" vertical="center"/>
    </xf>
    <xf numFmtId="164" fontId="7" fillId="0" borderId="12" xfId="1" applyNumberFormat="1" applyFont="1" applyBorder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7" fillId="0" borderId="0" xfId="1" applyNumberFormat="1" applyFont="1" applyBorder="1" applyAlignment="1">
      <alignment horizontal="left" vertical="center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" fontId="7" fillId="0" borderId="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1" fontId="8" fillId="0" borderId="7" xfId="0" applyNumberFormat="1" applyFont="1" applyBorder="1" applyAlignment="1">
      <alignment horizontal="center" vertical="center"/>
    </xf>
    <xf numFmtId="1" fontId="8" fillId="0" borderId="7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2" xfId="0" applyBorder="1" applyAlignment="1">
      <alignment vertical="center"/>
    </xf>
    <xf numFmtId="1" fontId="13" fillId="14" borderId="15" xfId="0" applyNumberFormat="1" applyFont="1" applyFill="1" applyBorder="1" applyAlignment="1">
      <alignment horizontal="center" vertical="center"/>
    </xf>
    <xf numFmtId="1" fontId="13" fillId="14" borderId="9" xfId="0" applyNumberFormat="1" applyFont="1" applyFill="1" applyBorder="1" applyAlignment="1">
      <alignment horizontal="center" vertical="center"/>
    </xf>
    <xf numFmtId="49" fontId="17" fillId="13" borderId="12" xfId="0" applyNumberFormat="1" applyFont="1" applyFill="1" applyBorder="1" applyAlignment="1">
      <alignment vertical="center"/>
    </xf>
    <xf numFmtId="164" fontId="17" fillId="14" borderId="8" xfId="0" applyNumberFormat="1" applyFont="1" applyFill="1" applyBorder="1" applyAlignment="1">
      <alignment vertical="center"/>
    </xf>
    <xf numFmtId="164" fontId="17" fillId="11" borderId="8" xfId="1" applyNumberFormat="1" applyFont="1" applyFill="1" applyBorder="1" applyAlignment="1">
      <alignment vertical="center"/>
    </xf>
    <xf numFmtId="1" fontId="13" fillId="11" borderId="15" xfId="0" applyNumberFormat="1" applyFont="1" applyFill="1" applyBorder="1" applyAlignment="1">
      <alignment horizontal="center" vertical="center"/>
    </xf>
    <xf numFmtId="0" fontId="13" fillId="11" borderId="9" xfId="0" applyFont="1" applyFill="1" applyBorder="1" applyAlignment="1">
      <alignment horizontal="center" vertical="center"/>
    </xf>
    <xf numFmtId="164" fontId="17" fillId="13" borderId="8" xfId="1" applyNumberFormat="1" applyFont="1" applyFill="1" applyBorder="1" applyAlignment="1">
      <alignment vertical="center"/>
    </xf>
    <xf numFmtId="1" fontId="13" fillId="13" borderId="15" xfId="0" applyNumberFormat="1" applyFont="1" applyFill="1" applyBorder="1" applyAlignment="1">
      <alignment horizontal="center" vertical="center"/>
    </xf>
    <xf numFmtId="0" fontId="13" fillId="13" borderId="9" xfId="0" applyFont="1" applyFill="1" applyBorder="1" applyAlignment="1">
      <alignment horizontal="center" vertical="center"/>
    </xf>
    <xf numFmtId="164" fontId="17" fillId="8" borderId="8" xfId="1" applyNumberFormat="1" applyFont="1" applyFill="1" applyBorder="1" applyAlignment="1">
      <alignment vertical="center"/>
    </xf>
    <xf numFmtId="164" fontId="17" fillId="8" borderId="15" xfId="1" applyNumberFormat="1" applyFont="1" applyFill="1" applyBorder="1" applyAlignment="1">
      <alignment vertical="center"/>
    </xf>
    <xf numFmtId="1" fontId="13" fillId="8" borderId="15" xfId="0" applyNumberFormat="1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164" fontId="7" fillId="6" borderId="8" xfId="1" applyNumberFormat="1" applyFont="1" applyFill="1" applyBorder="1" applyAlignment="1">
      <alignment vertical="center"/>
    </xf>
    <xf numFmtId="164" fontId="7" fillId="6" borderId="15" xfId="1" applyNumberFormat="1" applyFont="1" applyFill="1" applyBorder="1" applyAlignment="1">
      <alignment vertical="center"/>
    </xf>
    <xf numFmtId="0" fontId="8" fillId="6" borderId="15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/>
    </xf>
    <xf numFmtId="49" fontId="17" fillId="11" borderId="4" xfId="0" applyNumberFormat="1" applyFont="1" applyFill="1" applyBorder="1" applyAlignment="1">
      <alignment vertical="center"/>
    </xf>
    <xf numFmtId="49" fontId="17" fillId="13" borderId="5" xfId="0" applyNumberFormat="1" applyFont="1" applyFill="1" applyBorder="1" applyAlignment="1">
      <alignment vertical="center"/>
    </xf>
    <xf numFmtId="49" fontId="17" fillId="9" borderId="9" xfId="0" applyNumberFormat="1" applyFont="1" applyFill="1" applyBorder="1" applyAlignment="1">
      <alignment horizontal="center" vertical="center"/>
    </xf>
    <xf numFmtId="49" fontId="17" fillId="8" borderId="3" xfId="0" applyNumberFormat="1" applyFont="1" applyFill="1" applyBorder="1" applyAlignment="1">
      <alignment horizontal="center" vertical="center"/>
    </xf>
    <xf numFmtId="49" fontId="17" fillId="8" borderId="8" xfId="0" applyNumberFormat="1" applyFont="1" applyFill="1" applyBorder="1" applyAlignment="1">
      <alignment horizontal="center" vertical="center"/>
    </xf>
    <xf numFmtId="49" fontId="17" fillId="11" borderId="8" xfId="0" applyNumberFormat="1" applyFont="1" applyFill="1" applyBorder="1" applyAlignment="1">
      <alignment horizontal="center" vertical="center"/>
    </xf>
    <xf numFmtId="49" fontId="17" fillId="13" borderId="11" xfId="0" applyNumberFormat="1" applyFont="1" applyFill="1" applyBorder="1" applyAlignment="1">
      <alignment horizontal="center" vertical="center"/>
    </xf>
    <xf numFmtId="49" fontId="7" fillId="0" borderId="10" xfId="0" applyNumberFormat="1" applyFont="1" applyBorder="1" applyAlignment="1">
      <alignment vertical="center"/>
    </xf>
    <xf numFmtId="49" fontId="7" fillId="0" borderId="10" xfId="0" applyNumberFormat="1" applyFont="1" applyBorder="1" applyAlignment="1">
      <alignment horizontal="left" vertical="center"/>
    </xf>
    <xf numFmtId="49" fontId="25" fillId="13" borderId="4" xfId="0" applyNumberFormat="1" applyFont="1" applyFill="1" applyBorder="1" applyAlignment="1">
      <alignment vertical="center"/>
    </xf>
    <xf numFmtId="164" fontId="8" fillId="6" borderId="15" xfId="1" applyNumberFormat="1" applyFont="1" applyFill="1" applyBorder="1" applyAlignment="1">
      <alignment vertical="center"/>
    </xf>
    <xf numFmtId="49" fontId="11" fillId="10" borderId="0" xfId="0" applyNumberFormat="1" applyFont="1" applyFill="1" applyBorder="1" applyAlignment="1">
      <alignment vertical="center"/>
    </xf>
    <xf numFmtId="164" fontId="7" fillId="0" borderId="6" xfId="1" applyNumberFormat="1" applyFont="1" applyBorder="1" applyAlignment="1">
      <alignment vertical="center"/>
    </xf>
    <xf numFmtId="164" fontId="7" fillId="0" borderId="6" xfId="1" applyNumberFormat="1" applyFont="1" applyBorder="1" applyAlignment="1">
      <alignment horizontal="left" vertical="center"/>
    </xf>
    <xf numFmtId="0" fontId="13" fillId="14" borderId="15" xfId="0" applyFont="1" applyFill="1" applyBorder="1" applyAlignment="1">
      <alignment horizontal="center" vertical="center"/>
    </xf>
    <xf numFmtId="0" fontId="13" fillId="14" borderId="9" xfId="0" applyFont="1" applyFill="1" applyBorder="1" applyAlignment="1">
      <alignment horizontal="center" vertical="center"/>
    </xf>
    <xf numFmtId="164" fontId="17" fillId="11" borderId="8" xfId="0" applyNumberFormat="1" applyFont="1" applyFill="1" applyBorder="1" applyAlignment="1">
      <alignment vertical="center"/>
    </xf>
    <xf numFmtId="0" fontId="13" fillId="11" borderId="15" xfId="0" applyFont="1" applyFill="1" applyBorder="1" applyAlignment="1">
      <alignment horizontal="center" vertical="center"/>
    </xf>
    <xf numFmtId="0" fontId="13" fillId="13" borderId="15" xfId="0" applyFont="1" applyFill="1" applyBorder="1" applyAlignment="1">
      <alignment horizontal="center" vertical="center"/>
    </xf>
    <xf numFmtId="49" fontId="17" fillId="8" borderId="12" xfId="0" applyNumberFormat="1" applyFont="1" applyFill="1" applyBorder="1" applyAlignment="1">
      <alignment horizontal="center" vertical="center"/>
    </xf>
    <xf numFmtId="164" fontId="17" fillId="8" borderId="8" xfId="1" applyNumberFormat="1" applyFont="1" applyFill="1" applyBorder="1" applyAlignment="1">
      <alignment horizontal="center" vertical="center"/>
    </xf>
    <xf numFmtId="164" fontId="13" fillId="8" borderId="15" xfId="1" applyNumberFormat="1" applyFont="1" applyFill="1" applyBorder="1" applyAlignment="1">
      <alignment vertical="center"/>
    </xf>
    <xf numFmtId="0" fontId="13" fillId="8" borderId="15" xfId="0" applyFont="1" applyFill="1" applyBorder="1" applyAlignment="1">
      <alignment horizontal="center" vertical="center"/>
    </xf>
    <xf numFmtId="164" fontId="7" fillId="6" borderId="8" xfId="1" applyNumberFormat="1" applyFont="1" applyFill="1" applyBorder="1" applyAlignment="1">
      <alignment horizontal="center" vertical="center"/>
    </xf>
    <xf numFmtId="164" fontId="7" fillId="6" borderId="15" xfId="1" applyNumberFormat="1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vertical="center"/>
    </xf>
    <xf numFmtId="0" fontId="20" fillId="10" borderId="12" xfId="0" applyFont="1" applyFill="1" applyBorder="1" applyAlignment="1">
      <alignment vertical="center"/>
    </xf>
    <xf numFmtId="164" fontId="13" fillId="14" borderId="9" xfId="1" applyNumberFormat="1" applyFont="1" applyFill="1" applyBorder="1" applyAlignment="1">
      <alignment vertical="center"/>
    </xf>
    <xf numFmtId="164" fontId="13" fillId="11" borderId="9" xfId="1" applyNumberFormat="1" applyFont="1" applyFill="1" applyBorder="1" applyAlignment="1">
      <alignment vertical="center"/>
    </xf>
    <xf numFmtId="164" fontId="8" fillId="6" borderId="9" xfId="1" applyNumberFormat="1" applyFont="1" applyFill="1" applyBorder="1" applyAlignment="1">
      <alignment vertical="center"/>
    </xf>
    <xf numFmtId="164" fontId="8" fillId="0" borderId="7" xfId="1" applyNumberFormat="1" applyFont="1" applyFill="1" applyBorder="1" applyAlignment="1">
      <alignment vertical="center"/>
    </xf>
    <xf numFmtId="164" fontId="13" fillId="8" borderId="9" xfId="1" applyNumberFormat="1" applyFont="1" applyFill="1" applyBorder="1" applyAlignment="1">
      <alignment vertical="center"/>
    </xf>
    <xf numFmtId="164" fontId="7" fillId="0" borderId="7" xfId="1" applyNumberFormat="1" applyFont="1" applyFill="1" applyBorder="1" applyAlignment="1">
      <alignment vertical="center"/>
    </xf>
    <xf numFmtId="164" fontId="17" fillId="8" borderId="9" xfId="1" applyNumberFormat="1" applyFont="1" applyFill="1" applyBorder="1" applyAlignment="1">
      <alignment vertical="center"/>
    </xf>
    <xf numFmtId="164" fontId="7" fillId="6" borderId="9" xfId="1" applyNumberFormat="1" applyFont="1" applyFill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8" fillId="0" borderId="12" xfId="1" applyNumberFormat="1" applyFont="1" applyFill="1" applyBorder="1" applyAlignment="1">
      <alignment vertical="center"/>
    </xf>
    <xf numFmtId="164" fontId="7" fillId="6" borderId="9" xfId="1" applyNumberFormat="1" applyFont="1" applyFill="1" applyBorder="1" applyAlignment="1">
      <alignment horizontal="center" vertical="center"/>
    </xf>
    <xf numFmtId="164" fontId="17" fillId="11" borderId="8" xfId="1" applyNumberFormat="1" applyFont="1" applyFill="1" applyBorder="1" applyAlignment="1">
      <alignment horizontal="left" vertical="center"/>
    </xf>
    <xf numFmtId="164" fontId="17" fillId="8" borderId="8" xfId="1" applyNumberFormat="1" applyFont="1" applyFill="1" applyBorder="1" applyAlignment="1">
      <alignment horizontal="left" vertical="center"/>
    </xf>
    <xf numFmtId="164" fontId="17" fillId="8" borderId="15" xfId="1" applyNumberFormat="1" applyFont="1" applyFill="1" applyBorder="1" applyAlignment="1">
      <alignment horizontal="left" vertical="center"/>
    </xf>
    <xf numFmtId="164" fontId="7" fillId="6" borderId="8" xfId="1" applyNumberFormat="1" applyFont="1" applyFill="1" applyBorder="1" applyAlignment="1">
      <alignment horizontal="left" vertical="center"/>
    </xf>
    <xf numFmtId="164" fontId="7" fillId="6" borderId="15" xfId="1" applyNumberFormat="1" applyFont="1" applyFill="1" applyBorder="1" applyAlignment="1">
      <alignment horizontal="left" vertical="center"/>
    </xf>
    <xf numFmtId="1" fontId="13" fillId="11" borderId="9" xfId="0" applyNumberFormat="1" applyFont="1" applyFill="1" applyBorder="1" applyAlignment="1">
      <alignment horizontal="center" vertical="center"/>
    </xf>
    <xf numFmtId="164" fontId="17" fillId="13" borderId="8" xfId="0" applyNumberFormat="1" applyFont="1" applyFill="1" applyBorder="1" applyAlignment="1">
      <alignment vertical="center"/>
    </xf>
    <xf numFmtId="1" fontId="13" fillId="13" borderId="9" xfId="0" applyNumberFormat="1" applyFont="1" applyFill="1" applyBorder="1" applyAlignment="1">
      <alignment horizontal="center" vertical="center"/>
    </xf>
    <xf numFmtId="164" fontId="17" fillId="8" borderId="15" xfId="1" applyNumberFormat="1" applyFont="1" applyFill="1" applyBorder="1" applyAlignment="1">
      <alignment horizontal="center" vertical="center"/>
    </xf>
    <xf numFmtId="164" fontId="17" fillId="8" borderId="9" xfId="1" applyNumberFormat="1" applyFont="1" applyFill="1" applyBorder="1" applyAlignment="1">
      <alignment horizontal="center" vertical="center"/>
    </xf>
    <xf numFmtId="49" fontId="17" fillId="13" borderId="4" xfId="0" applyNumberFormat="1" applyFont="1" applyFill="1" applyBorder="1" applyAlignment="1">
      <alignment horizontal="left" vertical="center"/>
    </xf>
    <xf numFmtId="164" fontId="17" fillId="13" borderId="8" xfId="1" applyNumberFormat="1" applyFont="1" applyFill="1" applyBorder="1" applyAlignment="1">
      <alignment horizontal="center" vertical="center"/>
    </xf>
    <xf numFmtId="164" fontId="13" fillId="13" borderId="15" xfId="1" applyNumberFormat="1" applyFont="1" applyFill="1" applyBorder="1" applyAlignment="1">
      <alignment vertical="center"/>
    </xf>
    <xf numFmtId="164" fontId="13" fillId="13" borderId="9" xfId="1" applyNumberFormat="1" applyFont="1" applyFill="1" applyBorder="1" applyAlignment="1">
      <alignment vertical="center"/>
    </xf>
    <xf numFmtId="1" fontId="13" fillId="8" borderId="9" xfId="0" applyNumberFormat="1" applyFont="1" applyFill="1" applyBorder="1" applyAlignment="1">
      <alignment horizontal="center" vertical="center"/>
    </xf>
    <xf numFmtId="1" fontId="8" fillId="6" borderId="15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164" fontId="17" fillId="13" borderId="15" xfId="1" applyNumberFormat="1" applyFont="1" applyFill="1" applyBorder="1" applyAlignment="1">
      <alignment vertical="center"/>
    </xf>
    <xf numFmtId="164" fontId="17" fillId="13" borderId="9" xfId="1" applyNumberFormat="1" applyFont="1" applyFill="1" applyBorder="1" applyAlignment="1">
      <alignment vertical="center"/>
    </xf>
    <xf numFmtId="164" fontId="17" fillId="11" borderId="8" xfId="1" applyNumberFormat="1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17" fillId="8" borderId="9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49" fontId="7" fillId="0" borderId="5" xfId="0" applyNumberFormat="1" applyFont="1" applyBorder="1" applyAlignment="1">
      <alignment horizontal="left" vertical="center"/>
    </xf>
    <xf numFmtId="164" fontId="7" fillId="0" borderId="13" xfId="1" applyNumberFormat="1" applyFont="1" applyBorder="1" applyAlignment="1">
      <alignment vertical="center"/>
    </xf>
    <xf numFmtId="164" fontId="7" fillId="0" borderId="3" xfId="1" applyNumberFormat="1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164" fontId="7" fillId="0" borderId="12" xfId="1" applyNumberFormat="1" applyFont="1" applyBorder="1" applyAlignme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/>
    </xf>
    <xf numFmtId="164" fontId="17" fillId="9" borderId="11" xfId="0" applyNumberFormat="1" applyFont="1" applyFill="1" applyBorder="1" applyAlignment="1">
      <alignment vertical="center"/>
    </xf>
    <xf numFmtId="164" fontId="13" fillId="9" borderId="12" xfId="1" applyNumberFormat="1" applyFont="1" applyFill="1" applyBorder="1" applyAlignment="1">
      <alignment vertical="center"/>
    </xf>
    <xf numFmtId="49" fontId="13" fillId="10" borderId="0" xfId="0" applyNumberFormat="1" applyFont="1" applyFill="1" applyBorder="1" applyAlignment="1">
      <alignment horizontal="center" vertical="center"/>
    </xf>
    <xf numFmtId="1" fontId="13" fillId="9" borderId="14" xfId="0" applyNumberFormat="1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center" vertical="center"/>
    </xf>
    <xf numFmtId="0" fontId="20" fillId="10" borderId="6" xfId="0" applyFont="1" applyFill="1" applyBorder="1" applyAlignment="1">
      <alignment vertical="center"/>
    </xf>
    <xf numFmtId="0" fontId="20" fillId="10" borderId="11" xfId="0" applyFont="1" applyFill="1" applyBorder="1" applyAlignment="1">
      <alignment vertical="center"/>
    </xf>
    <xf numFmtId="49" fontId="11" fillId="9" borderId="14" xfId="0" applyNumberFormat="1" applyFont="1" applyFill="1" applyBorder="1" applyAlignment="1">
      <alignment vertical="center"/>
    </xf>
    <xf numFmtId="49" fontId="17" fillId="9" borderId="5" xfId="0" applyNumberFormat="1" applyFont="1" applyFill="1" applyBorder="1" applyAlignment="1">
      <alignment vertical="center"/>
    </xf>
    <xf numFmtId="49" fontId="17" fillId="10" borderId="14" xfId="0" applyNumberFormat="1" applyFont="1" applyFill="1" applyBorder="1" applyAlignment="1">
      <alignment vertical="center"/>
    </xf>
    <xf numFmtId="49" fontId="11" fillId="10" borderId="14" xfId="0" applyNumberFormat="1" applyFont="1" applyFill="1" applyBorder="1" applyAlignment="1">
      <alignment vertical="center"/>
    </xf>
    <xf numFmtId="164" fontId="7" fillId="0" borderId="2" xfId="1" applyNumberFormat="1" applyFont="1" applyBorder="1" applyAlignment="1">
      <alignment vertical="center"/>
    </xf>
    <xf numFmtId="0" fontId="8" fillId="6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15" xfId="1" applyNumberFormat="1" applyFont="1" applyBorder="1" applyAlignment="1">
      <alignment horizontal="center" vertical="center"/>
    </xf>
    <xf numFmtId="164" fontId="7" fillId="0" borderId="9" xfId="1" applyNumberFormat="1" applyFont="1" applyFill="1" applyBorder="1" applyAlignment="1">
      <alignment vertical="center"/>
    </xf>
    <xf numFmtId="0" fontId="7" fillId="0" borderId="9" xfId="0" applyFont="1" applyFill="1" applyBorder="1" applyAlignment="1">
      <alignment horizontal="center" vertical="center"/>
    </xf>
    <xf numFmtId="164" fontId="7" fillId="0" borderId="3" xfId="1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64" fontId="7" fillId="0" borderId="12" xfId="1" applyNumberFormat="1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17" fillId="12" borderId="9" xfId="0" applyNumberFormat="1" applyFont="1" applyFill="1" applyBorder="1" applyAlignment="1">
      <alignment vertical="center"/>
    </xf>
    <xf numFmtId="49" fontId="7" fillId="0" borderId="7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horizontal="center" vertical="center"/>
    </xf>
    <xf numFmtId="164" fontId="8" fillId="0" borderId="0" xfId="1" applyNumberFormat="1" applyFont="1" applyBorder="1" applyAlignment="1">
      <alignment vertical="center"/>
    </xf>
    <xf numFmtId="43" fontId="7" fillId="0" borderId="0" xfId="1" applyNumberFormat="1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49" fontId="17" fillId="2" borderId="2" xfId="0" applyNumberFormat="1" applyFont="1" applyFill="1" applyBorder="1" applyAlignment="1">
      <alignment horizontal="center" vertical="center"/>
    </xf>
    <xf numFmtId="49" fontId="17" fillId="2" borderId="3" xfId="0" applyNumberFormat="1" applyFont="1" applyFill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43" fontId="8" fillId="0" borderId="7" xfId="1" applyFont="1" applyBorder="1" applyAlignment="1">
      <alignment horizontal="center" vertical="center"/>
    </xf>
    <xf numFmtId="43" fontId="7" fillId="0" borderId="6" xfId="1" applyNumberFormat="1" applyFont="1" applyBorder="1" applyAlignment="1">
      <alignment vertical="center"/>
    </xf>
    <xf numFmtId="43" fontId="8" fillId="0" borderId="14" xfId="1" applyNumberFormat="1" applyFont="1" applyBorder="1" applyAlignment="1">
      <alignment vertical="center"/>
    </xf>
    <xf numFmtId="164" fontId="8" fillId="0" borderId="6" xfId="1" applyNumberFormat="1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49" fontId="21" fillId="3" borderId="6" xfId="0" applyNumberFormat="1" applyFont="1" applyFill="1" applyBorder="1" applyAlignment="1">
      <alignment vertical="center"/>
    </xf>
    <xf numFmtId="49" fontId="6" fillId="7" borderId="15" xfId="0" applyNumberFormat="1" applyFont="1" applyFill="1" applyBorder="1" applyAlignment="1">
      <alignment horizontal="center" vertical="center"/>
    </xf>
    <xf numFmtId="49" fontId="11" fillId="7" borderId="9" xfId="0" applyNumberFormat="1" applyFont="1" applyFill="1" applyBorder="1" applyAlignment="1">
      <alignment horizontal="center" vertical="center"/>
    </xf>
    <xf numFmtId="49" fontId="17" fillId="12" borderId="8" xfId="0" applyNumberFormat="1" applyFont="1" applyFill="1" applyBorder="1" applyAlignment="1">
      <alignment vertical="center"/>
    </xf>
    <xf numFmtId="164" fontId="17" fillId="12" borderId="8" xfId="1" applyNumberFormat="1" applyFont="1" applyFill="1" applyBorder="1" applyAlignment="1">
      <alignment vertical="center"/>
    </xf>
    <xf numFmtId="164" fontId="17" fillId="12" borderId="15" xfId="1" applyNumberFormat="1" applyFont="1" applyFill="1" applyBorder="1" applyAlignment="1">
      <alignment vertical="center"/>
    </xf>
    <xf numFmtId="164" fontId="17" fillId="12" borderId="9" xfId="1" applyNumberFormat="1" applyFont="1" applyFill="1" applyBorder="1" applyAlignment="1">
      <alignment vertical="center"/>
    </xf>
    <xf numFmtId="49" fontId="21" fillId="3" borderId="0" xfId="0" applyNumberFormat="1" applyFont="1" applyFill="1" applyBorder="1" applyAlignment="1">
      <alignment vertical="center"/>
    </xf>
    <xf numFmtId="49" fontId="17" fillId="2" borderId="11" xfId="0" applyNumberFormat="1" applyFont="1" applyFill="1" applyBorder="1" applyAlignment="1">
      <alignment horizontal="center" vertical="center"/>
    </xf>
    <xf numFmtId="49" fontId="17" fillId="2" borderId="14" xfId="0" applyNumberFormat="1" applyFont="1" applyFill="1" applyBorder="1" applyAlignment="1">
      <alignment horizontal="center" vertical="center"/>
    </xf>
    <xf numFmtId="49" fontId="17" fillId="2" borderId="12" xfId="0" applyNumberFormat="1" applyFont="1" applyFill="1" applyBorder="1" applyAlignment="1">
      <alignment horizontal="center" vertical="center"/>
    </xf>
    <xf numFmtId="49" fontId="17" fillId="12" borderId="8" xfId="0" applyNumberFormat="1" applyFont="1" applyFill="1" applyBorder="1" applyAlignment="1">
      <alignment horizontal="center" vertical="center"/>
    </xf>
    <xf numFmtId="49" fontId="17" fillId="12" borderId="15" xfId="0" applyNumberFormat="1" applyFont="1" applyFill="1" applyBorder="1" applyAlignment="1">
      <alignment horizontal="center" vertical="center"/>
    </xf>
    <xf numFmtId="49" fontId="17" fillId="12" borderId="9" xfId="0" applyNumberFormat="1" applyFont="1" applyFill="1" applyBorder="1" applyAlignment="1">
      <alignment horizontal="center" vertical="center"/>
    </xf>
    <xf numFmtId="164" fontId="13" fillId="12" borderId="9" xfId="1" applyNumberFormat="1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9" xfId="0" applyFont="1" applyFill="1" applyBorder="1" applyAlignment="1">
      <alignment horizontal="center" vertical="center"/>
    </xf>
    <xf numFmtId="43" fontId="17" fillId="12" borderId="8" xfId="1" applyNumberFormat="1" applyFont="1" applyFill="1" applyBorder="1" applyAlignment="1">
      <alignment vertical="center"/>
    </xf>
    <xf numFmtId="43" fontId="17" fillId="12" borderId="15" xfId="1" applyNumberFormat="1" applyFont="1" applyFill="1" applyBorder="1" applyAlignment="1">
      <alignment vertical="center"/>
    </xf>
    <xf numFmtId="49" fontId="17" fillId="12" borderId="11" xfId="0" applyNumberFormat="1" applyFont="1" applyFill="1" applyBorder="1" applyAlignment="1">
      <alignment horizontal="center" vertical="center"/>
    </xf>
    <xf numFmtId="49" fontId="17" fillId="12" borderId="14" xfId="0" applyNumberFormat="1" applyFont="1" applyFill="1" applyBorder="1" applyAlignment="1">
      <alignment horizontal="center" vertical="center"/>
    </xf>
    <xf numFmtId="49" fontId="17" fillId="12" borderId="12" xfId="0" applyNumberFormat="1" applyFont="1" applyFill="1" applyBorder="1" applyAlignment="1">
      <alignment horizontal="center" vertical="center"/>
    </xf>
    <xf numFmtId="49" fontId="17" fillId="12" borderId="5" xfId="0" applyNumberFormat="1" applyFont="1" applyFill="1" applyBorder="1" applyAlignment="1">
      <alignment vertical="center"/>
    </xf>
    <xf numFmtId="49" fontId="17" fillId="12" borderId="11" xfId="0" applyNumberFormat="1" applyFont="1" applyFill="1" applyBorder="1" applyAlignment="1">
      <alignment vertical="center"/>
    </xf>
    <xf numFmtId="49" fontId="17" fillId="12" borderId="12" xfId="0" applyNumberFormat="1" applyFont="1" applyFill="1" applyBorder="1" applyAlignment="1">
      <alignment vertical="center"/>
    </xf>
    <xf numFmtId="43" fontId="17" fillId="12" borderId="11" xfId="1" applyNumberFormat="1" applyFont="1" applyFill="1" applyBorder="1" applyAlignment="1">
      <alignment vertical="center"/>
    </xf>
    <xf numFmtId="43" fontId="17" fillId="12" borderId="14" xfId="1" applyNumberFormat="1" applyFont="1" applyFill="1" applyBorder="1" applyAlignment="1">
      <alignment vertical="center"/>
    </xf>
    <xf numFmtId="43" fontId="13" fillId="12" borderId="12" xfId="1" applyNumberFormat="1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vertical="center"/>
    </xf>
    <xf numFmtId="49" fontId="17" fillId="2" borderId="13" xfId="0" applyNumberFormat="1" applyFont="1" applyFill="1" applyBorder="1" applyAlignment="1">
      <alignment vertical="center"/>
    </xf>
    <xf numFmtId="49" fontId="7" fillId="0" borderId="3" xfId="0" applyNumberFormat="1" applyFont="1" applyBorder="1" applyAlignment="1">
      <alignment horizontal="center" vertical="center"/>
    </xf>
    <xf numFmtId="49" fontId="17" fillId="2" borderId="8" xfId="0" applyNumberFormat="1" applyFont="1" applyFill="1" applyBorder="1" applyAlignment="1">
      <alignment horizontal="center" vertical="center"/>
    </xf>
    <xf numFmtId="49" fontId="17" fillId="2" borderId="15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49" fontId="17" fillId="2" borderId="15" xfId="0" applyNumberFormat="1" applyFont="1" applyFill="1" applyBorder="1" applyAlignment="1">
      <alignment vertical="center"/>
    </xf>
    <xf numFmtId="164" fontId="17" fillId="2" borderId="15" xfId="1" applyNumberFormat="1" applyFont="1" applyFill="1" applyBorder="1" applyAlignment="1">
      <alignment vertical="center"/>
    </xf>
    <xf numFmtId="49" fontId="17" fillId="2" borderId="8" xfId="0" applyNumberFormat="1" applyFont="1" applyFill="1" applyBorder="1" applyAlignment="1">
      <alignment vertical="center"/>
    </xf>
    <xf numFmtId="49" fontId="7" fillId="0" borderId="2" xfId="0" applyNumberFormat="1" applyFont="1" applyBorder="1" applyAlignment="1">
      <alignment vertical="center"/>
    </xf>
    <xf numFmtId="49" fontId="7" fillId="0" borderId="8" xfId="0" applyNumberFormat="1" applyFont="1" applyBorder="1" applyAlignment="1">
      <alignment vertical="center"/>
    </xf>
    <xf numFmtId="49" fontId="13" fillId="2" borderId="14" xfId="0" applyNumberFormat="1" applyFont="1" applyFill="1" applyBorder="1" applyAlignment="1">
      <alignment vertical="center"/>
    </xf>
    <xf numFmtId="49" fontId="17" fillId="7" borderId="14" xfId="0" applyNumberFormat="1" applyFont="1" applyFill="1" applyBorder="1" applyAlignment="1">
      <alignment vertical="center"/>
    </xf>
    <xf numFmtId="49" fontId="14" fillId="7" borderId="14" xfId="0" applyNumberFormat="1" applyFont="1" applyFill="1" applyBorder="1" applyAlignment="1">
      <alignment vertical="center"/>
    </xf>
    <xf numFmtId="0" fontId="14" fillId="7" borderId="14" xfId="0" applyFont="1" applyFill="1" applyBorder="1" applyAlignment="1">
      <alignment vertical="center"/>
    </xf>
    <xf numFmtId="0" fontId="14" fillId="7" borderId="12" xfId="0" applyFont="1" applyFill="1" applyBorder="1" applyAlignment="1">
      <alignment vertical="center"/>
    </xf>
    <xf numFmtId="0" fontId="13" fillId="2" borderId="7" xfId="0" applyFont="1" applyFill="1" applyBorder="1" applyAlignment="1">
      <alignment horizontal="left"/>
    </xf>
    <xf numFmtId="49" fontId="17" fillId="7" borderId="11" xfId="0" applyNumberFormat="1" applyFont="1" applyFill="1" applyBorder="1" applyAlignment="1">
      <alignment horizontal="center" vertical="center"/>
    </xf>
    <xf numFmtId="49" fontId="17" fillId="7" borderId="14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/>
    </xf>
    <xf numFmtId="0" fontId="16" fillId="0" borderId="14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49" fontId="17" fillId="8" borderId="5" xfId="0" applyNumberFormat="1" applyFont="1" applyFill="1" applyBorder="1" applyAlignment="1">
      <alignment vertical="center"/>
    </xf>
    <xf numFmtId="49" fontId="7" fillId="6" borderId="15" xfId="0" applyNumberFormat="1" applyFont="1" applyFill="1" applyBorder="1" applyAlignment="1">
      <alignment horizontal="left" vertical="center"/>
    </xf>
    <xf numFmtId="164" fontId="7" fillId="0" borderId="0" xfId="1" applyNumberFormat="1" applyFont="1" applyFill="1" applyBorder="1" applyAlignment="1">
      <alignment horizontal="center" vertical="center"/>
    </xf>
    <xf numFmtId="164" fontId="7" fillId="0" borderId="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49" fontId="7" fillId="15" borderId="4" xfId="0" applyNumberFormat="1" applyFont="1" applyFill="1" applyBorder="1" applyAlignment="1">
      <alignment vertical="center"/>
    </xf>
    <xf numFmtId="49" fontId="7" fillId="15" borderId="8" xfId="0" applyNumberFormat="1" applyFont="1" applyFill="1" applyBorder="1" applyAlignment="1">
      <alignment horizontal="center" vertical="center"/>
    </xf>
    <xf numFmtId="49" fontId="7" fillId="15" borderId="15" xfId="0" applyNumberFormat="1" applyFont="1" applyFill="1" applyBorder="1" applyAlignment="1">
      <alignment horizontal="center" vertical="center"/>
    </xf>
    <xf numFmtId="49" fontId="7" fillId="15" borderId="9" xfId="0" applyNumberFormat="1" applyFont="1" applyFill="1" applyBorder="1" applyAlignment="1">
      <alignment vertical="center"/>
    </xf>
    <xf numFmtId="49" fontId="7" fillId="15" borderId="15" xfId="0" applyNumberFormat="1" applyFont="1" applyFill="1" applyBorder="1" applyAlignment="1">
      <alignment vertical="center"/>
    </xf>
    <xf numFmtId="164" fontId="7" fillId="15" borderId="8" xfId="1" applyNumberFormat="1" applyFont="1" applyFill="1" applyBorder="1" applyAlignment="1">
      <alignment vertical="center"/>
    </xf>
    <xf numFmtId="164" fontId="8" fillId="15" borderId="9" xfId="1" applyNumberFormat="1" applyFont="1" applyFill="1" applyBorder="1" applyAlignment="1">
      <alignment vertical="center"/>
    </xf>
    <xf numFmtId="0" fontId="8" fillId="15" borderId="9" xfId="0" applyFont="1" applyFill="1" applyBorder="1" applyAlignment="1">
      <alignment horizontal="center" vertical="center"/>
    </xf>
    <xf numFmtId="164" fontId="7" fillId="15" borderId="15" xfId="1" applyNumberFormat="1" applyFont="1" applyFill="1" applyBorder="1" applyAlignment="1">
      <alignment horizontal="center" vertical="center"/>
    </xf>
    <xf numFmtId="164" fontId="7" fillId="0" borderId="13" xfId="1" applyNumberFormat="1" applyFont="1" applyFill="1" applyBorder="1" applyAlignment="1">
      <alignment vertical="center"/>
    </xf>
    <xf numFmtId="164" fontId="7" fillId="0" borderId="14" xfId="1" applyNumberFormat="1" applyFont="1" applyFill="1" applyBorder="1" applyAlignment="1">
      <alignment vertical="center"/>
    </xf>
    <xf numFmtId="164" fontId="7" fillId="0" borderId="11" xfId="1" applyNumberFormat="1" applyFont="1" applyBorder="1" applyAlignment="1">
      <alignment vertical="center"/>
    </xf>
    <xf numFmtId="49" fontId="7" fillId="6" borderId="8" xfId="0" applyNumberFormat="1" applyFont="1" applyFill="1" applyBorder="1" applyAlignment="1">
      <alignment horizontal="left" vertical="top"/>
    </xf>
    <xf numFmtId="49" fontId="7" fillId="0" borderId="0" xfId="0" applyNumberFormat="1" applyFont="1" applyBorder="1" applyAlignment="1">
      <alignment horizontal="left" vertical="center"/>
    </xf>
    <xf numFmtId="0" fontId="13" fillId="5" borderId="4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4" fontId="17" fillId="9" borderId="14" xfId="1" applyNumberFormat="1" applyFont="1" applyFill="1" applyBorder="1" applyAlignment="1">
      <alignment vertical="center"/>
    </xf>
    <xf numFmtId="164" fontId="17" fillId="14" borderId="15" xfId="1" applyNumberFormat="1" applyFont="1" applyFill="1" applyBorder="1" applyAlignment="1">
      <alignment vertical="center"/>
    </xf>
    <xf numFmtId="164" fontId="17" fillId="14" borderId="9" xfId="1" applyNumberFormat="1" applyFont="1" applyFill="1" applyBorder="1" applyAlignment="1">
      <alignment vertical="center"/>
    </xf>
    <xf numFmtId="164" fontId="17" fillId="11" borderId="15" xfId="1" applyNumberFormat="1" applyFont="1" applyFill="1" applyBorder="1" applyAlignment="1">
      <alignment vertical="center"/>
    </xf>
    <xf numFmtId="164" fontId="17" fillId="11" borderId="9" xfId="1" applyNumberFormat="1" applyFont="1" applyFill="1" applyBorder="1" applyAlignment="1">
      <alignment vertical="center"/>
    </xf>
    <xf numFmtId="164" fontId="17" fillId="11" borderId="15" xfId="1" applyNumberFormat="1" applyFont="1" applyFill="1" applyBorder="1" applyAlignment="1">
      <alignment horizontal="left" vertical="center"/>
    </xf>
    <xf numFmtId="164" fontId="17" fillId="11" borderId="15" xfId="1" applyNumberFormat="1" applyFont="1" applyFill="1" applyBorder="1" applyAlignment="1">
      <alignment horizontal="center" vertical="center"/>
    </xf>
    <xf numFmtId="164" fontId="17" fillId="11" borderId="9" xfId="1" applyNumberFormat="1" applyFont="1" applyFill="1" applyBorder="1" applyAlignment="1">
      <alignment horizontal="center" vertical="center"/>
    </xf>
    <xf numFmtId="164" fontId="17" fillId="13" borderId="15" xfId="1" applyNumberFormat="1" applyFont="1" applyFill="1" applyBorder="1" applyAlignment="1">
      <alignment horizontal="center" vertical="center"/>
    </xf>
    <xf numFmtId="164" fontId="17" fillId="13" borderId="9" xfId="1" applyNumberFormat="1" applyFont="1" applyFill="1" applyBorder="1" applyAlignment="1">
      <alignment horizontal="center" vertical="center"/>
    </xf>
    <xf numFmtId="164" fontId="13" fillId="11" borderId="15" xfId="1" applyNumberFormat="1" applyFont="1" applyFill="1" applyBorder="1" applyAlignment="1">
      <alignment vertical="center"/>
    </xf>
    <xf numFmtId="49" fontId="13" fillId="12" borderId="8" xfId="0" applyNumberFormat="1" applyFont="1" applyFill="1" applyBorder="1" applyAlignment="1">
      <alignment horizontal="center" vertical="center"/>
    </xf>
    <xf numFmtId="49" fontId="13" fillId="12" borderId="15" xfId="0" applyNumberFormat="1" applyFont="1" applyFill="1" applyBorder="1" applyAlignment="1">
      <alignment horizontal="center" vertical="center"/>
    </xf>
    <xf numFmtId="49" fontId="13" fillId="12" borderId="9" xfId="0" applyNumberFormat="1" applyFont="1" applyFill="1" applyBorder="1" applyAlignment="1">
      <alignment horizontal="center" vertical="center"/>
    </xf>
    <xf numFmtId="1" fontId="13" fillId="12" borderId="8" xfId="0" applyNumberFormat="1" applyFont="1" applyFill="1" applyBorder="1" applyAlignment="1">
      <alignment horizontal="center" vertical="center"/>
    </xf>
    <xf numFmtId="1" fontId="13" fillId="12" borderId="9" xfId="0" applyNumberFormat="1" applyFont="1" applyFill="1" applyBorder="1" applyAlignment="1">
      <alignment horizontal="center" vertical="center"/>
    </xf>
    <xf numFmtId="164" fontId="8" fillId="0" borderId="11" xfId="1" applyNumberFormat="1" applyFont="1" applyBorder="1" applyAlignment="1">
      <alignment horizontal="center" vertical="center"/>
    </xf>
    <xf numFmtId="43" fontId="8" fillId="0" borderId="2" xfId="1" applyFont="1" applyBorder="1" applyAlignment="1">
      <alignment vertical="center"/>
    </xf>
    <xf numFmtId="43" fontId="8" fillId="0" borderId="3" xfId="1" applyFont="1" applyBorder="1" applyAlignment="1">
      <alignment vertical="center"/>
    </xf>
    <xf numFmtId="43" fontId="8" fillId="0" borderId="11" xfId="1" applyFont="1" applyBorder="1" applyAlignment="1">
      <alignment vertical="center"/>
    </xf>
    <xf numFmtId="43" fontId="8" fillId="0" borderId="12" xfId="1" applyFont="1" applyBorder="1" applyAlignment="1">
      <alignment vertical="center"/>
    </xf>
    <xf numFmtId="43" fontId="13" fillId="12" borderId="8" xfId="1" applyFont="1" applyFill="1" applyBorder="1" applyAlignment="1">
      <alignment vertical="center"/>
    </xf>
    <xf numFmtId="43" fontId="13" fillId="12" borderId="9" xfId="1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/>
    </xf>
    <xf numFmtId="164" fontId="7" fillId="0" borderId="14" xfId="1" applyNumberFormat="1" applyFont="1" applyBorder="1" applyAlignment="1">
      <alignment vertical="center"/>
    </xf>
    <xf numFmtId="164" fontId="7" fillId="0" borderId="11" xfId="1" applyNumberFormat="1" applyFont="1" applyBorder="1" applyAlignment="1">
      <alignment horizontal="left" vertical="center"/>
    </xf>
    <xf numFmtId="164" fontId="7" fillId="0" borderId="14" xfId="1" applyNumberFormat="1" applyFont="1" applyBorder="1" applyAlignment="1">
      <alignment horizontal="left" vertical="center"/>
    </xf>
    <xf numFmtId="164" fontId="7" fillId="0" borderId="15" xfId="1" applyNumberFormat="1" applyFont="1" applyFill="1" applyBorder="1" applyAlignment="1">
      <alignment vertical="center"/>
    </xf>
    <xf numFmtId="164" fontId="17" fillId="12" borderId="15" xfId="1" applyNumberFormat="1" applyFont="1" applyFill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8" fillId="0" borderId="11" xfId="0" applyNumberFormat="1" applyFont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0" borderId="11" xfId="0" applyNumberFormat="1" applyFont="1" applyFill="1" applyBorder="1" applyAlignment="1">
      <alignment horizontal="center" vertical="center"/>
    </xf>
    <xf numFmtId="1" fontId="0" fillId="0" borderId="11" xfId="0" applyNumberFormat="1" applyBorder="1" applyAlignment="1">
      <alignment vertical="center"/>
    </xf>
    <xf numFmtId="1" fontId="8" fillId="0" borderId="13" xfId="0" applyNumberFormat="1" applyFont="1" applyFill="1" applyBorder="1" applyAlignment="1">
      <alignment horizontal="center" vertical="center"/>
    </xf>
    <xf numFmtId="1" fontId="7" fillId="6" borderId="15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164" fontId="7" fillId="0" borderId="4" xfId="1" applyNumberFormat="1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64" fontId="7" fillId="0" borderId="4" xfId="1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64" fontId="17" fillId="12" borderId="11" xfId="1" applyNumberFormat="1" applyFont="1" applyFill="1" applyBorder="1" applyAlignment="1">
      <alignment horizontal="center" vertical="center"/>
    </xf>
    <xf numFmtId="164" fontId="13" fillId="12" borderId="14" xfId="1" applyNumberFormat="1" applyFont="1" applyFill="1" applyBorder="1" applyAlignment="1">
      <alignment vertical="center"/>
    </xf>
    <xf numFmtId="49" fontId="18" fillId="0" borderId="9" xfId="0" applyNumberFormat="1" applyFont="1" applyFill="1" applyBorder="1" applyAlignment="1">
      <alignment vertical="center"/>
    </xf>
    <xf numFmtId="49" fontId="7" fillId="7" borderId="2" xfId="0" applyNumberFormat="1" applyFont="1" applyFill="1" applyBorder="1" applyAlignment="1">
      <alignment vertical="center"/>
    </xf>
    <xf numFmtId="49" fontId="18" fillId="7" borderId="13" xfId="0" applyNumberFormat="1" applyFont="1" applyFill="1" applyBorder="1" applyAlignment="1">
      <alignment vertical="center"/>
    </xf>
    <xf numFmtId="49" fontId="7" fillId="0" borderId="8" xfId="0" applyNumberFormat="1" applyFont="1" applyFill="1" applyBorder="1" applyAlignment="1">
      <alignment vertical="center"/>
    </xf>
    <xf numFmtId="49" fontId="18" fillId="0" borderId="15" xfId="0" applyNumberFormat="1" applyFont="1" applyFill="1" applyBorder="1" applyAlignment="1">
      <alignment vertical="center"/>
    </xf>
    <xf numFmtId="49" fontId="18" fillId="0" borderId="8" xfId="0" applyNumberFormat="1" applyFont="1" applyFill="1" applyBorder="1" applyAlignment="1">
      <alignment vertical="center"/>
    </xf>
    <xf numFmtId="49" fontId="19" fillId="7" borderId="13" xfId="0" applyNumberFormat="1" applyFont="1" applyFill="1" applyBorder="1" applyAlignment="1">
      <alignment vertical="center"/>
    </xf>
    <xf numFmtId="0" fontId="19" fillId="7" borderId="13" xfId="0" applyFont="1" applyFill="1" applyBorder="1" applyAlignment="1">
      <alignment vertical="center"/>
    </xf>
    <xf numFmtId="0" fontId="19" fillId="7" borderId="3" xfId="0" applyFont="1" applyFill="1" applyBorder="1" applyAlignment="1">
      <alignment vertical="center"/>
    </xf>
    <xf numFmtId="164" fontId="7" fillId="0" borderId="8" xfId="1" applyNumberFormat="1" applyFont="1" applyFill="1" applyBorder="1" applyAlignment="1">
      <alignment vertical="center"/>
    </xf>
    <xf numFmtId="164" fontId="17" fillId="2" borderId="8" xfId="1" applyNumberFormat="1" applyFont="1" applyFill="1" applyBorder="1" applyAlignment="1">
      <alignment vertical="center"/>
    </xf>
    <xf numFmtId="164" fontId="13" fillId="2" borderId="8" xfId="1" applyNumberFormat="1" applyFont="1" applyFill="1" applyBorder="1" applyAlignment="1">
      <alignment horizontal="center" vertical="center"/>
    </xf>
    <xf numFmtId="164" fontId="13" fillId="2" borderId="9" xfId="1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vertical="center"/>
    </xf>
    <xf numFmtId="49" fontId="17" fillId="2" borderId="4" xfId="0" applyNumberFormat="1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/>
    </xf>
    <xf numFmtId="43" fontId="7" fillId="0" borderId="2" xfId="1" applyNumberFormat="1" applyFont="1" applyBorder="1" applyAlignment="1">
      <alignment vertical="center"/>
    </xf>
    <xf numFmtId="43" fontId="7" fillId="0" borderId="13" xfId="1" applyNumberFormat="1" applyFont="1" applyBorder="1" applyAlignment="1">
      <alignment vertical="center"/>
    </xf>
    <xf numFmtId="43" fontId="7" fillId="0" borderId="11" xfId="1" applyNumberFormat="1" applyFont="1" applyBorder="1" applyAlignment="1">
      <alignment vertical="center"/>
    </xf>
    <xf numFmtId="43" fontId="7" fillId="0" borderId="14" xfId="1" applyNumberFormat="1" applyFont="1" applyBorder="1" applyAlignment="1">
      <alignment vertical="center"/>
    </xf>
    <xf numFmtId="0" fontId="0" fillId="0" borderId="11" xfId="0" applyBorder="1" applyAlignment="1">
      <alignment vertical="center"/>
    </xf>
    <xf numFmtId="43" fontId="13" fillId="2" borderId="9" xfId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left" vertical="center"/>
    </xf>
    <xf numFmtId="164" fontId="7" fillId="0" borderId="13" xfId="1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49" fontId="17" fillId="10" borderId="2" xfId="0" applyNumberFormat="1" applyFont="1" applyFill="1" applyBorder="1" applyAlignment="1">
      <alignment horizontal="center" vertical="center"/>
    </xf>
    <xf numFmtId="49" fontId="17" fillId="10" borderId="3" xfId="0" applyNumberFormat="1" applyFont="1" applyFill="1" applyBorder="1" applyAlignment="1">
      <alignment horizontal="center" vertical="center"/>
    </xf>
    <xf numFmtId="49" fontId="17" fillId="10" borderId="6" xfId="0" applyNumberFormat="1" applyFont="1" applyFill="1" applyBorder="1" applyAlignment="1">
      <alignment horizontal="center" vertical="center"/>
    </xf>
    <xf numFmtId="49" fontId="17" fillId="10" borderId="7" xfId="0" applyNumberFormat="1" applyFont="1" applyFill="1" applyBorder="1" applyAlignment="1">
      <alignment horizontal="center" vertical="center"/>
    </xf>
    <xf numFmtId="49" fontId="20" fillId="10" borderId="6" xfId="0" applyNumberFormat="1" applyFont="1" applyFill="1" applyBorder="1" applyAlignment="1">
      <alignment horizontal="center" vertical="center"/>
    </xf>
    <xf numFmtId="0" fontId="20" fillId="10" borderId="7" xfId="0" applyFont="1" applyFill="1" applyBorder="1" applyAlignment="1">
      <alignment horizontal="center" vertical="center"/>
    </xf>
    <xf numFmtId="49" fontId="20" fillId="10" borderId="11" xfId="0" applyNumberFormat="1" applyFont="1" applyFill="1" applyBorder="1" applyAlignment="1">
      <alignment horizontal="center" vertical="center"/>
    </xf>
    <xf numFmtId="0" fontId="20" fillId="10" borderId="12" xfId="0" applyFont="1" applyFill="1" applyBorder="1" applyAlignment="1">
      <alignment horizontal="center" vertical="center"/>
    </xf>
    <xf numFmtId="43" fontId="8" fillId="0" borderId="14" xfId="1" applyFont="1" applyBorder="1" applyAlignment="1">
      <alignment horizontal="center" vertical="center"/>
    </xf>
    <xf numFmtId="43" fontId="8" fillId="0" borderId="14" xfId="1" applyNumberFormat="1" applyFont="1" applyBorder="1" applyAlignment="1">
      <alignment horizontal="center" vertical="center"/>
    </xf>
    <xf numFmtId="43" fontId="8" fillId="0" borderId="0" xfId="1" applyNumberFormat="1" applyFont="1" applyBorder="1" applyAlignment="1">
      <alignment horizontal="center" vertical="center"/>
    </xf>
    <xf numFmtId="43" fontId="8" fillId="0" borderId="2" xfId="1" applyFont="1" applyFill="1" applyBorder="1" applyAlignment="1">
      <alignment vertical="center"/>
    </xf>
    <xf numFmtId="43" fontId="8" fillId="0" borderId="3" xfId="1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164" fontId="13" fillId="12" borderId="8" xfId="1" applyNumberFormat="1" applyFont="1" applyFill="1" applyBorder="1" applyAlignment="1">
      <alignment horizontal="center" vertical="center"/>
    </xf>
    <xf numFmtId="164" fontId="8" fillId="0" borderId="2" xfId="1" applyNumberFormat="1" applyFont="1" applyFill="1" applyBorder="1" applyAlignment="1">
      <alignment horizontal="center" vertical="center"/>
    </xf>
    <xf numFmtId="164" fontId="8" fillId="0" borderId="3" xfId="1" applyNumberFormat="1" applyFont="1" applyFill="1" applyBorder="1" applyAlignment="1">
      <alignment horizontal="center" vertical="center"/>
    </xf>
    <xf numFmtId="1" fontId="8" fillId="0" borderId="2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1" fontId="8" fillId="0" borderId="13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/>
    </xf>
    <xf numFmtId="164" fontId="8" fillId="0" borderId="13" xfId="1" applyNumberFormat="1" applyFont="1" applyFill="1" applyBorder="1" applyAlignment="1">
      <alignment vertical="center"/>
    </xf>
    <xf numFmtId="164" fontId="13" fillId="12" borderId="8" xfId="1" applyNumberFormat="1" applyFont="1" applyFill="1" applyBorder="1" applyAlignment="1">
      <alignment vertical="center"/>
    </xf>
    <xf numFmtId="164" fontId="13" fillId="12" borderId="9" xfId="1" applyNumberFormat="1" applyFont="1" applyFill="1" applyBorder="1" applyAlignment="1">
      <alignment vertical="center"/>
    </xf>
    <xf numFmtId="164" fontId="8" fillId="0" borderId="2" xfId="1" applyNumberFormat="1" applyFont="1" applyFill="1" applyBorder="1" applyAlignment="1">
      <alignment vertical="center"/>
    </xf>
    <xf numFmtId="49" fontId="26" fillId="0" borderId="10" xfId="0" applyNumberFormat="1" applyFont="1" applyFill="1" applyBorder="1" applyAlignment="1">
      <alignment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vertical="center"/>
    </xf>
    <xf numFmtId="49" fontId="26" fillId="0" borderId="10" xfId="0" applyNumberFormat="1" applyFont="1" applyBorder="1" applyAlignment="1">
      <alignment vertical="center"/>
    </xf>
    <xf numFmtId="49" fontId="26" fillId="0" borderId="0" xfId="0" applyNumberFormat="1" applyFont="1" applyBorder="1" applyAlignment="1">
      <alignment vertical="center"/>
    </xf>
    <xf numFmtId="164" fontId="26" fillId="0" borderId="6" xfId="1" applyNumberFormat="1" applyFont="1" applyBorder="1" applyAlignment="1">
      <alignment horizontal="center" vertical="center"/>
    </xf>
    <xf numFmtId="164" fontId="27" fillId="0" borderId="7" xfId="1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7" xfId="0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4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vertical="center"/>
    </xf>
    <xf numFmtId="49" fontId="7" fillId="6" borderId="14" xfId="0" applyNumberFormat="1" applyFont="1" applyFill="1" applyBorder="1" applyAlignment="1">
      <alignment vertical="center"/>
    </xf>
    <xf numFmtId="164" fontId="7" fillId="6" borderId="11" xfId="1" applyNumberFormat="1" applyFont="1" applyFill="1" applyBorder="1" applyAlignment="1">
      <alignment horizontal="left" vertical="center"/>
    </xf>
    <xf numFmtId="164" fontId="7" fillId="6" borderId="14" xfId="1" applyNumberFormat="1" applyFont="1" applyFill="1" applyBorder="1" applyAlignment="1">
      <alignment horizontal="left" vertical="center"/>
    </xf>
    <xf numFmtId="164" fontId="8" fillId="6" borderId="12" xfId="1" applyNumberFormat="1" applyFont="1" applyFill="1" applyBorder="1" applyAlignment="1">
      <alignment vertical="center"/>
    </xf>
    <xf numFmtId="164" fontId="8" fillId="6" borderId="7" xfId="1" applyNumberFormat="1" applyFont="1" applyFill="1" applyBorder="1" applyAlignment="1">
      <alignment vertical="center"/>
    </xf>
    <xf numFmtId="49" fontId="7" fillId="6" borderId="4" xfId="0" applyNumberFormat="1" applyFont="1" applyFill="1" applyBorder="1" applyAlignment="1">
      <alignment horizontal="left" vertical="center"/>
    </xf>
    <xf numFmtId="164" fontId="7" fillId="6" borderId="0" xfId="1" applyNumberFormat="1" applyFont="1" applyFill="1" applyBorder="1" applyAlignment="1">
      <alignment horizontal="left" vertical="center"/>
    </xf>
    <xf numFmtId="164" fontId="8" fillId="0" borderId="14" xfId="1" applyNumberFormat="1" applyFont="1" applyFill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164" fontId="8" fillId="0" borderId="9" xfId="1" applyNumberFormat="1" applyFont="1" applyBorder="1" applyAlignment="1">
      <alignment vertical="center"/>
    </xf>
    <xf numFmtId="164" fontId="8" fillId="0" borderId="8" xfId="1" applyNumberFormat="1" applyFont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/>
    </xf>
    <xf numFmtId="49" fontId="17" fillId="8" borderId="12" xfId="0" applyNumberFormat="1" applyFont="1" applyFill="1" applyBorder="1" applyAlignment="1">
      <alignment vertical="center"/>
    </xf>
    <xf numFmtId="164" fontId="17" fillId="8" borderId="11" xfId="1" applyNumberFormat="1" applyFont="1" applyFill="1" applyBorder="1" applyAlignment="1">
      <alignment vertical="center"/>
    </xf>
    <xf numFmtId="164" fontId="17" fillId="8" borderId="12" xfId="1" applyNumberFormat="1" applyFont="1" applyFill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0" fontId="13" fillId="8" borderId="14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13" fillId="8" borderId="12" xfId="0" applyFont="1" applyFill="1" applyBorder="1" applyAlignment="1">
      <alignment horizontal="center" vertical="center"/>
    </xf>
    <xf numFmtId="49" fontId="7" fillId="0" borderId="13" xfId="0" applyNumberFormat="1" applyFont="1" applyBorder="1" applyAlignment="1">
      <alignment horizontal="left" vertical="center"/>
    </xf>
    <xf numFmtId="49" fontId="17" fillId="8" borderId="14" xfId="0" applyNumberFormat="1" applyFont="1" applyFill="1" applyBorder="1" applyAlignment="1">
      <alignment horizontal="center" vertical="center"/>
    </xf>
    <xf numFmtId="164" fontId="17" fillId="8" borderId="14" xfId="1" applyNumberFormat="1" applyFont="1" applyFill="1" applyBorder="1" applyAlignment="1">
      <alignment horizontal="center" vertical="center"/>
    </xf>
    <xf numFmtId="49" fontId="7" fillId="0" borderId="14" xfId="0" applyNumberFormat="1" applyFont="1" applyBorder="1" applyAlignment="1">
      <alignment horizontal="left" vertical="center"/>
    </xf>
    <xf numFmtId="49" fontId="17" fillId="8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" fontId="8" fillId="0" borderId="2" xfId="0" applyNumberFormat="1" applyFont="1" applyFill="1" applyBorder="1" applyAlignment="1">
      <alignment horizontal="center" vertical="center"/>
    </xf>
    <xf numFmtId="1" fontId="8" fillId="15" borderId="15" xfId="0" applyNumberFormat="1" applyFont="1" applyFill="1" applyBorder="1" applyAlignment="1">
      <alignment horizontal="center" vertical="center"/>
    </xf>
    <xf numFmtId="43" fontId="13" fillId="2" borderId="15" xfId="1" applyFont="1" applyFill="1" applyBorder="1" applyAlignment="1">
      <alignment horizontal="center" vertical="center"/>
    </xf>
    <xf numFmtId="43" fontId="17" fillId="2" borderId="15" xfId="1" applyFont="1" applyFill="1" applyBorder="1" applyAlignment="1">
      <alignment vertical="center"/>
    </xf>
    <xf numFmtId="43" fontId="17" fillId="2" borderId="9" xfId="1" applyNumberFormat="1" applyFont="1" applyFill="1" applyBorder="1" applyAlignment="1">
      <alignment vertical="center"/>
    </xf>
    <xf numFmtId="164" fontId="17" fillId="13" borderId="8" xfId="1" applyNumberFormat="1" applyFont="1" applyFill="1" applyBorder="1" applyAlignment="1">
      <alignment horizontal="left" vertical="center"/>
    </xf>
    <xf numFmtId="164" fontId="17" fillId="13" borderId="15" xfId="1" applyNumberFormat="1" applyFont="1" applyFill="1" applyBorder="1" applyAlignment="1">
      <alignment horizontal="left" vertical="center"/>
    </xf>
    <xf numFmtId="49" fontId="26" fillId="0" borderId="5" xfId="0" applyNumberFormat="1" applyFont="1" applyFill="1" applyBorder="1" applyAlignment="1">
      <alignment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12" xfId="0" applyNumberFormat="1" applyFont="1" applyBorder="1" applyAlignment="1">
      <alignment vertical="center"/>
    </xf>
    <xf numFmtId="49" fontId="26" fillId="0" borderId="5" xfId="0" applyNumberFormat="1" applyFont="1" applyBorder="1" applyAlignment="1">
      <alignment vertical="center"/>
    </xf>
    <xf numFmtId="49" fontId="26" fillId="0" borderId="14" xfId="0" applyNumberFormat="1" applyFont="1" applyBorder="1" applyAlignment="1">
      <alignment vertical="center"/>
    </xf>
    <xf numFmtId="164" fontId="26" fillId="0" borderId="11" xfId="1" applyNumberFormat="1" applyFont="1" applyBorder="1" applyAlignment="1">
      <alignment horizontal="center" vertical="center"/>
    </xf>
    <xf numFmtId="164" fontId="27" fillId="0" borderId="12" xfId="1" applyNumberFormat="1" applyFont="1" applyFill="1" applyBorder="1" applyAlignment="1">
      <alignment vertical="center"/>
    </xf>
    <xf numFmtId="0" fontId="27" fillId="0" borderId="14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3" xfId="0" applyNumberFormat="1" applyFont="1" applyBorder="1" applyAlignment="1">
      <alignment horizontal="center" vertical="center"/>
    </xf>
    <xf numFmtId="49" fontId="26" fillId="0" borderId="3" xfId="0" applyNumberFormat="1" applyFont="1" applyBorder="1" applyAlignment="1">
      <alignment vertical="center"/>
    </xf>
    <xf numFmtId="49" fontId="26" fillId="0" borderId="1" xfId="0" applyNumberFormat="1" applyFont="1" applyBorder="1" applyAlignment="1">
      <alignment vertical="center"/>
    </xf>
    <xf numFmtId="49" fontId="26" fillId="0" borderId="13" xfId="0" applyNumberFormat="1" applyFont="1" applyBorder="1" applyAlignment="1">
      <alignment vertical="center"/>
    </xf>
    <xf numFmtId="164" fontId="26" fillId="0" borderId="2" xfId="1" applyNumberFormat="1" applyFont="1" applyBorder="1" applyAlignment="1">
      <alignment horizontal="center" vertical="center"/>
    </xf>
    <xf numFmtId="164" fontId="27" fillId="0" borderId="3" xfId="1" applyNumberFormat="1" applyFont="1" applyFill="1" applyBorder="1" applyAlignment="1">
      <alignment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0" fillId="0" borderId="0" xfId="1" applyNumberFormat="1" applyFont="1"/>
    <xf numFmtId="164" fontId="28" fillId="0" borderId="0" xfId="1" applyNumberFormat="1" applyFont="1"/>
    <xf numFmtId="1" fontId="8" fillId="0" borderId="3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4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49" fontId="11" fillId="0" borderId="0" xfId="0" applyNumberFormat="1" applyFont="1" applyFill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49" fontId="7" fillId="0" borderId="7" xfId="0" applyNumberFormat="1" applyFont="1" applyBorder="1" applyAlignment="1">
      <alignment horizontal="left" vertical="center"/>
    </xf>
    <xf numFmtId="49" fontId="17" fillId="2" borderId="1" xfId="0" applyNumberFormat="1" applyFont="1" applyFill="1" applyBorder="1" applyAlignment="1">
      <alignment horizontal="left" vertical="center" wrapText="1"/>
    </xf>
    <xf numFmtId="49" fontId="17" fillId="2" borderId="5" xfId="0" applyNumberFormat="1" applyFont="1" applyFill="1" applyBorder="1" applyAlignment="1">
      <alignment horizontal="left" vertical="center" wrapText="1"/>
    </xf>
    <xf numFmtId="49" fontId="17" fillId="2" borderId="2" xfId="0" applyNumberFormat="1" applyFont="1" applyFill="1" applyBorder="1" applyAlignment="1">
      <alignment horizontal="left" vertical="center"/>
    </xf>
    <xf numFmtId="49" fontId="17" fillId="2" borderId="13" xfId="0" applyNumberFormat="1" applyFont="1" applyFill="1" applyBorder="1" applyAlignment="1">
      <alignment horizontal="left" vertical="center"/>
    </xf>
    <xf numFmtId="49" fontId="17" fillId="2" borderId="3" xfId="0" applyNumberFormat="1" applyFont="1" applyFill="1" applyBorder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1" fillId="7" borderId="15" xfId="0" applyNumberFormat="1" applyFont="1" applyFill="1" applyBorder="1" applyAlignment="1">
      <alignment horizontal="left" vertical="center"/>
    </xf>
    <xf numFmtId="49" fontId="26" fillId="0" borderId="0" xfId="0" applyNumberFormat="1" applyFont="1" applyBorder="1" applyAlignment="1">
      <alignment horizontal="left" vertical="center"/>
    </xf>
    <xf numFmtId="49" fontId="26" fillId="0" borderId="7" xfId="0" applyNumberFormat="1" applyFont="1" applyBorder="1" applyAlignment="1">
      <alignment horizontal="left" vertical="center"/>
    </xf>
    <xf numFmtId="49" fontId="26" fillId="0" borderId="14" xfId="0" applyNumberFormat="1" applyFont="1" applyBorder="1" applyAlignment="1">
      <alignment horizontal="left" vertical="center"/>
    </xf>
    <xf numFmtId="49" fontId="26" fillId="0" borderId="12" xfId="0" applyNumberFormat="1" applyFont="1" applyBorder="1" applyAlignment="1">
      <alignment horizontal="left" vertical="center"/>
    </xf>
    <xf numFmtId="49" fontId="26" fillId="0" borderId="13" xfId="0" applyNumberFormat="1" applyFont="1" applyBorder="1" applyAlignment="1">
      <alignment horizontal="left" vertical="center"/>
    </xf>
    <xf numFmtId="49" fontId="26" fillId="0" borderId="3" xfId="0" applyNumberFormat="1" applyFont="1" applyBorder="1" applyAlignment="1">
      <alignment horizontal="left" vertical="center"/>
    </xf>
    <xf numFmtId="0" fontId="13" fillId="8" borderId="13" xfId="0" applyFont="1" applyFill="1" applyBorder="1" applyAlignment="1">
      <alignment horizontal="center" vertical="center"/>
    </xf>
    <xf numFmtId="0" fontId="13" fillId="8" borderId="14" xfId="0" applyFont="1" applyFill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0" fontId="13" fillId="8" borderId="3" xfId="0" applyFont="1" applyFill="1" applyBorder="1" applyAlignment="1">
      <alignment horizontal="center" vertical="center"/>
    </xf>
    <xf numFmtId="0" fontId="13" fillId="8" borderId="12" xfId="0" applyFont="1" applyFill="1" applyBorder="1" applyAlignment="1">
      <alignment horizontal="center" vertical="center"/>
    </xf>
    <xf numFmtId="49" fontId="7" fillId="0" borderId="15" xfId="0" applyNumberFormat="1" applyFont="1" applyBorder="1" applyAlignment="1">
      <alignment horizontal="left" vertical="center"/>
    </xf>
    <xf numFmtId="49" fontId="7" fillId="0" borderId="13" xfId="0" applyNumberFormat="1" applyFont="1" applyBorder="1" applyAlignment="1">
      <alignment horizontal="left" vertical="center"/>
    </xf>
    <xf numFmtId="49" fontId="17" fillId="8" borderId="13" xfId="0" applyNumberFormat="1" applyFont="1" applyFill="1" applyBorder="1" applyAlignment="1">
      <alignment horizontal="center" vertical="center"/>
    </xf>
    <xf numFmtId="49" fontId="17" fillId="8" borderId="14" xfId="0" applyNumberFormat="1" applyFont="1" applyFill="1" applyBorder="1" applyAlignment="1">
      <alignment horizontal="center" vertical="center"/>
    </xf>
    <xf numFmtId="49" fontId="17" fillId="8" borderId="1" xfId="0" applyNumberFormat="1" applyFont="1" applyFill="1" applyBorder="1" applyAlignment="1">
      <alignment horizontal="left" vertical="center"/>
    </xf>
    <xf numFmtId="49" fontId="17" fillId="8" borderId="5" xfId="0" applyNumberFormat="1" applyFont="1" applyFill="1" applyBorder="1" applyAlignment="1">
      <alignment horizontal="left" vertical="center"/>
    </xf>
    <xf numFmtId="164" fontId="17" fillId="8" borderId="2" xfId="0" applyNumberFormat="1" applyFont="1" applyFill="1" applyBorder="1" applyAlignment="1">
      <alignment horizontal="center" vertical="center"/>
    </xf>
    <xf numFmtId="164" fontId="17" fillId="8" borderId="11" xfId="0" applyNumberFormat="1" applyFont="1" applyFill="1" applyBorder="1" applyAlignment="1">
      <alignment horizontal="center" vertical="center"/>
    </xf>
    <xf numFmtId="164" fontId="17" fillId="8" borderId="13" xfId="1" applyNumberFormat="1" applyFont="1" applyFill="1" applyBorder="1" applyAlignment="1">
      <alignment horizontal="center" vertical="center"/>
    </xf>
    <xf numFmtId="164" fontId="17" fillId="8" borderId="14" xfId="1" applyNumberFormat="1" applyFont="1" applyFill="1" applyBorder="1" applyAlignment="1">
      <alignment horizontal="center" vertical="center"/>
    </xf>
    <xf numFmtId="164" fontId="13" fillId="8" borderId="3" xfId="1" applyNumberFormat="1" applyFont="1" applyFill="1" applyBorder="1" applyAlignment="1">
      <alignment horizontal="center" vertical="center"/>
    </xf>
    <xf numFmtId="164" fontId="13" fillId="8" borderId="12" xfId="1" applyNumberFormat="1" applyFont="1" applyFill="1" applyBorder="1" applyAlignment="1">
      <alignment horizontal="center" vertical="center"/>
    </xf>
    <xf numFmtId="49" fontId="7" fillId="6" borderId="15" xfId="0" applyNumberFormat="1" applyFont="1" applyFill="1" applyBorder="1" applyAlignment="1">
      <alignment horizontal="left" vertical="top" wrapText="1"/>
    </xf>
    <xf numFmtId="49" fontId="7" fillId="6" borderId="9" xfId="0" applyNumberFormat="1" applyFont="1" applyFill="1" applyBorder="1" applyAlignment="1">
      <alignment horizontal="left" vertical="top" wrapText="1"/>
    </xf>
    <xf numFmtId="49" fontId="7" fillId="0" borderId="14" xfId="0" applyNumberFormat="1" applyFont="1" applyBorder="1" applyAlignment="1">
      <alignment horizontal="left" vertical="center"/>
    </xf>
    <xf numFmtId="49" fontId="12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49" fontId="7" fillId="0" borderId="14" xfId="0" applyNumberFormat="1" applyFont="1" applyBorder="1" applyAlignment="1">
      <alignment horizontal="left" vertical="center" wrapText="1"/>
    </xf>
    <xf numFmtId="49" fontId="17" fillId="8" borderId="2" xfId="0" applyNumberFormat="1" applyFont="1" applyFill="1" applyBorder="1" applyAlignment="1">
      <alignment horizontal="center" vertical="center"/>
    </xf>
    <xf numFmtId="49" fontId="17" fillId="8" borderId="1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6" fillId="5" borderId="1" xfId="0" applyFont="1" applyFill="1" applyBorder="1" applyAlignment="1">
      <alignment horizontal="center" vertical="center" textRotation="90" wrapText="1"/>
    </xf>
    <xf numFmtId="0" fontId="6" fillId="5" borderId="10" xfId="0" applyFont="1" applyFill="1" applyBorder="1" applyAlignment="1">
      <alignment horizontal="center" vertical="center" textRotation="90" wrapText="1"/>
    </xf>
    <xf numFmtId="0" fontId="6" fillId="5" borderId="5" xfId="0" applyFont="1" applyFill="1" applyBorder="1" applyAlignment="1">
      <alignment horizontal="center" vertical="center" textRotation="90" wrapText="1"/>
    </xf>
    <xf numFmtId="0" fontId="13" fillId="5" borderId="1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horizontal="center" vertical="center" wrapText="1"/>
    </xf>
    <xf numFmtId="0" fontId="13" fillId="5" borderId="7" xfId="0" applyFont="1" applyFill="1" applyBorder="1" applyAlignment="1">
      <alignment horizontal="center" vertical="center" wrapText="1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13" fillId="5" borderId="2" xfId="0" applyFont="1" applyFill="1" applyBorder="1" applyAlignment="1">
      <alignment horizontal="center" vertical="center" textRotation="90" wrapText="1"/>
    </xf>
    <xf numFmtId="0" fontId="13" fillId="5" borderId="3" xfId="0" applyFont="1" applyFill="1" applyBorder="1" applyAlignment="1">
      <alignment horizontal="center" vertical="center" textRotation="90" wrapText="1"/>
    </xf>
    <xf numFmtId="0" fontId="13" fillId="5" borderId="6" xfId="0" applyFont="1" applyFill="1" applyBorder="1" applyAlignment="1">
      <alignment horizontal="center" vertical="center" textRotation="90" wrapText="1"/>
    </xf>
    <xf numFmtId="0" fontId="13" fillId="5" borderId="7" xfId="0" applyFont="1" applyFill="1" applyBorder="1" applyAlignment="1">
      <alignment horizontal="center" vertical="center" textRotation="90" wrapText="1"/>
    </xf>
    <xf numFmtId="0" fontId="13" fillId="5" borderId="11" xfId="0" applyFont="1" applyFill="1" applyBorder="1" applyAlignment="1">
      <alignment horizontal="center" vertical="center" textRotation="90" wrapText="1"/>
    </xf>
    <xf numFmtId="0" fontId="13" fillId="5" borderId="12" xfId="0" applyFont="1" applyFill="1" applyBorder="1" applyAlignment="1">
      <alignment horizontal="center" vertical="center" textRotation="90" wrapText="1"/>
    </xf>
    <xf numFmtId="0" fontId="13" fillId="5" borderId="4" xfId="0" applyFont="1" applyFill="1" applyBorder="1" applyAlignment="1">
      <alignment horizontal="center" vertical="center" wrapText="1"/>
    </xf>
  </cellXfs>
  <cellStyles count="3">
    <cellStyle name="Normal 3" xfId="2"/>
    <cellStyle name="Obično" xfId="0" builtinId="0"/>
    <cellStyle name="Zarez" xfId="1" builtinId="3"/>
  </cellStyles>
  <dxfs count="0"/>
  <tableStyles count="0" defaultTableStyle="TableStyleMedium9" defaultPivotStyle="PivotStyleLight16"/>
  <colors>
    <mruColors>
      <color rgb="FFFFFF99"/>
      <color rgb="FFFF99CC"/>
      <color rgb="FFFFFFCC"/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5"/>
  <sheetViews>
    <sheetView topLeftCell="A7" workbookViewId="0">
      <selection activeCell="A2" sqref="A2:P2"/>
    </sheetView>
  </sheetViews>
  <sheetFormatPr defaultRowHeight="15"/>
  <cols>
    <col min="1" max="1" width="2" customWidth="1"/>
    <col min="2" max="2" width="2.140625" customWidth="1"/>
    <col min="3" max="3" width="2.28515625" customWidth="1"/>
    <col min="4" max="4" width="2.140625" customWidth="1"/>
    <col min="5" max="5" width="2" customWidth="1"/>
    <col min="6" max="6" width="2.28515625" customWidth="1"/>
    <col min="7" max="8" width="1.85546875" customWidth="1"/>
    <col min="9" max="9" width="5" customWidth="1"/>
    <col min="11" max="11" width="49" customWidth="1"/>
    <col min="12" max="12" width="13.28515625" customWidth="1"/>
    <col min="13" max="13" width="12.42578125" customWidth="1"/>
    <col min="14" max="14" width="11.85546875" customWidth="1"/>
    <col min="15" max="15" width="6.42578125" customWidth="1"/>
    <col min="16" max="16" width="6.7109375" customWidth="1"/>
  </cols>
  <sheetData>
    <row r="1" spans="1:16">
      <c r="A1" s="535" t="s">
        <v>471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</row>
    <row r="2" spans="1:16">
      <c r="A2" s="545" t="s">
        <v>470</v>
      </c>
      <c r="B2" s="545"/>
      <c r="C2" s="545"/>
      <c r="D2" s="545"/>
      <c r="E2" s="545"/>
      <c r="F2" s="545"/>
      <c r="G2" s="545"/>
      <c r="H2" s="545"/>
      <c r="I2" s="545"/>
      <c r="J2" s="545"/>
      <c r="K2" s="545"/>
      <c r="L2" s="545"/>
      <c r="M2" s="545"/>
      <c r="N2" s="545"/>
      <c r="O2" s="545"/>
      <c r="P2" s="545"/>
    </row>
    <row r="3" spans="1:16" ht="18">
      <c r="A3" s="546"/>
      <c r="B3" s="547"/>
      <c r="C3" s="547"/>
      <c r="D3" s="547"/>
      <c r="E3" s="547"/>
      <c r="F3" s="547"/>
      <c r="G3" s="547"/>
      <c r="H3" s="547"/>
      <c r="I3" s="547"/>
      <c r="J3" s="547"/>
      <c r="K3" s="547"/>
      <c r="L3" s="26"/>
      <c r="M3" s="26"/>
      <c r="N3" s="27"/>
      <c r="O3" s="27"/>
      <c r="P3" s="27"/>
    </row>
    <row r="4" spans="1:16" ht="18">
      <c r="A4" s="550" t="s">
        <v>469</v>
      </c>
      <c r="B4" s="550"/>
      <c r="C4" s="550"/>
      <c r="D4" s="550"/>
      <c r="E4" s="550"/>
      <c r="F4" s="550"/>
      <c r="G4" s="550"/>
      <c r="H4" s="550"/>
      <c r="I4" s="550"/>
      <c r="J4" s="550"/>
      <c r="K4" s="550"/>
      <c r="L4" s="550"/>
      <c r="M4" s="550"/>
      <c r="N4" s="550"/>
      <c r="O4" s="550"/>
      <c r="P4" s="550"/>
    </row>
    <row r="5" spans="1:16" ht="18">
      <c r="A5" s="550" t="s">
        <v>404</v>
      </c>
      <c r="B5" s="550"/>
      <c r="C5" s="550"/>
      <c r="D5" s="550"/>
      <c r="E5" s="550"/>
      <c r="F5" s="550"/>
      <c r="G5" s="550"/>
      <c r="H5" s="550"/>
      <c r="I5" s="550"/>
      <c r="J5" s="550"/>
      <c r="K5" s="550"/>
      <c r="L5" s="550"/>
      <c r="M5" s="550"/>
      <c r="N5" s="550"/>
      <c r="O5" s="550"/>
      <c r="P5" s="550"/>
    </row>
    <row r="6" spans="1:16" ht="17.4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7"/>
      <c r="P6" s="27"/>
    </row>
    <row r="7" spans="1:16">
      <c r="A7" s="551" t="s">
        <v>403</v>
      </c>
      <c r="B7" s="551"/>
      <c r="C7" s="551"/>
      <c r="D7" s="551"/>
      <c r="E7" s="551"/>
      <c r="F7" s="551"/>
      <c r="G7" s="551"/>
      <c r="H7" s="551"/>
      <c r="I7" s="551"/>
      <c r="J7" s="551"/>
      <c r="K7" s="551"/>
      <c r="L7" s="551"/>
      <c r="M7" s="551"/>
      <c r="N7" s="551"/>
      <c r="O7" s="551"/>
      <c r="P7" s="551"/>
    </row>
    <row r="8" spans="1:16" ht="15.75">
      <c r="A8" s="548" t="s">
        <v>0</v>
      </c>
      <c r="B8" s="548"/>
      <c r="C8" s="548"/>
      <c r="D8" s="548"/>
      <c r="E8" s="548"/>
      <c r="F8" s="548"/>
      <c r="G8" s="548"/>
      <c r="H8" s="548"/>
      <c r="I8" s="548"/>
      <c r="J8" s="548"/>
      <c r="K8" s="548"/>
      <c r="L8" s="548"/>
      <c r="M8" s="548"/>
      <c r="N8" s="548"/>
      <c r="O8" s="548"/>
      <c r="P8" s="548"/>
    </row>
    <row r="9" spans="1:16" ht="14.45" customHeight="1">
      <c r="A9" s="29"/>
      <c r="B9" s="29"/>
      <c r="C9" s="29"/>
      <c r="D9" s="29"/>
      <c r="E9" s="29"/>
      <c r="F9" s="29"/>
      <c r="G9" s="29"/>
      <c r="H9" s="29"/>
      <c r="I9" s="29"/>
      <c r="J9" s="29"/>
      <c r="K9" s="30"/>
      <c r="L9" s="26"/>
      <c r="M9" s="26"/>
      <c r="N9" s="27"/>
      <c r="O9" s="27"/>
      <c r="P9" s="27"/>
    </row>
    <row r="10" spans="1:16">
      <c r="A10" s="549" t="s">
        <v>1</v>
      </c>
      <c r="B10" s="549"/>
      <c r="C10" s="549"/>
      <c r="D10" s="549"/>
      <c r="E10" s="549"/>
      <c r="F10" s="549"/>
      <c r="G10" s="549"/>
      <c r="H10" s="549"/>
      <c r="I10" s="549"/>
      <c r="J10" s="549"/>
      <c r="K10" s="549"/>
      <c r="L10" s="549"/>
      <c r="M10" s="549"/>
      <c r="N10" s="549"/>
      <c r="O10" s="549"/>
      <c r="P10" s="549"/>
    </row>
    <row r="11" spans="1:16" ht="13.9" customHeight="1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</row>
    <row r="12" spans="1:16">
      <c r="A12" s="316" t="s">
        <v>5</v>
      </c>
      <c r="B12" s="317"/>
      <c r="C12" s="317"/>
      <c r="D12" s="317"/>
      <c r="E12" s="317"/>
      <c r="F12" s="33"/>
      <c r="G12" s="33"/>
      <c r="H12" s="79"/>
      <c r="I12" s="540" t="s">
        <v>308</v>
      </c>
      <c r="J12" s="32"/>
      <c r="K12" s="33"/>
      <c r="L12" s="278" t="s">
        <v>2</v>
      </c>
      <c r="M12" s="25" t="s">
        <v>132</v>
      </c>
      <c r="N12" s="25" t="s">
        <v>132</v>
      </c>
      <c r="O12" s="278" t="s">
        <v>3</v>
      </c>
      <c r="P12" s="279" t="s">
        <v>3</v>
      </c>
    </row>
    <row r="13" spans="1:16">
      <c r="A13" s="34">
        <v>1</v>
      </c>
      <c r="B13" s="35">
        <v>2</v>
      </c>
      <c r="C13" s="35">
        <v>3</v>
      </c>
      <c r="D13" s="35">
        <v>4</v>
      </c>
      <c r="E13" s="35">
        <v>5</v>
      </c>
      <c r="F13" s="35">
        <v>6</v>
      </c>
      <c r="G13" s="35">
        <v>7</v>
      </c>
      <c r="H13" s="80" t="s">
        <v>169</v>
      </c>
      <c r="I13" s="541"/>
      <c r="J13" s="81"/>
      <c r="K13" s="327"/>
      <c r="L13" s="296" t="s">
        <v>133</v>
      </c>
      <c r="M13" s="297" t="s">
        <v>164</v>
      </c>
      <c r="N13" s="297" t="s">
        <v>411</v>
      </c>
      <c r="O13" s="296" t="s">
        <v>165</v>
      </c>
      <c r="P13" s="298" t="s">
        <v>412</v>
      </c>
    </row>
    <row r="14" spans="1:16">
      <c r="A14" s="36"/>
      <c r="B14" s="37"/>
      <c r="C14" s="37"/>
      <c r="D14" s="37"/>
      <c r="E14" s="37"/>
      <c r="F14" s="37"/>
      <c r="G14" s="37"/>
      <c r="H14" s="37"/>
      <c r="I14" s="38" t="s">
        <v>7</v>
      </c>
      <c r="J14" s="38"/>
      <c r="K14" s="38"/>
      <c r="L14" s="328"/>
      <c r="M14" s="329"/>
      <c r="N14" s="330"/>
      <c r="O14" s="330" t="s">
        <v>4</v>
      </c>
      <c r="P14" s="331"/>
    </row>
    <row r="15" spans="1:16">
      <c r="A15" s="113" t="s">
        <v>101</v>
      </c>
      <c r="B15" s="114"/>
      <c r="C15" s="114" t="s">
        <v>6</v>
      </c>
      <c r="D15" s="114" t="s">
        <v>15</v>
      </c>
      <c r="E15" s="114" t="s">
        <v>291</v>
      </c>
      <c r="F15" s="114" t="s">
        <v>292</v>
      </c>
      <c r="G15" s="114"/>
      <c r="H15" s="318"/>
      <c r="I15" s="107">
        <v>6</v>
      </c>
      <c r="J15" s="325" t="s">
        <v>11</v>
      </c>
      <c r="K15" s="106"/>
      <c r="L15" s="118">
        <f>L39</f>
        <v>11314000</v>
      </c>
      <c r="M15" s="118">
        <f>M39</f>
        <v>11492263</v>
      </c>
      <c r="N15" s="118">
        <f>N39</f>
        <v>11607185.630000001</v>
      </c>
      <c r="O15" s="456">
        <f>M15/L15*100</f>
        <v>101.57559660597491</v>
      </c>
      <c r="P15" s="236">
        <f>N15/M15*100</f>
        <v>101</v>
      </c>
    </row>
    <row r="16" spans="1:16">
      <c r="A16" s="72"/>
      <c r="B16" s="58"/>
      <c r="C16" s="58"/>
      <c r="D16" s="58"/>
      <c r="E16" s="58"/>
      <c r="F16" s="58"/>
      <c r="G16" s="58" t="s">
        <v>293</v>
      </c>
      <c r="H16" s="272"/>
      <c r="I16" s="177">
        <v>7</v>
      </c>
      <c r="J16" s="13" t="s">
        <v>13</v>
      </c>
      <c r="K16" s="115"/>
      <c r="L16" s="118">
        <f>L60</f>
        <v>20000</v>
      </c>
      <c r="M16" s="118">
        <f>M60</f>
        <v>20499</v>
      </c>
      <c r="N16" s="118">
        <f>N60</f>
        <v>20703.990000000002</v>
      </c>
      <c r="O16" s="389">
        <f>M16/L16*100</f>
        <v>102.495</v>
      </c>
      <c r="P16" s="147">
        <f>N16/M16*100</f>
        <v>101</v>
      </c>
    </row>
    <row r="17" spans="1:16">
      <c r="A17" s="72" t="s">
        <v>101</v>
      </c>
      <c r="B17" s="58"/>
      <c r="C17" s="58" t="s">
        <v>6</v>
      </c>
      <c r="D17" s="58" t="s">
        <v>15</v>
      </c>
      <c r="E17" s="58" t="s">
        <v>291</v>
      </c>
      <c r="F17" s="58" t="s">
        <v>292</v>
      </c>
      <c r="G17" s="58"/>
      <c r="H17" s="272"/>
      <c r="I17" s="177">
        <v>3</v>
      </c>
      <c r="J17" s="13" t="s">
        <v>14</v>
      </c>
      <c r="K17" s="115"/>
      <c r="L17" s="118">
        <f>L63</f>
        <v>6972500</v>
      </c>
      <c r="M17" s="118">
        <f>M63</f>
        <v>7042225</v>
      </c>
      <c r="N17" s="118">
        <f>N63</f>
        <v>7112647.25</v>
      </c>
      <c r="O17" s="258">
        <f t="shared" ref="O17:O18" si="0">M17/L17*100</f>
        <v>101</v>
      </c>
      <c r="P17" s="147">
        <f t="shared" ref="P17:P18" si="1">N17/M17*100</f>
        <v>101</v>
      </c>
    </row>
    <row r="18" spans="1:16">
      <c r="A18" s="72" t="s">
        <v>101</v>
      </c>
      <c r="B18" s="58"/>
      <c r="C18" s="58" t="s">
        <v>6</v>
      </c>
      <c r="D18" s="58" t="s">
        <v>15</v>
      </c>
      <c r="E18" s="58" t="s">
        <v>291</v>
      </c>
      <c r="F18" s="58" t="s">
        <v>292</v>
      </c>
      <c r="G18" s="58" t="s">
        <v>293</v>
      </c>
      <c r="H18" s="272"/>
      <c r="I18" s="233" t="s">
        <v>15</v>
      </c>
      <c r="J18" s="277" t="s">
        <v>16</v>
      </c>
      <c r="K18" s="103"/>
      <c r="L18" s="118">
        <f>L85</f>
        <v>4361500</v>
      </c>
      <c r="M18" s="118">
        <f>M85</f>
        <v>4470537</v>
      </c>
      <c r="N18" s="118">
        <f>N85</f>
        <v>4515242.37</v>
      </c>
      <c r="O18" s="390">
        <f t="shared" si="0"/>
        <v>102.4999885360541</v>
      </c>
      <c r="P18" s="239">
        <f t="shared" si="1"/>
        <v>101</v>
      </c>
    </row>
    <row r="19" spans="1:16">
      <c r="A19" s="319"/>
      <c r="B19" s="320"/>
      <c r="C19" s="320"/>
      <c r="D19" s="320"/>
      <c r="E19" s="320"/>
      <c r="F19" s="320"/>
      <c r="G19" s="320"/>
      <c r="H19" s="321"/>
      <c r="I19" s="322" t="s">
        <v>311</v>
      </c>
      <c r="J19" s="322"/>
      <c r="K19" s="322"/>
      <c r="L19" s="420">
        <f>L15+L16-L17-L18</f>
        <v>0</v>
      </c>
      <c r="M19" s="508">
        <f>M15+M16-M17-M18</f>
        <v>0</v>
      </c>
      <c r="N19" s="509">
        <f>N15+N16-N17-N18</f>
        <v>0</v>
      </c>
      <c r="O19" s="507">
        <v>0</v>
      </c>
      <c r="P19" s="434">
        <v>0</v>
      </c>
    </row>
    <row r="20" spans="1:16">
      <c r="A20" s="72"/>
      <c r="B20" s="58"/>
      <c r="C20" s="58"/>
      <c r="D20" s="58"/>
      <c r="E20" s="58"/>
      <c r="F20" s="58"/>
      <c r="G20" s="58"/>
      <c r="H20" s="58"/>
      <c r="I20" s="14"/>
      <c r="J20" s="14"/>
      <c r="K20" s="14"/>
      <c r="L20" s="14"/>
      <c r="M20" s="39"/>
      <c r="N20" s="15"/>
      <c r="O20" s="15"/>
      <c r="P20" s="15"/>
    </row>
    <row r="21" spans="1:16">
      <c r="A21" s="36"/>
      <c r="B21" s="38"/>
      <c r="C21" s="38"/>
      <c r="D21" s="38"/>
      <c r="E21" s="38"/>
      <c r="F21" s="38"/>
      <c r="G21" s="38"/>
      <c r="H21" s="38"/>
      <c r="I21" s="38" t="s">
        <v>17</v>
      </c>
      <c r="J21" s="38"/>
      <c r="K21" s="38"/>
      <c r="L21" s="38"/>
      <c r="M21" s="40"/>
      <c r="N21" s="41"/>
      <c r="O21" s="41"/>
      <c r="P21" s="42"/>
    </row>
    <row r="22" spans="1:16">
      <c r="A22" s="325"/>
      <c r="B22" s="117"/>
      <c r="C22" s="117"/>
      <c r="D22" s="117"/>
      <c r="E22" s="117"/>
      <c r="F22" s="117"/>
      <c r="G22" s="117"/>
      <c r="H22" s="106" t="s">
        <v>169</v>
      </c>
      <c r="I22" s="107">
        <v>8</v>
      </c>
      <c r="J22" s="117" t="s">
        <v>18</v>
      </c>
      <c r="K22" s="106"/>
      <c r="L22" s="118">
        <f>L91</f>
        <v>0</v>
      </c>
      <c r="M22" s="118">
        <f>M91</f>
        <v>0</v>
      </c>
      <c r="N22" s="274">
        <f>N91</f>
        <v>0</v>
      </c>
      <c r="O22" s="377">
        <v>0</v>
      </c>
      <c r="P22" s="378">
        <v>0</v>
      </c>
    </row>
    <row r="23" spans="1:16">
      <c r="A23" s="277"/>
      <c r="B23" s="17"/>
      <c r="C23" s="17"/>
      <c r="D23" s="17"/>
      <c r="E23" s="17"/>
      <c r="F23" s="17"/>
      <c r="G23" s="17"/>
      <c r="H23" s="103" t="s">
        <v>169</v>
      </c>
      <c r="I23" s="104">
        <v>5</v>
      </c>
      <c r="J23" s="17" t="s">
        <v>19</v>
      </c>
      <c r="K23" s="103"/>
      <c r="L23" s="118">
        <f>L94</f>
        <v>0</v>
      </c>
      <c r="M23" s="118">
        <f>M94</f>
        <v>0</v>
      </c>
      <c r="N23" s="274">
        <f>N94</f>
        <v>0</v>
      </c>
      <c r="O23" s="379">
        <v>0</v>
      </c>
      <c r="P23" s="380">
        <v>0</v>
      </c>
    </row>
    <row r="24" spans="1:16">
      <c r="A24" s="324"/>
      <c r="B24" s="322"/>
      <c r="C24" s="322"/>
      <c r="D24" s="322"/>
      <c r="E24" s="322"/>
      <c r="F24" s="322"/>
      <c r="G24" s="322"/>
      <c r="H24" s="423"/>
      <c r="I24" s="424" t="s">
        <v>310</v>
      </c>
      <c r="J24" s="322"/>
      <c r="K24" s="322"/>
      <c r="L24" s="420">
        <f>L22-L23</f>
        <v>0</v>
      </c>
      <c r="M24" s="323">
        <f>M22-M23</f>
        <v>0</v>
      </c>
      <c r="N24" s="422">
        <f>N22-N23</f>
        <v>0</v>
      </c>
      <c r="O24" s="421">
        <f>O22-O23</f>
        <v>0</v>
      </c>
      <c r="P24" s="422">
        <f>P22-P23</f>
        <v>0</v>
      </c>
    </row>
    <row r="25" spans="1:16" ht="19.899999999999999" customHeight="1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39"/>
      <c r="N25" s="15"/>
      <c r="O25" s="15"/>
      <c r="P25" s="15"/>
    </row>
    <row r="26" spans="1:16">
      <c r="A26" s="43"/>
      <c r="B26" s="38"/>
      <c r="C26" s="38"/>
      <c r="D26" s="38"/>
      <c r="E26" s="38"/>
      <c r="F26" s="38"/>
      <c r="G26" s="38"/>
      <c r="H26" s="38"/>
      <c r="I26" s="38" t="s">
        <v>20</v>
      </c>
      <c r="J26" s="38"/>
      <c r="K26" s="38"/>
      <c r="L26" s="38"/>
      <c r="M26" s="40"/>
      <c r="N26" s="41"/>
      <c r="O26" s="41"/>
      <c r="P26" s="42"/>
    </row>
    <row r="27" spans="1:16">
      <c r="A27" s="326"/>
      <c r="B27" s="260"/>
      <c r="C27" s="260"/>
      <c r="D27" s="260"/>
      <c r="E27" s="260"/>
      <c r="F27" s="260"/>
      <c r="G27" s="260"/>
      <c r="H27" s="102"/>
      <c r="I27" s="326" t="s">
        <v>312</v>
      </c>
      <c r="J27" s="326" t="s">
        <v>21</v>
      </c>
      <c r="K27" s="102"/>
      <c r="L27" s="261">
        <v>315525</v>
      </c>
      <c r="M27" s="262">
        <f>L27*1.01</f>
        <v>318680.25</v>
      </c>
      <c r="N27" s="262">
        <f>M27*1.01</f>
        <v>321867.05249999999</v>
      </c>
      <c r="O27" s="488">
        <f>M27/L27*100</f>
        <v>101</v>
      </c>
      <c r="P27" s="487">
        <f>N27/M27*100</f>
        <v>101</v>
      </c>
    </row>
    <row r="28" spans="1:16" ht="17.45" customHeight="1">
      <c r="A28" s="13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39"/>
      <c r="N28" s="15"/>
      <c r="O28" s="15"/>
      <c r="P28" s="15"/>
    </row>
    <row r="29" spans="1:16">
      <c r="A29" s="411"/>
      <c r="B29" s="412"/>
      <c r="C29" s="412"/>
      <c r="D29" s="412"/>
      <c r="E29" s="412"/>
      <c r="F29" s="412"/>
      <c r="G29" s="412"/>
      <c r="H29" s="412"/>
      <c r="I29" s="38" t="s">
        <v>22</v>
      </c>
      <c r="J29" s="412"/>
      <c r="K29" s="412"/>
      <c r="L29" s="412"/>
      <c r="M29" s="416"/>
      <c r="N29" s="417"/>
      <c r="O29" s="417"/>
      <c r="P29" s="418"/>
    </row>
    <row r="30" spans="1:16">
      <c r="A30" s="413"/>
      <c r="B30" s="414"/>
      <c r="C30" s="414"/>
      <c r="D30" s="414"/>
      <c r="E30" s="414"/>
      <c r="F30" s="414"/>
      <c r="G30" s="414"/>
      <c r="H30" s="410"/>
      <c r="I30" s="414"/>
      <c r="J30" s="415"/>
      <c r="K30" s="414"/>
      <c r="L30" s="419">
        <f>L19+L27</f>
        <v>315525</v>
      </c>
      <c r="M30" s="387">
        <f t="shared" ref="M30:P30" si="2">M19+M27</f>
        <v>318680.25</v>
      </c>
      <c r="N30" s="263">
        <f t="shared" si="2"/>
        <v>321867.05249999999</v>
      </c>
      <c r="O30" s="419">
        <f t="shared" si="2"/>
        <v>101</v>
      </c>
      <c r="P30" s="263">
        <f t="shared" si="2"/>
        <v>101</v>
      </c>
    </row>
    <row r="31" spans="1:16" ht="15.6" customHeight="1">
      <c r="A31" s="426"/>
      <c r="B31" s="427"/>
      <c r="C31" s="427"/>
      <c r="D31" s="427"/>
      <c r="E31" s="427"/>
      <c r="F31" s="427"/>
      <c r="G31" s="427"/>
      <c r="H31" s="427"/>
      <c r="I31" s="427"/>
      <c r="J31" s="427"/>
      <c r="K31" s="427"/>
      <c r="L31" s="139"/>
      <c r="M31" s="139"/>
      <c r="N31" s="139"/>
      <c r="O31" s="139"/>
      <c r="P31" s="139"/>
    </row>
    <row r="32" spans="1:16" ht="15.6" customHeight="1">
      <c r="A32" s="426"/>
      <c r="B32" s="427"/>
      <c r="C32" s="427"/>
      <c r="D32" s="427"/>
      <c r="E32" s="427"/>
      <c r="F32" s="427"/>
      <c r="G32" s="427"/>
      <c r="H32" s="427"/>
      <c r="I32" s="427"/>
      <c r="J32" s="427"/>
      <c r="K32" s="427"/>
      <c r="L32" s="139"/>
      <c r="M32" s="139"/>
      <c r="N32" s="139"/>
      <c r="O32" s="139"/>
      <c r="P32" s="139"/>
    </row>
    <row r="33" spans="1:16" ht="17.45" customHeight="1">
      <c r="A33" s="537" t="s">
        <v>162</v>
      </c>
      <c r="B33" s="537"/>
      <c r="C33" s="537"/>
      <c r="D33" s="537"/>
      <c r="E33" s="537"/>
      <c r="F33" s="537"/>
      <c r="G33" s="537"/>
      <c r="H33" s="537"/>
      <c r="I33" s="537"/>
      <c r="J33" s="537"/>
      <c r="K33" s="537"/>
      <c r="L33" s="537"/>
      <c r="M33" s="537"/>
      <c r="N33" s="537"/>
      <c r="O33" s="537"/>
      <c r="P33" s="537"/>
    </row>
    <row r="34" spans="1:16" ht="19.899999999999999" customHeight="1">
      <c r="A34" s="44" t="s">
        <v>405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6"/>
      <c r="N34" s="47"/>
      <c r="O34" s="47"/>
      <c r="P34" s="47"/>
    </row>
    <row r="35" spans="1:16" ht="14.45" customHeight="1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50"/>
      <c r="N35" s="51"/>
      <c r="O35" s="51"/>
      <c r="P35" s="51"/>
    </row>
    <row r="36" spans="1:16" ht="18.600000000000001" customHeight="1">
      <c r="A36" s="542" t="s">
        <v>5</v>
      </c>
      <c r="B36" s="543"/>
      <c r="C36" s="543"/>
      <c r="D36" s="543"/>
      <c r="E36" s="543"/>
      <c r="F36" s="543"/>
      <c r="G36" s="543"/>
      <c r="H36" s="544"/>
      <c r="I36" s="335" t="s">
        <v>309</v>
      </c>
      <c r="J36" s="23"/>
      <c r="K36" s="24"/>
      <c r="L36" s="278" t="s">
        <v>2</v>
      </c>
      <c r="M36" s="25" t="s">
        <v>132</v>
      </c>
      <c r="N36" s="279" t="s">
        <v>132</v>
      </c>
      <c r="O36" s="278" t="s">
        <v>3</v>
      </c>
      <c r="P36" s="279" t="s">
        <v>3</v>
      </c>
    </row>
    <row r="37" spans="1:16" ht="22.15" customHeight="1">
      <c r="A37" s="296">
        <v>1</v>
      </c>
      <c r="B37" s="297">
        <v>2</v>
      </c>
      <c r="C37" s="297">
        <v>3</v>
      </c>
      <c r="D37" s="297">
        <v>4</v>
      </c>
      <c r="E37" s="297">
        <v>5</v>
      </c>
      <c r="F37" s="297">
        <v>6</v>
      </c>
      <c r="G37" s="297">
        <v>7</v>
      </c>
      <c r="H37" s="298" t="s">
        <v>169</v>
      </c>
      <c r="I37" s="332" t="s">
        <v>297</v>
      </c>
      <c r="J37" s="288" t="s">
        <v>168</v>
      </c>
      <c r="K37" s="295"/>
      <c r="L37" s="296" t="s">
        <v>133</v>
      </c>
      <c r="M37" s="297" t="s">
        <v>164</v>
      </c>
      <c r="N37" s="297" t="s">
        <v>411</v>
      </c>
      <c r="O37" s="296" t="s">
        <v>165</v>
      </c>
      <c r="P37" s="298" t="s">
        <v>412</v>
      </c>
    </row>
    <row r="38" spans="1:16" ht="17.45" customHeight="1">
      <c r="A38" s="333"/>
      <c r="B38" s="334"/>
      <c r="C38" s="334"/>
      <c r="D38" s="334"/>
      <c r="E38" s="334"/>
      <c r="F38" s="334"/>
      <c r="G38" s="334"/>
      <c r="H38" s="334"/>
      <c r="I38" s="18" t="s">
        <v>306</v>
      </c>
      <c r="J38" s="552" t="s">
        <v>307</v>
      </c>
      <c r="K38" s="552"/>
      <c r="L38" s="75" t="s">
        <v>4</v>
      </c>
      <c r="M38" s="289" t="s">
        <v>4</v>
      </c>
      <c r="N38" s="21" t="s">
        <v>4</v>
      </c>
      <c r="O38" s="75" t="s">
        <v>4</v>
      </c>
      <c r="P38" s="290" t="s">
        <v>4</v>
      </c>
    </row>
    <row r="39" spans="1:16">
      <c r="A39" s="371" t="s">
        <v>101</v>
      </c>
      <c r="B39" s="372"/>
      <c r="C39" s="372" t="s">
        <v>6</v>
      </c>
      <c r="D39" s="372" t="s">
        <v>15</v>
      </c>
      <c r="E39" s="372" t="s">
        <v>291</v>
      </c>
      <c r="F39" s="372" t="s">
        <v>292</v>
      </c>
      <c r="G39" s="372"/>
      <c r="H39" s="373"/>
      <c r="I39" s="82">
        <v>6</v>
      </c>
      <c r="J39" s="291" t="s">
        <v>11</v>
      </c>
      <c r="K39" s="271"/>
      <c r="L39" s="292">
        <f>L40+L44+L48+L51+L57+L55</f>
        <v>11314000</v>
      </c>
      <c r="M39" s="293">
        <f>M40+M44+M48+M51+M55+M57</f>
        <v>11492263</v>
      </c>
      <c r="N39" s="293">
        <f>M39*1.01</f>
        <v>11607185.630000001</v>
      </c>
      <c r="O39" s="374">
        <f>M39/L39*100</f>
        <v>101.57559660597491</v>
      </c>
      <c r="P39" s="375">
        <f>N40/M40*100</f>
        <v>101</v>
      </c>
    </row>
    <row r="40" spans="1:16">
      <c r="A40" s="72"/>
      <c r="B40" s="58"/>
      <c r="C40" s="58"/>
      <c r="D40" s="58"/>
      <c r="E40" s="58"/>
      <c r="F40" s="58"/>
      <c r="G40" s="58"/>
      <c r="H40" s="272"/>
      <c r="I40" s="177">
        <v>61</v>
      </c>
      <c r="J40" s="13" t="s">
        <v>23</v>
      </c>
      <c r="K40" s="115"/>
      <c r="L40" s="182">
        <f>SUM(L41:L43)</f>
        <v>3032000</v>
      </c>
      <c r="M40" s="139">
        <v>3077499</v>
      </c>
      <c r="N40" s="139">
        <f t="shared" ref="N40:N57" si="3">M40*1.01</f>
        <v>3108273.99</v>
      </c>
      <c r="O40" s="284">
        <f>M40/L40*100</f>
        <v>101.50062664907651</v>
      </c>
      <c r="P40" s="135">
        <f>N40/M40*100</f>
        <v>101</v>
      </c>
    </row>
    <row r="41" spans="1:16">
      <c r="A41" s="72" t="s">
        <v>101</v>
      </c>
      <c r="B41" s="58"/>
      <c r="C41" s="58"/>
      <c r="D41" s="58"/>
      <c r="E41" s="58"/>
      <c r="F41" s="58"/>
      <c r="G41" s="58"/>
      <c r="H41" s="272"/>
      <c r="I41" s="177">
        <v>611</v>
      </c>
      <c r="J41" s="13" t="s">
        <v>24</v>
      </c>
      <c r="K41" s="115"/>
      <c r="L41" s="182">
        <v>3000000</v>
      </c>
      <c r="M41" s="139"/>
      <c r="N41" s="139"/>
      <c r="O41" s="284"/>
      <c r="P41" s="135"/>
    </row>
    <row r="42" spans="1:16">
      <c r="A42" s="72" t="s">
        <v>101</v>
      </c>
      <c r="B42" s="58"/>
      <c r="C42" s="58"/>
      <c r="D42" s="58"/>
      <c r="E42" s="58"/>
      <c r="F42" s="58"/>
      <c r="G42" s="58"/>
      <c r="H42" s="272"/>
      <c r="I42" s="177">
        <v>613</v>
      </c>
      <c r="J42" s="13" t="s">
        <v>25</v>
      </c>
      <c r="K42" s="115"/>
      <c r="L42" s="182">
        <v>30000</v>
      </c>
      <c r="M42" s="139"/>
      <c r="N42" s="139"/>
      <c r="O42" s="284"/>
      <c r="P42" s="135"/>
    </row>
    <row r="43" spans="1:16">
      <c r="A43" s="72" t="s">
        <v>101</v>
      </c>
      <c r="B43" s="58"/>
      <c r="C43" s="58"/>
      <c r="D43" s="58"/>
      <c r="E43" s="58"/>
      <c r="F43" s="58"/>
      <c r="G43" s="58"/>
      <c r="H43" s="272"/>
      <c r="I43" s="177">
        <v>614</v>
      </c>
      <c r="J43" s="13" t="s">
        <v>26</v>
      </c>
      <c r="K43" s="115"/>
      <c r="L43" s="182">
        <v>2000</v>
      </c>
      <c r="M43" s="139"/>
      <c r="N43" s="139"/>
      <c r="O43" s="284"/>
      <c r="P43" s="135"/>
    </row>
    <row r="44" spans="1:16">
      <c r="A44" s="72"/>
      <c r="B44" s="58"/>
      <c r="C44" s="58"/>
      <c r="D44" s="58"/>
      <c r="E44" s="58"/>
      <c r="F44" s="58"/>
      <c r="G44" s="58"/>
      <c r="H44" s="272"/>
      <c r="I44" s="177">
        <v>63</v>
      </c>
      <c r="J44" s="13" t="s">
        <v>27</v>
      </c>
      <c r="K44" s="115"/>
      <c r="L44" s="182">
        <f>SUM(L45:L47)</f>
        <v>6400000</v>
      </c>
      <c r="M44" s="139">
        <v>6496000</v>
      </c>
      <c r="N44" s="139">
        <f t="shared" si="3"/>
        <v>6560960</v>
      </c>
      <c r="O44" s="284">
        <f t="shared" ref="O44:O55" si="4">M44/L44*100</f>
        <v>101.49999999999999</v>
      </c>
      <c r="P44" s="135">
        <f t="shared" ref="P44:P57" si="5">N44/M44*100</f>
        <v>101</v>
      </c>
    </row>
    <row r="45" spans="1:16">
      <c r="A45" s="72"/>
      <c r="B45" s="58"/>
      <c r="C45" s="58"/>
      <c r="D45" s="58"/>
      <c r="E45" s="58" t="s">
        <v>291</v>
      </c>
      <c r="F45" s="58"/>
      <c r="G45" s="58"/>
      <c r="H45" s="272"/>
      <c r="I45" s="177" t="s">
        <v>134</v>
      </c>
      <c r="J45" s="13" t="s">
        <v>135</v>
      </c>
      <c r="K45" s="115"/>
      <c r="L45" s="182">
        <v>5100000</v>
      </c>
      <c r="M45" s="139"/>
      <c r="N45" s="139"/>
      <c r="O45" s="284"/>
      <c r="P45" s="135"/>
    </row>
    <row r="46" spans="1:16">
      <c r="A46" s="72" t="s">
        <v>4</v>
      </c>
      <c r="B46" s="58"/>
      <c r="C46" s="58"/>
      <c r="D46" s="58"/>
      <c r="E46" s="58" t="s">
        <v>291</v>
      </c>
      <c r="F46" s="58"/>
      <c r="G46" s="58"/>
      <c r="H46" s="272"/>
      <c r="I46" s="177">
        <v>633</v>
      </c>
      <c r="J46" s="13" t="s">
        <v>28</v>
      </c>
      <c r="K46" s="115"/>
      <c r="L46" s="134">
        <v>1100000</v>
      </c>
      <c r="M46" s="139"/>
      <c r="N46" s="139"/>
      <c r="O46" s="284"/>
      <c r="P46" s="135"/>
    </row>
    <row r="47" spans="1:16">
      <c r="A47" s="72"/>
      <c r="B47" s="58"/>
      <c r="C47" s="58"/>
      <c r="D47" s="58"/>
      <c r="E47" s="58" t="s">
        <v>291</v>
      </c>
      <c r="F47" s="58"/>
      <c r="G47" s="58"/>
      <c r="H47" s="272"/>
      <c r="I47" s="177" t="s">
        <v>29</v>
      </c>
      <c r="J47" s="13" t="s">
        <v>30</v>
      </c>
      <c r="K47" s="115"/>
      <c r="L47" s="134">
        <v>200000</v>
      </c>
      <c r="M47" s="139"/>
      <c r="N47" s="139"/>
      <c r="O47" s="284"/>
      <c r="P47" s="135"/>
    </row>
    <row r="48" spans="1:16">
      <c r="A48" s="72"/>
      <c r="B48" s="58"/>
      <c r="C48" s="58"/>
      <c r="D48" s="58"/>
      <c r="E48" s="58"/>
      <c r="F48" s="58"/>
      <c r="G48" s="58"/>
      <c r="H48" s="272"/>
      <c r="I48" s="177">
        <v>64</v>
      </c>
      <c r="J48" s="13" t="s">
        <v>31</v>
      </c>
      <c r="K48" s="115"/>
      <c r="L48" s="182">
        <f>SUM(L49:L50)</f>
        <v>930000</v>
      </c>
      <c r="M48" s="139">
        <v>943950</v>
      </c>
      <c r="N48" s="139">
        <f t="shared" si="3"/>
        <v>953389.5</v>
      </c>
      <c r="O48" s="284">
        <f t="shared" si="4"/>
        <v>101.49999999999999</v>
      </c>
      <c r="P48" s="135">
        <f t="shared" si="5"/>
        <v>101</v>
      </c>
    </row>
    <row r="49" spans="1:16">
      <c r="A49" s="72" t="s">
        <v>101</v>
      </c>
      <c r="B49" s="58"/>
      <c r="C49" s="58"/>
      <c r="D49" s="58" t="s">
        <v>15</v>
      </c>
      <c r="E49" s="58"/>
      <c r="F49" s="58"/>
      <c r="G49" s="58"/>
      <c r="H49" s="272"/>
      <c r="I49" s="177">
        <v>641</v>
      </c>
      <c r="J49" s="13" t="s">
        <v>32</v>
      </c>
      <c r="K49" s="115"/>
      <c r="L49" s="134"/>
      <c r="M49" s="139"/>
      <c r="N49" s="139"/>
      <c r="O49" s="284"/>
      <c r="P49" s="135"/>
    </row>
    <row r="50" spans="1:16">
      <c r="A50" s="72" t="s">
        <v>101</v>
      </c>
      <c r="B50" s="58"/>
      <c r="C50" s="58" t="s">
        <v>6</v>
      </c>
      <c r="D50" s="58" t="s">
        <v>15</v>
      </c>
      <c r="E50" s="58"/>
      <c r="F50" s="58"/>
      <c r="G50" s="58"/>
      <c r="H50" s="272"/>
      <c r="I50" s="177">
        <v>642</v>
      </c>
      <c r="J50" s="13" t="s">
        <v>33</v>
      </c>
      <c r="K50" s="115"/>
      <c r="L50" s="134">
        <v>930000</v>
      </c>
      <c r="M50" s="139"/>
      <c r="N50" s="139"/>
      <c r="O50" s="284"/>
      <c r="P50" s="135"/>
    </row>
    <row r="51" spans="1:16">
      <c r="A51" s="72"/>
      <c r="B51" s="58"/>
      <c r="C51" s="58"/>
      <c r="D51" s="58"/>
      <c r="E51" s="58"/>
      <c r="F51" s="58"/>
      <c r="G51" s="58"/>
      <c r="H51" s="272"/>
      <c r="I51" s="177">
        <v>65</v>
      </c>
      <c r="J51" s="13" t="s">
        <v>34</v>
      </c>
      <c r="K51" s="115"/>
      <c r="L51" s="182">
        <f>SUM(L52:L54)</f>
        <v>697000</v>
      </c>
      <c r="M51" s="139">
        <v>714424</v>
      </c>
      <c r="N51" s="139">
        <v>721568</v>
      </c>
      <c r="O51" s="284">
        <f t="shared" si="4"/>
        <v>102.49985652797704</v>
      </c>
      <c r="P51" s="135">
        <f t="shared" si="5"/>
        <v>100.9999664065037</v>
      </c>
    </row>
    <row r="52" spans="1:16">
      <c r="A52" s="72" t="s">
        <v>101</v>
      </c>
      <c r="B52" s="58" t="s">
        <v>4</v>
      </c>
      <c r="C52" s="58"/>
      <c r="D52" s="58"/>
      <c r="E52" s="58"/>
      <c r="F52" s="58"/>
      <c r="G52" s="58"/>
      <c r="H52" s="272"/>
      <c r="I52" s="177">
        <v>651</v>
      </c>
      <c r="J52" s="13" t="s">
        <v>35</v>
      </c>
      <c r="K52" s="115"/>
      <c r="L52" s="134">
        <v>10000</v>
      </c>
      <c r="M52" s="139"/>
      <c r="N52" s="139"/>
      <c r="O52" s="284"/>
      <c r="P52" s="135"/>
    </row>
    <row r="53" spans="1:16">
      <c r="A53" s="72"/>
      <c r="B53" s="58"/>
      <c r="C53" s="58"/>
      <c r="D53" s="58" t="s">
        <v>15</v>
      </c>
      <c r="E53" s="58"/>
      <c r="F53" s="58"/>
      <c r="G53" s="58"/>
      <c r="H53" s="272"/>
      <c r="I53" s="177" t="s">
        <v>36</v>
      </c>
      <c r="J53" s="538" t="s">
        <v>37</v>
      </c>
      <c r="K53" s="539"/>
      <c r="L53" s="134">
        <v>1000</v>
      </c>
      <c r="M53" s="139"/>
      <c r="N53" s="139"/>
      <c r="O53" s="284"/>
      <c r="P53" s="135"/>
    </row>
    <row r="54" spans="1:16">
      <c r="A54" s="72" t="s">
        <v>101</v>
      </c>
      <c r="B54" s="58"/>
      <c r="C54" s="58"/>
      <c r="D54" s="58" t="s">
        <v>15</v>
      </c>
      <c r="E54" s="58"/>
      <c r="F54" s="58"/>
      <c r="G54" s="58"/>
      <c r="H54" s="272"/>
      <c r="I54" s="177">
        <v>653</v>
      </c>
      <c r="J54" s="13" t="s">
        <v>38</v>
      </c>
      <c r="K54" s="115"/>
      <c r="L54" s="134">
        <v>686000</v>
      </c>
      <c r="M54" s="139"/>
      <c r="N54" s="139"/>
      <c r="O54" s="284"/>
      <c r="P54" s="135"/>
    </row>
    <row r="55" spans="1:16">
      <c r="A55" s="72"/>
      <c r="B55" s="58"/>
      <c r="C55" s="58"/>
      <c r="D55" s="58"/>
      <c r="E55" s="58"/>
      <c r="F55" s="58"/>
      <c r="G55" s="58"/>
      <c r="H55" s="272"/>
      <c r="I55" s="177" t="s">
        <v>39</v>
      </c>
      <c r="J55" s="538" t="s">
        <v>40</v>
      </c>
      <c r="K55" s="539"/>
      <c r="L55" s="134">
        <f>SUM(L56)</f>
        <v>150000</v>
      </c>
      <c r="M55" s="139">
        <v>152766</v>
      </c>
      <c r="N55" s="139">
        <f t="shared" si="3"/>
        <v>154293.66</v>
      </c>
      <c r="O55" s="284">
        <f t="shared" si="4"/>
        <v>101.84399999999999</v>
      </c>
      <c r="P55" s="135">
        <f t="shared" si="5"/>
        <v>101</v>
      </c>
    </row>
    <row r="56" spans="1:16">
      <c r="A56" s="72"/>
      <c r="B56" s="58"/>
      <c r="C56" s="58"/>
      <c r="D56" s="58"/>
      <c r="E56" s="58"/>
      <c r="F56" s="58" t="s">
        <v>292</v>
      </c>
      <c r="G56" s="58"/>
      <c r="H56" s="272"/>
      <c r="I56" s="177" t="s">
        <v>41</v>
      </c>
      <c r="J56" s="538" t="s">
        <v>42</v>
      </c>
      <c r="K56" s="539"/>
      <c r="L56" s="134">
        <v>150000</v>
      </c>
      <c r="M56" s="139"/>
      <c r="N56" s="139"/>
      <c r="O56" s="284"/>
      <c r="P56" s="135"/>
    </row>
    <row r="57" spans="1:16">
      <c r="A57" s="72"/>
      <c r="B57" s="58"/>
      <c r="C57" s="58"/>
      <c r="D57" s="58"/>
      <c r="E57" s="58"/>
      <c r="F57" s="58"/>
      <c r="G57" s="58"/>
      <c r="H57" s="272"/>
      <c r="I57" s="177" t="s">
        <v>43</v>
      </c>
      <c r="J57" s="13" t="s">
        <v>44</v>
      </c>
      <c r="K57" s="115"/>
      <c r="L57" s="134">
        <f>SUM(L58:L59)</f>
        <v>105000</v>
      </c>
      <c r="M57" s="139">
        <v>107624</v>
      </c>
      <c r="N57" s="139">
        <f t="shared" si="3"/>
        <v>108700.24</v>
      </c>
      <c r="O57" s="284">
        <f>M57/L57*100</f>
        <v>102.49904761904762</v>
      </c>
      <c r="P57" s="135">
        <f t="shared" si="5"/>
        <v>101</v>
      </c>
    </row>
    <row r="58" spans="1:16">
      <c r="A58" s="72" t="s">
        <v>101</v>
      </c>
      <c r="B58" s="58"/>
      <c r="C58" s="58"/>
      <c r="D58" s="58"/>
      <c r="E58" s="58"/>
      <c r="F58" s="58"/>
      <c r="G58" s="58"/>
      <c r="H58" s="272"/>
      <c r="I58" s="177" t="s">
        <v>322</v>
      </c>
      <c r="J58" s="13" t="s">
        <v>323</v>
      </c>
      <c r="K58" s="115"/>
      <c r="L58" s="134">
        <v>5000</v>
      </c>
      <c r="M58" s="139"/>
      <c r="N58" s="139"/>
      <c r="O58" s="284"/>
      <c r="P58" s="135"/>
    </row>
    <row r="59" spans="1:16">
      <c r="A59" s="72" t="s">
        <v>101</v>
      </c>
      <c r="B59" s="58"/>
      <c r="C59" s="58"/>
      <c r="D59" s="58"/>
      <c r="E59" s="58"/>
      <c r="F59" s="58"/>
      <c r="G59" s="58"/>
      <c r="H59" s="272"/>
      <c r="I59" s="177" t="s">
        <v>45</v>
      </c>
      <c r="J59" s="13" t="s">
        <v>414</v>
      </c>
      <c r="K59" s="115"/>
      <c r="L59" s="134">
        <v>100000</v>
      </c>
      <c r="M59" s="139"/>
      <c r="N59" s="139"/>
      <c r="O59" s="376"/>
      <c r="P59" s="138"/>
    </row>
    <row r="60" spans="1:16">
      <c r="A60" s="299"/>
      <c r="B60" s="300"/>
      <c r="C60" s="300"/>
      <c r="D60" s="300"/>
      <c r="E60" s="300"/>
      <c r="F60" s="300"/>
      <c r="G60" s="300" t="s">
        <v>293</v>
      </c>
      <c r="H60" s="301"/>
      <c r="I60" s="82">
        <v>7</v>
      </c>
      <c r="J60" s="291" t="s">
        <v>13</v>
      </c>
      <c r="K60" s="271"/>
      <c r="L60" s="292">
        <f>L61</f>
        <v>20000</v>
      </c>
      <c r="M60" s="293">
        <v>20499</v>
      </c>
      <c r="N60" s="293">
        <f>M60*1.01</f>
        <v>20703.990000000002</v>
      </c>
      <c r="O60" s="453">
        <f>M60/L60*100</f>
        <v>102.495</v>
      </c>
      <c r="P60" s="302">
        <f>N60/M60*100</f>
        <v>101</v>
      </c>
    </row>
    <row r="61" spans="1:16">
      <c r="A61" s="72"/>
      <c r="B61" s="58"/>
      <c r="C61" s="58" t="s">
        <v>4</v>
      </c>
      <c r="D61" s="58"/>
      <c r="E61" s="58"/>
      <c r="F61" s="58"/>
      <c r="G61" s="58"/>
      <c r="H61" s="272"/>
      <c r="I61" s="177">
        <v>72</v>
      </c>
      <c r="J61" s="13" t="s">
        <v>46</v>
      </c>
      <c r="K61" s="115"/>
      <c r="L61" s="182">
        <f>L62</f>
        <v>20000</v>
      </c>
      <c r="M61" s="118">
        <v>20499</v>
      </c>
      <c r="N61" s="118">
        <f>M61*1.01</f>
        <v>20703.990000000002</v>
      </c>
      <c r="O61" s="454">
        <f>M61/L61*100</f>
        <v>102.495</v>
      </c>
      <c r="P61" s="455">
        <f>N61/M61*100</f>
        <v>101</v>
      </c>
    </row>
    <row r="62" spans="1:16">
      <c r="A62" s="116"/>
      <c r="B62" s="73"/>
      <c r="C62" s="73"/>
      <c r="D62" s="73"/>
      <c r="E62" s="73"/>
      <c r="F62" s="73"/>
      <c r="G62" s="73" t="s">
        <v>293</v>
      </c>
      <c r="H62" s="273"/>
      <c r="I62" s="104" t="s">
        <v>47</v>
      </c>
      <c r="J62" s="277" t="s">
        <v>48</v>
      </c>
      <c r="K62" s="103"/>
      <c r="L62" s="355">
        <v>20000</v>
      </c>
      <c r="M62" s="384"/>
      <c r="N62" s="446"/>
      <c r="O62" s="433"/>
      <c r="P62" s="151"/>
    </row>
    <row r="63" spans="1:16">
      <c r="A63" s="299" t="s">
        <v>101</v>
      </c>
      <c r="B63" s="300"/>
      <c r="C63" s="300" t="s">
        <v>6</v>
      </c>
      <c r="D63" s="300" t="s">
        <v>15</v>
      </c>
      <c r="E63" s="300" t="s">
        <v>291</v>
      </c>
      <c r="F63" s="300"/>
      <c r="G63" s="300" t="s">
        <v>293</v>
      </c>
      <c r="H63" s="301"/>
      <c r="I63" s="82">
        <v>3</v>
      </c>
      <c r="J63" s="291" t="s">
        <v>14</v>
      </c>
      <c r="K63" s="271"/>
      <c r="L63" s="292">
        <f>L64+L70+L75+L79+L81+L77</f>
        <v>6972500</v>
      </c>
      <c r="M63" s="293">
        <f>L63*1.01</f>
        <v>7042225</v>
      </c>
      <c r="N63" s="294">
        <f>M63*1.01</f>
        <v>7112647.25</v>
      </c>
      <c r="O63" s="303">
        <f>M63/L63*100</f>
        <v>101</v>
      </c>
      <c r="P63" s="304">
        <f>N63/M63*100</f>
        <v>101</v>
      </c>
    </row>
    <row r="64" spans="1:16">
      <c r="A64" s="72"/>
      <c r="B64" s="58"/>
      <c r="C64" s="58"/>
      <c r="D64" s="58"/>
      <c r="E64" s="58"/>
      <c r="F64" s="58"/>
      <c r="G64" s="58"/>
      <c r="H64" s="272"/>
      <c r="I64" s="177">
        <v>31</v>
      </c>
      <c r="J64" s="13" t="s">
        <v>49</v>
      </c>
      <c r="K64" s="115"/>
      <c r="L64" s="182">
        <f>SUM(L65:L69)</f>
        <v>824000</v>
      </c>
      <c r="M64" s="118">
        <f>L64*1.01</f>
        <v>832240</v>
      </c>
      <c r="N64" s="206">
        <f>M64*1.01</f>
        <v>840562.4</v>
      </c>
      <c r="O64" s="258">
        <f>M64/L64*100</f>
        <v>101</v>
      </c>
      <c r="P64" s="135">
        <f>N64/M64*100</f>
        <v>101</v>
      </c>
    </row>
    <row r="65" spans="1:16">
      <c r="A65" s="72" t="s">
        <v>101</v>
      </c>
      <c r="B65" s="58"/>
      <c r="C65" s="58" t="s">
        <v>4</v>
      </c>
      <c r="D65" s="58"/>
      <c r="E65" s="58"/>
      <c r="F65" s="58"/>
      <c r="G65" s="58"/>
      <c r="H65" s="272"/>
      <c r="I65" s="177">
        <v>311</v>
      </c>
      <c r="J65" s="538" t="s">
        <v>50</v>
      </c>
      <c r="K65" s="539"/>
      <c r="L65" s="182">
        <v>540000</v>
      </c>
      <c r="M65" s="118"/>
      <c r="N65" s="206"/>
      <c r="O65" s="258"/>
      <c r="P65" s="135"/>
    </row>
    <row r="66" spans="1:16">
      <c r="A66" s="72" t="s">
        <v>101</v>
      </c>
      <c r="B66" s="58"/>
      <c r="C66" s="58"/>
      <c r="D66" s="58"/>
      <c r="E66" s="58" t="s">
        <v>291</v>
      </c>
      <c r="F66" s="58"/>
      <c r="G66" s="58"/>
      <c r="H66" s="272"/>
      <c r="I66" s="177" t="s">
        <v>51</v>
      </c>
      <c r="J66" s="13" t="s">
        <v>52</v>
      </c>
      <c r="K66" s="115"/>
      <c r="L66" s="182">
        <v>150000</v>
      </c>
      <c r="M66" s="118"/>
      <c r="N66" s="206"/>
      <c r="O66" s="258"/>
      <c r="P66" s="135"/>
    </row>
    <row r="67" spans="1:16">
      <c r="A67" s="72" t="s">
        <v>101</v>
      </c>
      <c r="B67" s="58"/>
      <c r="C67" s="58"/>
      <c r="D67" s="58"/>
      <c r="E67" s="58"/>
      <c r="F67" s="58"/>
      <c r="G67" s="58"/>
      <c r="H67" s="272"/>
      <c r="I67" s="177">
        <v>312</v>
      </c>
      <c r="J67" s="13" t="s">
        <v>53</v>
      </c>
      <c r="K67" s="115"/>
      <c r="L67" s="182">
        <v>18000</v>
      </c>
      <c r="M67" s="118"/>
      <c r="N67" s="206"/>
      <c r="O67" s="258"/>
      <c r="P67" s="135"/>
    </row>
    <row r="68" spans="1:16">
      <c r="A68" s="72" t="s">
        <v>101</v>
      </c>
      <c r="B68" s="58"/>
      <c r="C68" s="58"/>
      <c r="D68" s="58"/>
      <c r="E68" s="58"/>
      <c r="F68" s="58"/>
      <c r="G68" s="58"/>
      <c r="H68" s="272"/>
      <c r="I68" s="177">
        <v>313</v>
      </c>
      <c r="J68" s="13" t="s">
        <v>54</v>
      </c>
      <c r="K68" s="115"/>
      <c r="L68" s="182">
        <v>90000</v>
      </c>
      <c r="M68" s="118"/>
      <c r="N68" s="206"/>
      <c r="O68" s="258"/>
      <c r="P68" s="135"/>
    </row>
    <row r="69" spans="1:16">
      <c r="A69" s="72" t="s">
        <v>101</v>
      </c>
      <c r="B69" s="58"/>
      <c r="C69" s="58"/>
      <c r="D69" s="58"/>
      <c r="E69" s="58" t="s">
        <v>291</v>
      </c>
      <c r="F69" s="58"/>
      <c r="G69" s="58"/>
      <c r="H69" s="272"/>
      <c r="I69" s="177" t="s">
        <v>55</v>
      </c>
      <c r="J69" s="13" t="s">
        <v>56</v>
      </c>
      <c r="K69" s="115"/>
      <c r="L69" s="182">
        <v>26000</v>
      </c>
      <c r="M69" s="118"/>
      <c r="N69" s="206"/>
      <c r="O69" s="258"/>
      <c r="P69" s="135"/>
    </row>
    <row r="70" spans="1:16">
      <c r="A70" s="72"/>
      <c r="B70" s="58"/>
      <c r="C70" s="58"/>
      <c r="D70" s="58"/>
      <c r="E70" s="58"/>
      <c r="F70" s="58"/>
      <c r="G70" s="58"/>
      <c r="H70" s="272"/>
      <c r="I70" s="177">
        <v>32</v>
      </c>
      <c r="J70" s="13" t="s">
        <v>57</v>
      </c>
      <c r="K70" s="115"/>
      <c r="L70" s="182">
        <f>SUM(L71:L74)</f>
        <v>3724000</v>
      </c>
      <c r="M70" s="118">
        <f>L70*1.01</f>
        <v>3761240</v>
      </c>
      <c r="N70" s="206">
        <f t="shared" ref="M70:N81" si="6">M70*1.01</f>
        <v>3798852.4</v>
      </c>
      <c r="O70" s="258">
        <f t="shared" ref="O70:O81" si="7">M70/L70*100</f>
        <v>101</v>
      </c>
      <c r="P70" s="135">
        <f t="shared" ref="P70:P81" si="8">N70/M70*100</f>
        <v>101</v>
      </c>
    </row>
    <row r="71" spans="1:16">
      <c r="A71" s="72" t="s">
        <v>101</v>
      </c>
      <c r="B71" s="58"/>
      <c r="C71" s="58"/>
      <c r="D71" s="58"/>
      <c r="E71" s="58"/>
      <c r="F71" s="58"/>
      <c r="G71" s="58"/>
      <c r="H71" s="272"/>
      <c r="I71" s="177">
        <v>321</v>
      </c>
      <c r="J71" s="13" t="s">
        <v>58</v>
      </c>
      <c r="K71" s="115"/>
      <c r="L71" s="182">
        <v>34000</v>
      </c>
      <c r="M71" s="118"/>
      <c r="N71" s="206"/>
      <c r="O71" s="258"/>
      <c r="P71" s="135"/>
    </row>
    <row r="72" spans="1:16">
      <c r="A72" s="72" t="s">
        <v>101</v>
      </c>
      <c r="B72" s="58"/>
      <c r="C72" s="58" t="s">
        <v>6</v>
      </c>
      <c r="D72" s="58"/>
      <c r="E72" s="58"/>
      <c r="F72" s="58"/>
      <c r="G72" s="58"/>
      <c r="H72" s="272"/>
      <c r="I72" s="177">
        <v>322</v>
      </c>
      <c r="J72" s="13" t="s">
        <v>59</v>
      </c>
      <c r="K72" s="115"/>
      <c r="L72" s="182">
        <v>390000</v>
      </c>
      <c r="M72" s="118"/>
      <c r="N72" s="206"/>
      <c r="O72" s="258"/>
      <c r="P72" s="135"/>
    </row>
    <row r="73" spans="1:16">
      <c r="A73" s="72" t="s">
        <v>101</v>
      </c>
      <c r="B73" s="58"/>
      <c r="C73" s="58" t="s">
        <v>6</v>
      </c>
      <c r="D73" s="58" t="s">
        <v>15</v>
      </c>
      <c r="E73" s="58"/>
      <c r="F73" s="58" t="s">
        <v>292</v>
      </c>
      <c r="G73" s="58" t="s">
        <v>293</v>
      </c>
      <c r="H73" s="272"/>
      <c r="I73" s="177">
        <v>323</v>
      </c>
      <c r="J73" s="13" t="s">
        <v>60</v>
      </c>
      <c r="K73" s="115"/>
      <c r="L73" s="182">
        <v>2800000</v>
      </c>
      <c r="M73" s="118"/>
      <c r="N73" s="206"/>
      <c r="O73" s="258"/>
      <c r="P73" s="135"/>
    </row>
    <row r="74" spans="1:16">
      <c r="A74" s="72" t="s">
        <v>101</v>
      </c>
      <c r="B74" s="58"/>
      <c r="C74" s="58" t="s">
        <v>6</v>
      </c>
      <c r="D74" s="58" t="s">
        <v>15</v>
      </c>
      <c r="E74" s="58"/>
      <c r="F74" s="58"/>
      <c r="G74" s="58"/>
      <c r="H74" s="272"/>
      <c r="I74" s="177">
        <v>329</v>
      </c>
      <c r="J74" s="13" t="s">
        <v>61</v>
      </c>
      <c r="K74" s="115"/>
      <c r="L74" s="182">
        <v>500000</v>
      </c>
      <c r="M74" s="118"/>
      <c r="N74" s="206"/>
      <c r="O74" s="258"/>
      <c r="P74" s="135"/>
    </row>
    <row r="75" spans="1:16">
      <c r="A75" s="72"/>
      <c r="B75" s="58"/>
      <c r="C75" s="58"/>
      <c r="D75" s="58"/>
      <c r="E75" s="58"/>
      <c r="F75" s="58"/>
      <c r="G75" s="58"/>
      <c r="H75" s="272"/>
      <c r="I75" s="177">
        <v>34</v>
      </c>
      <c r="J75" s="13" t="s">
        <v>62</v>
      </c>
      <c r="K75" s="115"/>
      <c r="L75" s="182">
        <f>SUM(L76)</f>
        <v>9500</v>
      </c>
      <c r="M75" s="118">
        <f t="shared" si="6"/>
        <v>9595</v>
      </c>
      <c r="N75" s="206">
        <f t="shared" si="6"/>
        <v>9690.9500000000007</v>
      </c>
      <c r="O75" s="258">
        <f t="shared" si="7"/>
        <v>101</v>
      </c>
      <c r="P75" s="135">
        <f t="shared" si="8"/>
        <v>101</v>
      </c>
    </row>
    <row r="76" spans="1:16">
      <c r="A76" s="72" t="s">
        <v>101</v>
      </c>
      <c r="B76" s="58"/>
      <c r="C76" s="58"/>
      <c r="D76" s="58"/>
      <c r="E76" s="58"/>
      <c r="F76" s="58"/>
      <c r="G76" s="58"/>
      <c r="H76" s="272"/>
      <c r="I76" s="177">
        <v>343</v>
      </c>
      <c r="J76" s="13" t="s">
        <v>63</v>
      </c>
      <c r="K76" s="115"/>
      <c r="L76" s="182">
        <v>9500</v>
      </c>
      <c r="M76" s="118"/>
      <c r="N76" s="206"/>
      <c r="O76" s="258"/>
      <c r="P76" s="135"/>
    </row>
    <row r="77" spans="1:16">
      <c r="A77" s="72"/>
      <c r="B77" s="58"/>
      <c r="C77" s="58"/>
      <c r="D77" s="58"/>
      <c r="E77" s="58"/>
      <c r="F77" s="58"/>
      <c r="G77" s="58"/>
      <c r="H77" s="272"/>
      <c r="I77" s="177" t="s">
        <v>172</v>
      </c>
      <c r="J77" s="538" t="s">
        <v>174</v>
      </c>
      <c r="K77" s="539"/>
      <c r="L77" s="182">
        <f>L78</f>
        <v>150000</v>
      </c>
      <c r="M77" s="118">
        <f t="shared" si="6"/>
        <v>151500</v>
      </c>
      <c r="N77" s="206">
        <f t="shared" si="6"/>
        <v>153015</v>
      </c>
      <c r="O77" s="258">
        <f>M77/L77*100</f>
        <v>101</v>
      </c>
      <c r="P77" s="135">
        <f>N77/M77*100</f>
        <v>101</v>
      </c>
    </row>
    <row r="78" spans="1:16">
      <c r="A78" s="72" t="s">
        <v>101</v>
      </c>
      <c r="B78" s="58"/>
      <c r="C78" s="58"/>
      <c r="D78" s="58"/>
      <c r="E78" s="58"/>
      <c r="F78" s="58"/>
      <c r="G78" s="58"/>
      <c r="H78" s="272"/>
      <c r="I78" s="177" t="s">
        <v>173</v>
      </c>
      <c r="J78" s="538" t="s">
        <v>175</v>
      </c>
      <c r="K78" s="539"/>
      <c r="L78" s="182">
        <v>150000</v>
      </c>
      <c r="M78" s="118"/>
      <c r="N78" s="206"/>
      <c r="O78" s="258"/>
      <c r="P78" s="135"/>
    </row>
    <row r="79" spans="1:16">
      <c r="A79" s="72"/>
      <c r="B79" s="58"/>
      <c r="C79" s="58"/>
      <c r="D79" s="58"/>
      <c r="E79" s="58"/>
      <c r="F79" s="58"/>
      <c r="G79" s="58"/>
      <c r="H79" s="272"/>
      <c r="I79" s="177">
        <v>37</v>
      </c>
      <c r="J79" s="13" t="s">
        <v>64</v>
      </c>
      <c r="K79" s="115"/>
      <c r="L79" s="182">
        <f>SUM(L80)</f>
        <v>680000</v>
      </c>
      <c r="M79" s="118">
        <f t="shared" si="6"/>
        <v>686800</v>
      </c>
      <c r="N79" s="206">
        <f t="shared" si="6"/>
        <v>693668</v>
      </c>
      <c r="O79" s="258">
        <f t="shared" si="7"/>
        <v>101</v>
      </c>
      <c r="P79" s="135">
        <f t="shared" si="8"/>
        <v>101</v>
      </c>
    </row>
    <row r="80" spans="1:16">
      <c r="A80" s="72" t="s">
        <v>101</v>
      </c>
      <c r="B80" s="58"/>
      <c r="C80" s="58" t="s">
        <v>6</v>
      </c>
      <c r="D80" s="58" t="s">
        <v>15</v>
      </c>
      <c r="E80" s="58"/>
      <c r="F80" s="58"/>
      <c r="G80" s="58"/>
      <c r="H80" s="272"/>
      <c r="I80" s="177">
        <v>372</v>
      </c>
      <c r="J80" s="13" t="s">
        <v>65</v>
      </c>
      <c r="K80" s="115"/>
      <c r="L80" s="182">
        <v>680000</v>
      </c>
      <c r="M80" s="118"/>
      <c r="N80" s="206"/>
      <c r="O80" s="258"/>
      <c r="P80" s="135"/>
    </row>
    <row r="81" spans="1:16">
      <c r="A81" s="72"/>
      <c r="B81" s="58"/>
      <c r="C81" s="58"/>
      <c r="D81" s="58"/>
      <c r="E81" s="58"/>
      <c r="F81" s="58"/>
      <c r="G81" s="58"/>
      <c r="H81" s="272"/>
      <c r="I81" s="177">
        <v>38</v>
      </c>
      <c r="J81" s="13" t="s">
        <v>66</v>
      </c>
      <c r="K81" s="115"/>
      <c r="L81" s="182">
        <f>SUM(L82:L84)</f>
        <v>1585000</v>
      </c>
      <c r="M81" s="118">
        <f t="shared" si="6"/>
        <v>1600850</v>
      </c>
      <c r="N81" s="206">
        <f t="shared" si="6"/>
        <v>1616858.5</v>
      </c>
      <c r="O81" s="258">
        <f t="shared" si="7"/>
        <v>101</v>
      </c>
      <c r="P81" s="135">
        <f t="shared" si="8"/>
        <v>101</v>
      </c>
    </row>
    <row r="82" spans="1:16">
      <c r="A82" s="72" t="s">
        <v>101</v>
      </c>
      <c r="B82" s="58"/>
      <c r="C82" s="58"/>
      <c r="D82" s="58" t="s">
        <v>15</v>
      </c>
      <c r="E82" s="58"/>
      <c r="F82" s="58"/>
      <c r="G82" s="58"/>
      <c r="H82" s="272"/>
      <c r="I82" s="177">
        <v>381</v>
      </c>
      <c r="J82" s="13" t="s">
        <v>67</v>
      </c>
      <c r="K82" s="115"/>
      <c r="L82" s="182">
        <v>485000</v>
      </c>
      <c r="M82" s="118"/>
      <c r="N82" s="206"/>
      <c r="O82" s="258"/>
      <c r="P82" s="135"/>
    </row>
    <row r="83" spans="1:16">
      <c r="A83" s="72" t="s">
        <v>101</v>
      </c>
      <c r="B83" s="58"/>
      <c r="C83" s="58"/>
      <c r="D83" s="58"/>
      <c r="E83" s="58"/>
      <c r="F83" s="58"/>
      <c r="G83" s="58"/>
      <c r="H83" s="272"/>
      <c r="I83" s="177" t="s">
        <v>68</v>
      </c>
      <c r="J83" s="538" t="s">
        <v>69</v>
      </c>
      <c r="K83" s="539"/>
      <c r="L83" s="182">
        <v>800000</v>
      </c>
      <c r="M83" s="118"/>
      <c r="N83" s="206"/>
      <c r="O83" s="258"/>
      <c r="P83" s="135"/>
    </row>
    <row r="84" spans="1:16">
      <c r="A84" s="72"/>
      <c r="B84" s="58"/>
      <c r="C84" s="58"/>
      <c r="D84" s="58" t="s">
        <v>15</v>
      </c>
      <c r="E84" s="58"/>
      <c r="F84" s="58" t="s">
        <v>4</v>
      </c>
      <c r="G84" s="58" t="s">
        <v>293</v>
      </c>
      <c r="H84" s="272"/>
      <c r="I84" s="177">
        <v>386</v>
      </c>
      <c r="J84" s="13" t="s">
        <v>70</v>
      </c>
      <c r="K84" s="115"/>
      <c r="L84" s="182">
        <v>300000</v>
      </c>
      <c r="M84" s="118"/>
      <c r="N84" s="206"/>
      <c r="O84" s="258"/>
      <c r="P84" s="135"/>
    </row>
    <row r="85" spans="1:16" ht="13.15" customHeight="1">
      <c r="A85" s="299"/>
      <c r="B85" s="300"/>
      <c r="C85" s="300"/>
      <c r="D85" s="300"/>
      <c r="E85" s="300"/>
      <c r="F85" s="300" t="s">
        <v>292</v>
      </c>
      <c r="G85" s="300" t="s">
        <v>293</v>
      </c>
      <c r="H85" s="301"/>
      <c r="I85" s="82">
        <v>4</v>
      </c>
      <c r="J85" s="291" t="s">
        <v>16</v>
      </c>
      <c r="K85" s="271"/>
      <c r="L85" s="292">
        <f>L86</f>
        <v>4361500</v>
      </c>
      <c r="M85" s="388">
        <f>M86</f>
        <v>4470537</v>
      </c>
      <c r="N85" s="302">
        <f>M85*1.01</f>
        <v>4515242.37</v>
      </c>
      <c r="O85" s="374">
        <f>M85/L85*100</f>
        <v>102.4999885360541</v>
      </c>
      <c r="P85" s="304">
        <f>N85/M85*100</f>
        <v>101</v>
      </c>
    </row>
    <row r="86" spans="1:16">
      <c r="A86" s="72"/>
      <c r="B86" s="58"/>
      <c r="C86" s="58"/>
      <c r="D86" s="58"/>
      <c r="E86" s="58"/>
      <c r="F86" s="58"/>
      <c r="G86" s="58"/>
      <c r="H86" s="272"/>
      <c r="I86" s="177">
        <v>42</v>
      </c>
      <c r="J86" s="13" t="s">
        <v>71</v>
      </c>
      <c r="K86" s="115"/>
      <c r="L86" s="182">
        <f>SUM(L87:L89)</f>
        <v>4361500</v>
      </c>
      <c r="M86" s="274">
        <v>4470537</v>
      </c>
      <c r="N86" s="280">
        <f>M86*1.01</f>
        <v>4515242.37</v>
      </c>
      <c r="O86" s="389">
        <f>M86/L86*100</f>
        <v>102.4999885360541</v>
      </c>
      <c r="P86" s="147">
        <f>N86/M86*100</f>
        <v>101</v>
      </c>
    </row>
    <row r="87" spans="1:16">
      <c r="A87" s="72"/>
      <c r="B87" s="58"/>
      <c r="C87" s="58"/>
      <c r="D87" s="58"/>
      <c r="E87" s="58"/>
      <c r="F87" s="58" t="s">
        <v>292</v>
      </c>
      <c r="G87" s="58" t="s">
        <v>293</v>
      </c>
      <c r="H87" s="272"/>
      <c r="I87" s="177">
        <v>421</v>
      </c>
      <c r="J87" s="13" t="s">
        <v>72</v>
      </c>
      <c r="K87" s="115"/>
      <c r="L87" s="182">
        <v>3869500</v>
      </c>
      <c r="M87" s="121" t="s">
        <v>4</v>
      </c>
      <c r="N87" s="148" t="s">
        <v>4</v>
      </c>
      <c r="O87" s="285"/>
      <c r="P87" s="16"/>
    </row>
    <row r="88" spans="1:16">
      <c r="A88" s="72"/>
      <c r="B88" s="58"/>
      <c r="C88" s="58"/>
      <c r="D88" s="58"/>
      <c r="E88" s="58"/>
      <c r="F88" s="58"/>
      <c r="G88" s="58" t="s">
        <v>293</v>
      </c>
      <c r="H88" s="272"/>
      <c r="I88" s="177" t="s">
        <v>73</v>
      </c>
      <c r="J88" s="13" t="s">
        <v>74</v>
      </c>
      <c r="K88" s="115"/>
      <c r="L88" s="182">
        <v>246000</v>
      </c>
      <c r="M88" s="121" t="s">
        <v>4</v>
      </c>
      <c r="N88" s="148" t="s">
        <v>4</v>
      </c>
      <c r="O88" s="285"/>
      <c r="P88" s="16"/>
    </row>
    <row r="89" spans="1:16">
      <c r="A89" s="72"/>
      <c r="B89" s="58"/>
      <c r="C89" s="58"/>
      <c r="D89" s="58"/>
      <c r="E89" s="58"/>
      <c r="F89" s="58"/>
      <c r="G89" s="58" t="s">
        <v>293</v>
      </c>
      <c r="H89" s="272"/>
      <c r="I89" s="177" t="s">
        <v>75</v>
      </c>
      <c r="J89" s="538" t="s">
        <v>76</v>
      </c>
      <c r="K89" s="539"/>
      <c r="L89" s="182">
        <v>246000</v>
      </c>
      <c r="M89" s="275" t="s">
        <v>4</v>
      </c>
      <c r="N89" s="281" t="s">
        <v>4</v>
      </c>
      <c r="O89" s="285"/>
      <c r="P89" s="16"/>
    </row>
    <row r="90" spans="1:16" ht="13.15" customHeight="1">
      <c r="A90" s="74"/>
      <c r="B90" s="75"/>
      <c r="C90" s="75"/>
      <c r="D90" s="75"/>
      <c r="E90" s="75"/>
      <c r="F90" s="75"/>
      <c r="G90" s="75"/>
      <c r="H90" s="75"/>
      <c r="I90" s="18" t="s">
        <v>167</v>
      </c>
      <c r="J90" s="18"/>
      <c r="K90" s="18"/>
      <c r="L90" s="18"/>
      <c r="M90" s="19"/>
      <c r="N90" s="20"/>
      <c r="O90" s="21"/>
      <c r="P90" s="22"/>
    </row>
    <row r="91" spans="1:16" ht="12" customHeight="1">
      <c r="A91" s="307"/>
      <c r="B91" s="308"/>
      <c r="C91" s="308"/>
      <c r="D91" s="308"/>
      <c r="E91" s="308"/>
      <c r="F91" s="308"/>
      <c r="G91" s="308"/>
      <c r="H91" s="309" t="s">
        <v>169</v>
      </c>
      <c r="I91" s="310" t="s">
        <v>169</v>
      </c>
      <c r="J91" s="311" t="s">
        <v>18</v>
      </c>
      <c r="K91" s="312"/>
      <c r="L91" s="313">
        <f>L92</f>
        <v>0</v>
      </c>
      <c r="M91" s="314">
        <f>L91*1.01</f>
        <v>0</v>
      </c>
      <c r="N91" s="315">
        <f>M91*1.01</f>
        <v>0</v>
      </c>
      <c r="O91" s="381">
        <v>0</v>
      </c>
      <c r="P91" s="382">
        <v>0</v>
      </c>
    </row>
    <row r="92" spans="1:16">
      <c r="A92" s="72"/>
      <c r="B92" s="58"/>
      <c r="C92" s="58"/>
      <c r="D92" s="58"/>
      <c r="E92" s="58"/>
      <c r="F92" s="58"/>
      <c r="G92" s="58"/>
      <c r="H92" s="272"/>
      <c r="I92" s="178" t="s">
        <v>77</v>
      </c>
      <c r="J92" s="13" t="s">
        <v>78</v>
      </c>
      <c r="K92" s="115"/>
      <c r="L92" s="282">
        <f>L93</f>
        <v>0</v>
      </c>
      <c r="M92" s="276">
        <f>L92*1.01</f>
        <v>0</v>
      </c>
      <c r="N92" s="276">
        <f>M92*1.01</f>
        <v>0</v>
      </c>
      <c r="O92" s="449">
        <v>0</v>
      </c>
      <c r="P92" s="450">
        <v>0</v>
      </c>
    </row>
    <row r="93" spans="1:16">
      <c r="A93" s="72"/>
      <c r="B93" s="58"/>
      <c r="C93" s="58"/>
      <c r="D93" s="58"/>
      <c r="E93" s="58"/>
      <c r="F93" s="58"/>
      <c r="G93" s="58"/>
      <c r="H93" s="272" t="s">
        <v>169</v>
      </c>
      <c r="I93" s="178" t="s">
        <v>79</v>
      </c>
      <c r="J93" s="13" t="s">
        <v>80</v>
      </c>
      <c r="K93" s="115"/>
      <c r="L93" s="282">
        <v>0</v>
      </c>
      <c r="M93" s="276"/>
      <c r="N93" s="448"/>
      <c r="O93" s="286"/>
      <c r="P93" s="287"/>
    </row>
    <row r="94" spans="1:16" ht="12" customHeight="1">
      <c r="A94" s="299"/>
      <c r="B94" s="300"/>
      <c r="C94" s="300"/>
      <c r="D94" s="300"/>
      <c r="E94" s="300"/>
      <c r="F94" s="300"/>
      <c r="G94" s="300"/>
      <c r="H94" s="301" t="s">
        <v>169</v>
      </c>
      <c r="I94" s="82">
        <v>5</v>
      </c>
      <c r="J94" s="291" t="s">
        <v>19</v>
      </c>
      <c r="K94" s="271"/>
      <c r="L94" s="305">
        <f>L95</f>
        <v>0</v>
      </c>
      <c r="M94" s="306">
        <f>L94*1.01</f>
        <v>0</v>
      </c>
      <c r="N94" s="306">
        <f>M94*1.01</f>
        <v>0</v>
      </c>
      <c r="O94" s="381">
        <v>0</v>
      </c>
      <c r="P94" s="382">
        <v>0</v>
      </c>
    </row>
    <row r="95" spans="1:16">
      <c r="A95" s="113"/>
      <c r="B95" s="114"/>
      <c r="C95" s="114"/>
      <c r="D95" s="114"/>
      <c r="E95" s="114"/>
      <c r="F95" s="114"/>
      <c r="G95" s="114"/>
      <c r="H95" s="318"/>
      <c r="I95" s="428" t="s">
        <v>81</v>
      </c>
      <c r="J95" s="325" t="s">
        <v>82</v>
      </c>
      <c r="K95" s="106"/>
      <c r="L95" s="429">
        <f>L96</f>
        <v>0</v>
      </c>
      <c r="M95" s="430">
        <f>L95*1.01</f>
        <v>0</v>
      </c>
      <c r="N95" s="430">
        <f>M95*1.01</f>
        <v>0</v>
      </c>
      <c r="O95" s="449">
        <v>0</v>
      </c>
      <c r="P95" s="450">
        <v>0</v>
      </c>
    </row>
    <row r="96" spans="1:16">
      <c r="A96" s="116"/>
      <c r="B96" s="73"/>
      <c r="C96" s="73"/>
      <c r="D96" s="73"/>
      <c r="E96" s="73"/>
      <c r="F96" s="73"/>
      <c r="G96" s="73"/>
      <c r="H96" s="273" t="s">
        <v>169</v>
      </c>
      <c r="I96" s="233" t="s">
        <v>83</v>
      </c>
      <c r="J96" s="277" t="s">
        <v>84</v>
      </c>
      <c r="K96" s="103"/>
      <c r="L96" s="431">
        <v>0</v>
      </c>
      <c r="M96" s="432"/>
      <c r="N96" s="447"/>
      <c r="O96" s="286"/>
      <c r="P96" s="287"/>
    </row>
    <row r="97" spans="1:16">
      <c r="A97" s="74"/>
      <c r="B97" s="75"/>
      <c r="C97" s="75"/>
      <c r="D97" s="75"/>
      <c r="E97" s="75"/>
      <c r="F97" s="75"/>
      <c r="G97" s="75"/>
      <c r="H97" s="75"/>
      <c r="I97" s="18" t="s">
        <v>166</v>
      </c>
      <c r="J97" s="18"/>
      <c r="K97" s="18"/>
      <c r="L97" s="18"/>
      <c r="M97" s="19"/>
      <c r="N97" s="21"/>
      <c r="O97" s="21"/>
      <c r="P97" s="22"/>
    </row>
    <row r="98" spans="1:16">
      <c r="A98" s="307"/>
      <c r="B98" s="308"/>
      <c r="C98" s="308"/>
      <c r="D98" s="308"/>
      <c r="E98" s="308"/>
      <c r="F98" s="308"/>
      <c r="G98" s="308"/>
      <c r="H98" s="309"/>
      <c r="I98" s="310">
        <v>9</v>
      </c>
      <c r="J98" s="311" t="s">
        <v>21</v>
      </c>
      <c r="K98" s="312"/>
      <c r="L98" s="408">
        <f>L99</f>
        <v>315525</v>
      </c>
      <c r="M98" s="409">
        <f>L98*1.01</f>
        <v>318680.25</v>
      </c>
      <c r="N98" s="409">
        <f>M98*1.01</f>
        <v>321867.05249999999</v>
      </c>
      <c r="O98" s="462">
        <f>M98/L98*100</f>
        <v>101</v>
      </c>
      <c r="P98" s="463">
        <f>N98/M98*100</f>
        <v>101</v>
      </c>
    </row>
    <row r="99" spans="1:16">
      <c r="A99" s="72"/>
      <c r="B99" s="58"/>
      <c r="C99" s="58"/>
      <c r="D99" s="58"/>
      <c r="E99" s="58"/>
      <c r="F99" s="58"/>
      <c r="G99" s="58"/>
      <c r="H99" s="272"/>
      <c r="I99" s="177">
        <v>92</v>
      </c>
      <c r="J99" s="13" t="s">
        <v>85</v>
      </c>
      <c r="K99" s="115"/>
      <c r="L99" s="134">
        <f>L100</f>
        <v>315525</v>
      </c>
      <c r="M99" s="275">
        <f>L99*1.01</f>
        <v>318680.25</v>
      </c>
      <c r="N99" s="275">
        <f>M99*1.01</f>
        <v>321867.05249999999</v>
      </c>
      <c r="O99" s="464">
        <f>M99/L99*100</f>
        <v>101</v>
      </c>
      <c r="P99" s="242">
        <f>N99/M99*100</f>
        <v>101</v>
      </c>
    </row>
    <row r="100" spans="1:16">
      <c r="A100" s="116"/>
      <c r="B100" s="73"/>
      <c r="C100" s="73"/>
      <c r="D100" s="73"/>
      <c r="E100" s="73"/>
      <c r="F100" s="73"/>
      <c r="G100" s="73"/>
      <c r="H100" s="273"/>
      <c r="I100" s="104">
        <v>922</v>
      </c>
      <c r="J100" s="277" t="s">
        <v>86</v>
      </c>
      <c r="K100" s="103"/>
      <c r="L100" s="136">
        <v>315525</v>
      </c>
      <c r="M100" s="283"/>
      <c r="N100" s="283"/>
      <c r="O100" s="286"/>
      <c r="P100" s="287"/>
    </row>
    <row r="101" spans="1:16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3"/>
      <c r="M101" s="26"/>
      <c r="N101" s="27"/>
      <c r="O101" s="27"/>
      <c r="P101" s="27"/>
    </row>
    <row r="102" spans="1:16">
      <c r="A102" s="536" t="s">
        <v>163</v>
      </c>
      <c r="B102" s="536"/>
      <c r="C102" s="536"/>
      <c r="D102" s="536"/>
      <c r="E102" s="536"/>
      <c r="F102" s="536"/>
      <c r="G102" s="536"/>
      <c r="H102" s="536"/>
      <c r="I102" s="536"/>
      <c r="J102" s="536"/>
      <c r="K102" s="536"/>
      <c r="L102" s="536"/>
      <c r="M102" s="536"/>
      <c r="N102" s="536"/>
      <c r="O102" s="536"/>
      <c r="P102" s="536"/>
    </row>
    <row r="103" spans="1:16">
      <c r="A103" s="535" t="s">
        <v>402</v>
      </c>
      <c r="B103" s="535"/>
      <c r="C103" s="535"/>
      <c r="D103" s="535"/>
      <c r="E103" s="535"/>
      <c r="F103" s="535"/>
      <c r="G103" s="535"/>
      <c r="H103" s="535"/>
      <c r="I103" s="535"/>
      <c r="J103" s="535"/>
      <c r="K103" s="535"/>
      <c r="L103" s="535"/>
      <c r="M103" s="535"/>
      <c r="N103" s="535"/>
      <c r="O103" s="535"/>
      <c r="P103" s="535"/>
    </row>
    <row r="104" spans="1:16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3"/>
      <c r="M104" s="26"/>
      <c r="N104" s="27"/>
      <c r="O104" s="27"/>
      <c r="P104" s="27"/>
    </row>
    <row r="105" spans="1:16">
      <c r="A105" s="26"/>
      <c r="B105" s="26"/>
      <c r="C105" s="26"/>
      <c r="D105" s="26"/>
      <c r="E105" s="26"/>
      <c r="F105" s="26"/>
      <c r="G105" s="26"/>
      <c r="H105" s="26"/>
      <c r="I105" s="52"/>
      <c r="J105" s="52"/>
      <c r="K105" s="52"/>
      <c r="L105" s="52"/>
      <c r="M105" s="26"/>
      <c r="N105" s="27"/>
      <c r="O105" s="27"/>
      <c r="P105" s="27"/>
    </row>
    <row r="106" spans="1:16">
      <c r="A106" s="26"/>
      <c r="B106" s="26"/>
      <c r="C106" s="26"/>
      <c r="D106" s="26"/>
      <c r="E106" s="26"/>
      <c r="F106" s="26"/>
      <c r="G106" s="26"/>
      <c r="H106" s="26"/>
      <c r="I106" s="52"/>
      <c r="J106" s="54" t="s">
        <v>5</v>
      </c>
      <c r="K106" s="55"/>
      <c r="L106" s="52"/>
      <c r="M106" s="26"/>
      <c r="N106" s="27"/>
      <c r="O106" s="27"/>
      <c r="P106" s="27"/>
    </row>
    <row r="107" spans="1:16">
      <c r="A107" s="26"/>
      <c r="B107" s="26"/>
      <c r="C107" s="26"/>
      <c r="D107" s="26"/>
      <c r="E107" s="26"/>
      <c r="F107" s="26"/>
      <c r="G107" s="26"/>
      <c r="H107" s="26"/>
      <c r="I107" s="56">
        <v>1</v>
      </c>
      <c r="J107" s="57" t="s">
        <v>87</v>
      </c>
      <c r="K107" s="57"/>
      <c r="L107" s="52"/>
      <c r="M107" s="26"/>
      <c r="N107" s="27"/>
      <c r="O107" s="27"/>
      <c r="P107" s="27"/>
    </row>
    <row r="108" spans="1:16">
      <c r="A108" s="26"/>
      <c r="B108" s="26"/>
      <c r="C108" s="26"/>
      <c r="D108" s="26"/>
      <c r="E108" s="26"/>
      <c r="F108" s="26"/>
      <c r="G108" s="26"/>
      <c r="H108" s="26"/>
      <c r="I108" s="56" t="s">
        <v>290</v>
      </c>
      <c r="J108" s="57" t="s">
        <v>294</v>
      </c>
      <c r="K108" s="57"/>
      <c r="L108" s="52"/>
      <c r="M108" s="26"/>
      <c r="N108" s="27"/>
      <c r="O108" s="27"/>
      <c r="P108" s="27"/>
    </row>
    <row r="109" spans="1:16">
      <c r="A109" s="26"/>
      <c r="B109" s="26"/>
      <c r="C109" s="26"/>
      <c r="D109" s="26"/>
      <c r="E109" s="26"/>
      <c r="F109" s="26"/>
      <c r="G109" s="26"/>
      <c r="H109" s="26"/>
      <c r="I109" s="56" t="s">
        <v>6</v>
      </c>
      <c r="J109" s="57" t="s">
        <v>88</v>
      </c>
      <c r="K109" s="57"/>
      <c r="L109" s="52"/>
      <c r="M109" s="26"/>
      <c r="N109" s="27"/>
      <c r="O109" s="27"/>
      <c r="P109" s="27"/>
    </row>
    <row r="110" spans="1:16">
      <c r="A110" s="26"/>
      <c r="B110" s="26"/>
      <c r="C110" s="26"/>
      <c r="D110" s="26"/>
      <c r="E110" s="26"/>
      <c r="F110" s="26"/>
      <c r="G110" s="26"/>
      <c r="H110" s="26"/>
      <c r="I110" s="56" t="s">
        <v>15</v>
      </c>
      <c r="J110" s="57" t="s">
        <v>89</v>
      </c>
      <c r="K110" s="57"/>
      <c r="L110" s="52"/>
      <c r="M110" s="26"/>
      <c r="N110" s="27"/>
      <c r="O110" s="27"/>
      <c r="P110" s="27"/>
    </row>
    <row r="111" spans="1:16">
      <c r="A111" s="26"/>
      <c r="B111" s="26"/>
      <c r="C111" s="26"/>
      <c r="D111" s="26"/>
      <c r="E111" s="26"/>
      <c r="F111" s="26"/>
      <c r="G111" s="26"/>
      <c r="H111" s="26"/>
      <c r="I111" s="56" t="s">
        <v>291</v>
      </c>
      <c r="J111" s="57" t="s">
        <v>90</v>
      </c>
      <c r="K111" s="57"/>
      <c r="L111" s="52"/>
      <c r="M111" s="26"/>
      <c r="N111" s="27"/>
      <c r="O111" s="27"/>
      <c r="P111" s="27"/>
    </row>
    <row r="112" spans="1:16">
      <c r="A112" s="26"/>
      <c r="B112" s="26"/>
      <c r="C112" s="26"/>
      <c r="D112" s="26"/>
      <c r="E112" s="26"/>
      <c r="F112" s="26"/>
      <c r="G112" s="26"/>
      <c r="H112" s="26"/>
      <c r="I112" s="56" t="s">
        <v>292</v>
      </c>
      <c r="J112" s="57" t="s">
        <v>91</v>
      </c>
      <c r="K112" s="57"/>
      <c r="L112" s="52"/>
      <c r="M112" s="26"/>
      <c r="N112" s="27"/>
      <c r="O112" s="27"/>
      <c r="P112" s="27"/>
    </row>
    <row r="113" spans="1:16">
      <c r="A113" s="26"/>
      <c r="B113" s="26"/>
      <c r="C113" s="26"/>
      <c r="D113" s="26"/>
      <c r="E113" s="26"/>
      <c r="F113" s="26"/>
      <c r="G113" s="26"/>
      <c r="H113" s="26"/>
      <c r="I113" s="56" t="s">
        <v>293</v>
      </c>
      <c r="J113" s="57" t="s">
        <v>295</v>
      </c>
      <c r="K113" s="57"/>
      <c r="L113" s="52"/>
      <c r="M113" s="26"/>
      <c r="N113" s="27"/>
      <c r="O113" s="27"/>
      <c r="P113" s="27"/>
    </row>
    <row r="114" spans="1:16">
      <c r="A114" s="26"/>
      <c r="B114" s="26"/>
      <c r="C114" s="26"/>
      <c r="D114" s="26"/>
      <c r="E114" s="26"/>
      <c r="F114" s="26"/>
      <c r="G114" s="26"/>
      <c r="H114" s="26"/>
      <c r="I114" s="56" t="s">
        <v>169</v>
      </c>
      <c r="J114" s="57" t="s">
        <v>296</v>
      </c>
      <c r="K114" s="57"/>
      <c r="L114" s="52"/>
      <c r="M114" s="26"/>
      <c r="N114" s="27"/>
      <c r="O114" s="27"/>
      <c r="P114" s="27"/>
    </row>
    <row r="115" spans="1:16">
      <c r="A115" s="1"/>
      <c r="B115" s="1"/>
      <c r="C115" s="1"/>
      <c r="D115" s="1"/>
      <c r="E115" s="1"/>
      <c r="F115" s="1"/>
      <c r="G115" s="1"/>
      <c r="H115" s="1"/>
      <c r="I115" s="56"/>
      <c r="J115" s="2"/>
      <c r="K115" s="2"/>
      <c r="L115" s="1"/>
      <c r="M115" s="1"/>
    </row>
  </sheetData>
  <mergeCells count="22">
    <mergeCell ref="A103:P103"/>
    <mergeCell ref="A2:P2"/>
    <mergeCell ref="A3:K3"/>
    <mergeCell ref="A8:P8"/>
    <mergeCell ref="A10:P10"/>
    <mergeCell ref="A4:P4"/>
    <mergeCell ref="A5:P5"/>
    <mergeCell ref="A7:P7"/>
    <mergeCell ref="J53:K53"/>
    <mergeCell ref="J55:K55"/>
    <mergeCell ref="J56:K56"/>
    <mergeCell ref="J83:K83"/>
    <mergeCell ref="J89:K89"/>
    <mergeCell ref="J38:K38"/>
    <mergeCell ref="A1:P1"/>
    <mergeCell ref="A102:P102"/>
    <mergeCell ref="A33:P33"/>
    <mergeCell ref="J65:K65"/>
    <mergeCell ref="J77:K77"/>
    <mergeCell ref="J78:K78"/>
    <mergeCell ref="I12:I13"/>
    <mergeCell ref="A36:H3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50"/>
  <sheetViews>
    <sheetView topLeftCell="A55" zoomScaleNormal="100" workbookViewId="0">
      <selection activeCell="O206" sqref="O206"/>
    </sheetView>
  </sheetViews>
  <sheetFormatPr defaultRowHeight="15"/>
  <cols>
    <col min="1" max="1" width="12.5703125" customWidth="1"/>
    <col min="2" max="9" width="1.85546875" customWidth="1"/>
    <col min="10" max="10" width="8" customWidth="1"/>
    <col min="11" max="11" width="8.5703125" customWidth="1"/>
    <col min="13" max="13" width="34.28515625" customWidth="1"/>
    <col min="14" max="16" width="10.7109375" customWidth="1"/>
    <col min="17" max="18" width="5.7109375" customWidth="1"/>
    <col min="21" max="21" width="12.7109375" bestFit="1" customWidth="1"/>
  </cols>
  <sheetData>
    <row r="1" spans="1:18" ht="15.75">
      <c r="A1" s="580" t="s">
        <v>161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  <c r="O1" s="580"/>
      <c r="P1" s="580"/>
      <c r="Q1" s="580"/>
      <c r="R1" s="580"/>
    </row>
    <row r="2" spans="1:18" ht="15.75">
      <c r="A2" s="4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5"/>
      <c r="N2" s="1"/>
      <c r="O2" s="1"/>
    </row>
    <row r="3" spans="1:18">
      <c r="A3" s="581" t="s">
        <v>160</v>
      </c>
      <c r="B3" s="581"/>
      <c r="C3" s="581"/>
      <c r="D3" s="581"/>
      <c r="E3" s="581"/>
      <c r="F3" s="581"/>
      <c r="G3" s="581"/>
      <c r="H3" s="581"/>
      <c r="I3" s="581"/>
      <c r="J3" s="581"/>
      <c r="K3" s="581"/>
      <c r="L3" s="581"/>
      <c r="M3" s="581"/>
      <c r="N3" s="581"/>
      <c r="O3" s="581"/>
      <c r="P3" s="581"/>
      <c r="Q3" s="581"/>
      <c r="R3" s="581"/>
    </row>
    <row r="4" spans="1:18">
      <c r="A4" s="579" t="s">
        <v>406</v>
      </c>
      <c r="B4" s="579"/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579"/>
      <c r="N4" s="579"/>
      <c r="O4" s="579"/>
      <c r="P4" s="579"/>
      <c r="Q4" s="579"/>
      <c r="R4" s="579"/>
    </row>
    <row r="5" spans="1:18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1"/>
      <c r="O5" s="1"/>
    </row>
    <row r="6" spans="1:18">
      <c r="A6" s="83" t="s">
        <v>92</v>
      </c>
      <c r="B6" s="63"/>
      <c r="C6" s="64" t="s">
        <v>92</v>
      </c>
      <c r="D6" s="64"/>
      <c r="E6" s="64"/>
      <c r="F6" s="64"/>
      <c r="G6" s="64"/>
      <c r="H6" s="64"/>
      <c r="I6" s="86"/>
      <c r="J6" s="83" t="s">
        <v>93</v>
      </c>
      <c r="K6" s="64" t="s">
        <v>95</v>
      </c>
      <c r="L6" s="64"/>
      <c r="M6" s="64"/>
      <c r="N6" s="438" t="s">
        <v>2</v>
      </c>
      <c r="O6" s="65" t="s">
        <v>132</v>
      </c>
      <c r="P6" s="439" t="s">
        <v>132</v>
      </c>
      <c r="Q6" s="249" t="s">
        <v>3</v>
      </c>
      <c r="R6" s="195" t="s">
        <v>3</v>
      </c>
    </row>
    <row r="7" spans="1:18">
      <c r="A7" s="84" t="s">
        <v>94</v>
      </c>
      <c r="B7" s="66"/>
      <c r="C7" s="67"/>
      <c r="D7" s="67"/>
      <c r="E7" s="67"/>
      <c r="F7" s="67"/>
      <c r="G7" s="67"/>
      <c r="H7" s="67"/>
      <c r="I7" s="87"/>
      <c r="J7" s="84"/>
      <c r="K7" s="67"/>
      <c r="L7" s="67"/>
      <c r="M7" s="67"/>
      <c r="N7" s="440" t="s">
        <v>133</v>
      </c>
      <c r="O7" s="68" t="s">
        <v>164</v>
      </c>
      <c r="P7" s="441" t="s">
        <v>411</v>
      </c>
      <c r="Q7" s="440" t="s">
        <v>165</v>
      </c>
      <c r="R7" s="441" t="s">
        <v>412</v>
      </c>
    </row>
    <row r="8" spans="1:18">
      <c r="A8" s="84" t="s">
        <v>298</v>
      </c>
      <c r="B8" s="66"/>
      <c r="C8" s="67"/>
      <c r="D8" s="67"/>
      <c r="E8" s="67"/>
      <c r="F8" s="67"/>
      <c r="G8" s="67"/>
      <c r="H8" s="67"/>
      <c r="I8" s="87"/>
      <c r="J8" s="84"/>
      <c r="K8" s="67"/>
      <c r="L8" s="181" t="s">
        <v>177</v>
      </c>
      <c r="M8" s="181"/>
      <c r="N8" s="442"/>
      <c r="O8" s="246" t="s">
        <v>4</v>
      </c>
      <c r="P8" s="443"/>
      <c r="Q8" s="250"/>
      <c r="R8" s="196"/>
    </row>
    <row r="9" spans="1:18">
      <c r="A9" s="85" t="s">
        <v>301</v>
      </c>
      <c r="B9" s="66"/>
      <c r="C9" s="67" t="s">
        <v>299</v>
      </c>
      <c r="D9" s="67"/>
      <c r="E9" s="67"/>
      <c r="F9" s="67"/>
      <c r="G9" s="67"/>
      <c r="H9" s="67"/>
      <c r="I9" s="87"/>
      <c r="J9" s="85" t="s">
        <v>302</v>
      </c>
      <c r="K9" s="254" t="s">
        <v>96</v>
      </c>
      <c r="L9" s="255"/>
      <c r="M9" s="255"/>
      <c r="N9" s="444" t="s">
        <v>4</v>
      </c>
      <c r="O9" s="69" t="s">
        <v>4</v>
      </c>
      <c r="P9" s="445"/>
      <c r="Q9" s="251"/>
      <c r="R9" s="197"/>
    </row>
    <row r="10" spans="1:18">
      <c r="A10" s="88"/>
      <c r="B10" s="89">
        <v>1</v>
      </c>
      <c r="C10" s="76">
        <v>2</v>
      </c>
      <c r="D10" s="76">
        <v>3</v>
      </c>
      <c r="E10" s="76">
        <v>4</v>
      </c>
      <c r="F10" s="76">
        <v>5</v>
      </c>
      <c r="G10" s="76">
        <v>6</v>
      </c>
      <c r="H10" s="76">
        <v>7</v>
      </c>
      <c r="I10" s="172" t="s">
        <v>169</v>
      </c>
      <c r="J10" s="253"/>
      <c r="K10" s="252" t="s">
        <v>97</v>
      </c>
      <c r="L10" s="252"/>
      <c r="M10" s="252"/>
      <c r="N10" s="244">
        <f>N11+N45</f>
        <v>11334000</v>
      </c>
      <c r="O10" s="360">
        <f>O11+O45</f>
        <v>11512762</v>
      </c>
      <c r="P10" s="245">
        <v>11627889</v>
      </c>
      <c r="Q10" s="247">
        <f>O10/N10*100</f>
        <v>101.5772189871184</v>
      </c>
      <c r="R10" s="248">
        <f>P10/O10*100</f>
        <v>100.99999461467195</v>
      </c>
    </row>
    <row r="11" spans="1:18">
      <c r="A11" s="122"/>
      <c r="B11" s="123"/>
      <c r="C11" s="124"/>
      <c r="D11" s="124"/>
      <c r="E11" s="124"/>
      <c r="F11" s="124"/>
      <c r="G11" s="124"/>
      <c r="H11" s="124"/>
      <c r="I11" s="126"/>
      <c r="J11" s="122"/>
      <c r="K11" s="125" t="s">
        <v>200</v>
      </c>
      <c r="L11" s="125"/>
      <c r="M11" s="125"/>
      <c r="N11" s="155">
        <f>SUM(N12)</f>
        <v>558500</v>
      </c>
      <c r="O11" s="361">
        <f>O12</f>
        <v>564085</v>
      </c>
      <c r="P11" s="198">
        <f>O11*1.01</f>
        <v>569725.85</v>
      </c>
      <c r="Q11" s="184">
        <f>O11/N11*100</f>
        <v>101</v>
      </c>
      <c r="R11" s="185">
        <f>P11/O11*100</f>
        <v>101</v>
      </c>
    </row>
    <row r="12" spans="1:18">
      <c r="A12" s="170"/>
      <c r="B12" s="175"/>
      <c r="C12" s="127"/>
      <c r="D12" s="127"/>
      <c r="E12" s="127"/>
      <c r="F12" s="127"/>
      <c r="G12" s="127"/>
      <c r="H12" s="127"/>
      <c r="I12" s="129"/>
      <c r="J12" s="170"/>
      <c r="K12" s="128" t="s">
        <v>201</v>
      </c>
      <c r="L12" s="128"/>
      <c r="M12" s="128"/>
      <c r="N12" s="186">
        <f>SUM(N13)</f>
        <v>558500</v>
      </c>
      <c r="O12" s="363">
        <f>O13</f>
        <v>564085</v>
      </c>
      <c r="P12" s="199">
        <f>O12*1.01</f>
        <v>569725.85</v>
      </c>
      <c r="Q12" s="187">
        <f t="shared" ref="Q12:Q40" si="0">O12/N12*100</f>
        <v>101</v>
      </c>
      <c r="R12" s="158">
        <f t="shared" ref="R12:R40" si="1">P12/O12*100</f>
        <v>101</v>
      </c>
    </row>
    <row r="13" spans="1:18">
      <c r="A13" s="93"/>
      <c r="B13" s="94"/>
      <c r="C13" s="78"/>
      <c r="D13" s="78"/>
      <c r="E13" s="78"/>
      <c r="F13" s="78"/>
      <c r="G13" s="78"/>
      <c r="H13" s="78"/>
      <c r="I13" s="95"/>
      <c r="J13" s="179" t="s">
        <v>8</v>
      </c>
      <c r="K13" s="71" t="s">
        <v>184</v>
      </c>
      <c r="L13" s="71"/>
      <c r="M13" s="71"/>
      <c r="N13" s="159">
        <f>N14+N26+N31+N40</f>
        <v>558500</v>
      </c>
      <c r="O13" s="226">
        <f>O14+O26+O31+O40</f>
        <v>564085</v>
      </c>
      <c r="P13" s="222">
        <f t="shared" ref="P13" si="2">O13*1.01</f>
        <v>569725.85</v>
      </c>
      <c r="Q13" s="188">
        <f t="shared" si="0"/>
        <v>101</v>
      </c>
      <c r="R13" s="161">
        <f t="shared" si="1"/>
        <v>101</v>
      </c>
    </row>
    <row r="14" spans="1:18">
      <c r="A14" s="568" t="s">
        <v>210</v>
      </c>
      <c r="B14" s="583" t="s">
        <v>101</v>
      </c>
      <c r="C14" s="566"/>
      <c r="D14" s="566" t="s">
        <v>6</v>
      </c>
      <c r="E14" s="566" t="s">
        <v>15</v>
      </c>
      <c r="F14" s="566"/>
      <c r="G14" s="566" t="s">
        <v>292</v>
      </c>
      <c r="H14" s="566" t="s">
        <v>293</v>
      </c>
      <c r="I14" s="173"/>
      <c r="J14" s="568"/>
      <c r="K14" s="100" t="s">
        <v>99</v>
      </c>
      <c r="L14" s="100"/>
      <c r="M14" s="100"/>
      <c r="N14" s="570">
        <f>N16+N20</f>
        <v>370000</v>
      </c>
      <c r="O14" s="572">
        <f>O16+O20</f>
        <v>373700</v>
      </c>
      <c r="P14" s="574">
        <f>O14*1.01</f>
        <v>377437</v>
      </c>
      <c r="Q14" s="559">
        <f>O14/N14*100</f>
        <v>101</v>
      </c>
      <c r="R14" s="562">
        <f>P14/O14*100</f>
        <v>101</v>
      </c>
    </row>
    <row r="15" spans="1:18">
      <c r="A15" s="569"/>
      <c r="B15" s="584"/>
      <c r="C15" s="567"/>
      <c r="D15" s="567"/>
      <c r="E15" s="567"/>
      <c r="F15" s="567"/>
      <c r="G15" s="567"/>
      <c r="H15" s="567"/>
      <c r="I15" s="189"/>
      <c r="J15" s="569"/>
      <c r="K15" s="101" t="s">
        <v>100</v>
      </c>
      <c r="L15" s="101"/>
      <c r="M15" s="101"/>
      <c r="N15" s="571"/>
      <c r="O15" s="573"/>
      <c r="P15" s="575"/>
      <c r="Q15" s="560"/>
      <c r="R15" s="563"/>
    </row>
    <row r="16" spans="1:18">
      <c r="A16" s="90" t="s">
        <v>211</v>
      </c>
      <c r="B16" s="112" t="s">
        <v>101</v>
      </c>
      <c r="C16" s="105"/>
      <c r="D16" s="105" t="s">
        <v>6</v>
      </c>
      <c r="E16" s="105" t="s">
        <v>15</v>
      </c>
      <c r="F16" s="105"/>
      <c r="G16" s="105"/>
      <c r="H16" s="105"/>
      <c r="I16" s="92"/>
      <c r="J16" s="90" t="s">
        <v>98</v>
      </c>
      <c r="K16" s="91" t="s">
        <v>197</v>
      </c>
      <c r="L16" s="91"/>
      <c r="M16" s="91"/>
      <c r="N16" s="166">
        <f>SUM(N17)</f>
        <v>220000</v>
      </c>
      <c r="O16" s="167">
        <f t="shared" ref="O16:P16" si="3">N16*1.01</f>
        <v>222200</v>
      </c>
      <c r="P16" s="200">
        <f t="shared" si="3"/>
        <v>224422</v>
      </c>
      <c r="Q16" s="168">
        <f t="shared" si="0"/>
        <v>101</v>
      </c>
      <c r="R16" s="169">
        <f t="shared" si="1"/>
        <v>101</v>
      </c>
    </row>
    <row r="17" spans="1:18">
      <c r="A17" s="110" t="s">
        <v>211</v>
      </c>
      <c r="B17" s="113"/>
      <c r="C17" s="114"/>
      <c r="D17" s="114"/>
      <c r="E17" s="114"/>
      <c r="F17" s="114"/>
      <c r="G17" s="114"/>
      <c r="H17" s="114"/>
      <c r="I17" s="106"/>
      <c r="J17" s="177" t="s">
        <v>98</v>
      </c>
      <c r="K17" s="14">
        <v>3</v>
      </c>
      <c r="L17" s="14" t="s">
        <v>14</v>
      </c>
      <c r="M17" s="14"/>
      <c r="N17" s="182">
        <f>N18</f>
        <v>220000</v>
      </c>
      <c r="O17" s="118">
        <f>N17*1.01</f>
        <v>222200</v>
      </c>
      <c r="P17" s="201">
        <f t="shared" ref="P17" si="4">O17*1.01</f>
        <v>224422</v>
      </c>
      <c r="Q17" s="120">
        <f t="shared" si="0"/>
        <v>101</v>
      </c>
      <c r="R17" s="144">
        <f t="shared" si="1"/>
        <v>101</v>
      </c>
    </row>
    <row r="18" spans="1:18">
      <c r="A18" s="110" t="s">
        <v>211</v>
      </c>
      <c r="B18" s="72"/>
      <c r="C18" s="58"/>
      <c r="D18" s="58"/>
      <c r="E18" s="58"/>
      <c r="F18" s="58"/>
      <c r="G18" s="58"/>
      <c r="H18" s="58"/>
      <c r="I18" s="115"/>
      <c r="J18" s="177" t="s">
        <v>98</v>
      </c>
      <c r="K18" s="14">
        <v>32</v>
      </c>
      <c r="L18" s="14" t="s">
        <v>57</v>
      </c>
      <c r="M18" s="14"/>
      <c r="N18" s="134">
        <f>N19</f>
        <v>220000</v>
      </c>
      <c r="O18" s="118">
        <f>N18*1.01</f>
        <v>222200</v>
      </c>
      <c r="P18" s="201">
        <f>O18*1.01</f>
        <v>224422</v>
      </c>
      <c r="Q18" s="120">
        <f t="shared" si="0"/>
        <v>101</v>
      </c>
      <c r="R18" s="144">
        <f t="shared" si="1"/>
        <v>101</v>
      </c>
    </row>
    <row r="19" spans="1:18">
      <c r="A19" s="110" t="s">
        <v>211</v>
      </c>
      <c r="B19" s="72" t="s">
        <v>101</v>
      </c>
      <c r="C19" s="58"/>
      <c r="D19" s="58" t="s">
        <v>6</v>
      </c>
      <c r="E19" s="58" t="s">
        <v>15</v>
      </c>
      <c r="F19" s="58"/>
      <c r="G19" s="58"/>
      <c r="H19" s="58"/>
      <c r="I19" s="115"/>
      <c r="J19" s="177" t="s">
        <v>98</v>
      </c>
      <c r="K19" s="14">
        <v>329</v>
      </c>
      <c r="L19" s="14" t="s">
        <v>61</v>
      </c>
      <c r="M19" s="14"/>
      <c r="N19" s="182">
        <v>220000</v>
      </c>
      <c r="O19" s="118"/>
      <c r="P19" s="201"/>
      <c r="Q19" s="120"/>
      <c r="R19" s="144"/>
    </row>
    <row r="20" spans="1:18">
      <c r="A20" s="90" t="s">
        <v>212</v>
      </c>
      <c r="B20" s="112" t="s">
        <v>101</v>
      </c>
      <c r="C20" s="105"/>
      <c r="D20" s="105" t="s">
        <v>6</v>
      </c>
      <c r="E20" s="105"/>
      <c r="F20" s="105"/>
      <c r="G20" s="105" t="s">
        <v>292</v>
      </c>
      <c r="H20" s="105" t="s">
        <v>293</v>
      </c>
      <c r="I20" s="92"/>
      <c r="J20" s="90" t="s">
        <v>98</v>
      </c>
      <c r="K20" s="91" t="s">
        <v>198</v>
      </c>
      <c r="L20" s="91"/>
      <c r="M20" s="91"/>
      <c r="N20" s="166">
        <f>SUM(N21)</f>
        <v>150000</v>
      </c>
      <c r="O20" s="180">
        <f t="shared" ref="O20" si="5">N20*1.01</f>
        <v>151500</v>
      </c>
      <c r="P20" s="200">
        <v>153014</v>
      </c>
      <c r="Q20" s="168">
        <f t="shared" si="0"/>
        <v>101</v>
      </c>
      <c r="R20" s="169">
        <f t="shared" si="1"/>
        <v>100.9993399339934</v>
      </c>
    </row>
    <row r="21" spans="1:18">
      <c r="A21" s="110" t="s">
        <v>212</v>
      </c>
      <c r="B21" s="72"/>
      <c r="C21" s="58"/>
      <c r="D21" s="58"/>
      <c r="E21" s="58"/>
      <c r="F21" s="58"/>
      <c r="G21" s="58"/>
      <c r="H21" s="58"/>
      <c r="I21" s="115"/>
      <c r="J21" s="177" t="s">
        <v>98</v>
      </c>
      <c r="K21" s="14">
        <v>3</v>
      </c>
      <c r="L21" s="14" t="s">
        <v>14</v>
      </c>
      <c r="M21" s="14"/>
      <c r="N21" s="182">
        <f>SUM(N22)</f>
        <v>150000</v>
      </c>
      <c r="O21" s="118">
        <f>N21*1.01</f>
        <v>151500</v>
      </c>
      <c r="P21" s="201">
        <v>153014</v>
      </c>
      <c r="Q21" s="120">
        <f t="shared" si="0"/>
        <v>101</v>
      </c>
      <c r="R21" s="144">
        <f t="shared" si="1"/>
        <v>100.9993399339934</v>
      </c>
    </row>
    <row r="22" spans="1:18">
      <c r="A22" s="110" t="s">
        <v>212</v>
      </c>
      <c r="B22" s="72"/>
      <c r="C22" s="58"/>
      <c r="D22" s="58"/>
      <c r="E22" s="58"/>
      <c r="F22" s="58"/>
      <c r="G22" s="58"/>
      <c r="H22" s="58"/>
      <c r="I22" s="115"/>
      <c r="J22" s="177" t="s">
        <v>98</v>
      </c>
      <c r="K22" s="14">
        <v>32</v>
      </c>
      <c r="L22" s="14" t="s">
        <v>57</v>
      </c>
      <c r="M22" s="14"/>
      <c r="N22" s="182">
        <f>SUM(N23:N25)</f>
        <v>150000</v>
      </c>
      <c r="O22" s="118">
        <f>N22*1.01</f>
        <v>151500</v>
      </c>
      <c r="P22" s="201">
        <v>153014</v>
      </c>
      <c r="Q22" s="120">
        <f t="shared" si="0"/>
        <v>101</v>
      </c>
      <c r="R22" s="144">
        <f t="shared" si="1"/>
        <v>100.9993399339934</v>
      </c>
    </row>
    <row r="23" spans="1:18">
      <c r="A23" s="110" t="s">
        <v>212</v>
      </c>
      <c r="B23" s="72" t="s">
        <v>101</v>
      </c>
      <c r="C23" s="58"/>
      <c r="D23" s="58" t="s">
        <v>6</v>
      </c>
      <c r="E23" s="58"/>
      <c r="F23" s="58"/>
      <c r="G23" s="58"/>
      <c r="H23" s="58"/>
      <c r="I23" s="115"/>
      <c r="J23" s="177" t="s">
        <v>98</v>
      </c>
      <c r="K23" s="357" t="s">
        <v>102</v>
      </c>
      <c r="L23" s="14" t="s">
        <v>103</v>
      </c>
      <c r="M23" s="14"/>
      <c r="N23" s="182">
        <v>50000</v>
      </c>
      <c r="O23" s="118"/>
      <c r="P23" s="201"/>
      <c r="Q23" s="120"/>
      <c r="R23" s="144"/>
    </row>
    <row r="24" spans="1:18">
      <c r="A24" s="110" t="s">
        <v>212</v>
      </c>
      <c r="B24" s="72" t="s">
        <v>101</v>
      </c>
      <c r="C24" s="58" t="s">
        <v>4</v>
      </c>
      <c r="D24" s="58" t="s">
        <v>6</v>
      </c>
      <c r="E24" s="58"/>
      <c r="F24" s="58"/>
      <c r="G24" s="58" t="s">
        <v>292</v>
      </c>
      <c r="H24" s="58" t="s">
        <v>293</v>
      </c>
      <c r="I24" s="115"/>
      <c r="J24" s="177" t="s">
        <v>98</v>
      </c>
      <c r="K24" s="357" t="s">
        <v>104</v>
      </c>
      <c r="L24" s="14" t="s">
        <v>60</v>
      </c>
      <c r="M24" s="14"/>
      <c r="N24" s="182">
        <v>50000</v>
      </c>
      <c r="O24" s="118"/>
      <c r="P24" s="201"/>
      <c r="Q24" s="120"/>
      <c r="R24" s="144"/>
    </row>
    <row r="25" spans="1:18">
      <c r="A25" s="110" t="s">
        <v>212</v>
      </c>
      <c r="B25" s="72" t="s">
        <v>101</v>
      </c>
      <c r="C25" s="58"/>
      <c r="D25" s="58" t="s">
        <v>6</v>
      </c>
      <c r="E25" s="58"/>
      <c r="F25" s="58"/>
      <c r="G25" s="58"/>
      <c r="H25" s="58"/>
      <c r="I25" s="115"/>
      <c r="J25" s="177" t="s">
        <v>98</v>
      </c>
      <c r="K25" s="357" t="s">
        <v>108</v>
      </c>
      <c r="L25" s="14" t="s">
        <v>61</v>
      </c>
      <c r="M25" s="14"/>
      <c r="N25" s="182">
        <v>50000</v>
      </c>
      <c r="O25" s="118"/>
      <c r="P25" s="201"/>
      <c r="Q25" s="120"/>
      <c r="R25" s="144"/>
    </row>
    <row r="26" spans="1:18">
      <c r="A26" s="111" t="s">
        <v>213</v>
      </c>
      <c r="B26" s="174" t="s">
        <v>101</v>
      </c>
      <c r="C26" s="97"/>
      <c r="D26" s="97"/>
      <c r="E26" s="97"/>
      <c r="F26" s="97"/>
      <c r="G26" s="97"/>
      <c r="H26" s="97"/>
      <c r="I26" s="99"/>
      <c r="J26" s="111"/>
      <c r="K26" s="98" t="s">
        <v>303</v>
      </c>
      <c r="L26" s="98"/>
      <c r="M26" s="98"/>
      <c r="N26" s="190">
        <f>N27</f>
        <v>15000</v>
      </c>
      <c r="O26" s="191">
        <f t="shared" ref="O26:P28" si="6">N26*1.01</f>
        <v>15150</v>
      </c>
      <c r="P26" s="202">
        <f t="shared" si="6"/>
        <v>15301.5</v>
      </c>
      <c r="Q26" s="192">
        <f t="shared" si="0"/>
        <v>101</v>
      </c>
      <c r="R26" s="165">
        <f t="shared" si="1"/>
        <v>101</v>
      </c>
    </row>
    <row r="27" spans="1:18">
      <c r="A27" s="90" t="s">
        <v>214</v>
      </c>
      <c r="B27" s="112" t="s">
        <v>101</v>
      </c>
      <c r="C27" s="105"/>
      <c r="D27" s="105"/>
      <c r="E27" s="105"/>
      <c r="F27" s="105"/>
      <c r="G27" s="105"/>
      <c r="H27" s="105"/>
      <c r="I27" s="92"/>
      <c r="J27" s="90" t="s">
        <v>98</v>
      </c>
      <c r="K27" s="91" t="s">
        <v>199</v>
      </c>
      <c r="L27" s="91" t="s">
        <v>105</v>
      </c>
      <c r="M27" s="91"/>
      <c r="N27" s="193">
        <f>SUM(N28)</f>
        <v>15000</v>
      </c>
      <c r="O27" s="194">
        <f>N27*1.01</f>
        <v>15150</v>
      </c>
      <c r="P27" s="200">
        <f t="shared" si="6"/>
        <v>15301.5</v>
      </c>
      <c r="Q27" s="168">
        <f t="shared" si="0"/>
        <v>101</v>
      </c>
      <c r="R27" s="169">
        <f t="shared" si="1"/>
        <v>101</v>
      </c>
    </row>
    <row r="28" spans="1:18">
      <c r="A28" s="110" t="s">
        <v>214</v>
      </c>
      <c r="B28" s="72"/>
      <c r="C28" s="58"/>
      <c r="D28" s="58"/>
      <c r="E28" s="58"/>
      <c r="F28" s="58"/>
      <c r="G28" s="58"/>
      <c r="H28" s="58"/>
      <c r="I28" s="115"/>
      <c r="J28" s="177" t="s">
        <v>98</v>
      </c>
      <c r="K28" s="14">
        <v>3</v>
      </c>
      <c r="L28" s="14" t="s">
        <v>14</v>
      </c>
      <c r="M28" s="14"/>
      <c r="N28" s="134">
        <f>N29</f>
        <v>15000</v>
      </c>
      <c r="O28" s="121">
        <f>N28*1.01</f>
        <v>15150</v>
      </c>
      <c r="P28" s="201">
        <f t="shared" si="6"/>
        <v>15301.5</v>
      </c>
      <c r="Q28" s="120">
        <f t="shared" si="0"/>
        <v>101</v>
      </c>
      <c r="R28" s="144">
        <f t="shared" si="1"/>
        <v>101</v>
      </c>
    </row>
    <row r="29" spans="1:18">
      <c r="A29" s="110" t="s">
        <v>214</v>
      </c>
      <c r="B29" s="72"/>
      <c r="C29" s="58"/>
      <c r="D29" s="58"/>
      <c r="E29" s="58"/>
      <c r="F29" s="58"/>
      <c r="G29" s="58"/>
      <c r="H29" s="58"/>
      <c r="I29" s="115"/>
      <c r="J29" s="177" t="s">
        <v>98</v>
      </c>
      <c r="K29" s="14">
        <v>38</v>
      </c>
      <c r="L29" s="14" t="s">
        <v>66</v>
      </c>
      <c r="M29" s="14"/>
      <c r="N29" s="134">
        <f>N30</f>
        <v>15000</v>
      </c>
      <c r="O29" s="121">
        <f>N29*1.01</f>
        <v>15150</v>
      </c>
      <c r="P29" s="201">
        <f>O29*1.01</f>
        <v>15301.5</v>
      </c>
      <c r="Q29" s="120">
        <f t="shared" si="0"/>
        <v>101</v>
      </c>
      <c r="R29" s="144">
        <f t="shared" si="1"/>
        <v>101</v>
      </c>
    </row>
    <row r="30" spans="1:18">
      <c r="A30" s="110" t="s">
        <v>214</v>
      </c>
      <c r="B30" s="72" t="s">
        <v>101</v>
      </c>
      <c r="C30" s="58"/>
      <c r="D30" s="58"/>
      <c r="E30" s="58"/>
      <c r="F30" s="58"/>
      <c r="G30" s="58"/>
      <c r="H30" s="58"/>
      <c r="I30" s="115"/>
      <c r="J30" s="177" t="s">
        <v>98</v>
      </c>
      <c r="K30" s="14">
        <v>381</v>
      </c>
      <c r="L30" s="14" t="s">
        <v>67</v>
      </c>
      <c r="M30" s="14"/>
      <c r="N30" s="134">
        <v>15000</v>
      </c>
      <c r="O30" s="121"/>
      <c r="P30" s="201"/>
      <c r="Q30" s="120"/>
      <c r="R30" s="144"/>
    </row>
    <row r="31" spans="1:18">
      <c r="A31" s="111" t="s">
        <v>215</v>
      </c>
      <c r="B31" s="174" t="s">
        <v>101</v>
      </c>
      <c r="C31" s="97"/>
      <c r="D31" s="97"/>
      <c r="E31" s="97"/>
      <c r="F31" s="97"/>
      <c r="G31" s="97"/>
      <c r="H31" s="97"/>
      <c r="I31" s="99"/>
      <c r="J31" s="111"/>
      <c r="K31" s="98" t="s">
        <v>304</v>
      </c>
      <c r="L31" s="98"/>
      <c r="M31" s="98"/>
      <c r="N31" s="190">
        <f>N32</f>
        <v>123500</v>
      </c>
      <c r="O31" s="217">
        <f>O32</f>
        <v>124735</v>
      </c>
      <c r="P31" s="204">
        <f t="shared" ref="P31" si="7">O31*1.01</f>
        <v>125982.35</v>
      </c>
      <c r="Q31" s="229">
        <f t="shared" si="0"/>
        <v>101</v>
      </c>
      <c r="R31" s="230">
        <f t="shared" si="1"/>
        <v>101</v>
      </c>
    </row>
    <row r="32" spans="1:18">
      <c r="A32" s="90" t="s">
        <v>216</v>
      </c>
      <c r="B32" s="112" t="s">
        <v>101</v>
      </c>
      <c r="C32" s="105"/>
      <c r="D32" s="105"/>
      <c r="E32" s="105"/>
      <c r="F32" s="105"/>
      <c r="G32" s="105"/>
      <c r="H32" s="105"/>
      <c r="I32" s="92"/>
      <c r="J32" s="90" t="s">
        <v>98</v>
      </c>
      <c r="K32" s="91" t="s">
        <v>199</v>
      </c>
      <c r="L32" s="91" t="s">
        <v>106</v>
      </c>
      <c r="M32" s="91"/>
      <c r="N32" s="193">
        <f>SUM(N33)</f>
        <v>123500</v>
      </c>
      <c r="O32" s="194">
        <f t="shared" ref="O32" si="8">N32*1.01</f>
        <v>124735</v>
      </c>
      <c r="P32" s="205">
        <f t="shared" ref="P32:P34" si="9">O32*1.01</f>
        <v>125982.35</v>
      </c>
      <c r="Q32" s="231">
        <f t="shared" ref="Q32:Q34" si="10">O32/N32*100</f>
        <v>101</v>
      </c>
      <c r="R32" s="232">
        <f t="shared" ref="R32:R34" si="11">P32/O32*100</f>
        <v>101</v>
      </c>
    </row>
    <row r="33" spans="1:18">
      <c r="A33" s="413" t="s">
        <v>216</v>
      </c>
      <c r="B33" s="460"/>
      <c r="C33" s="259"/>
      <c r="D33" s="259"/>
      <c r="E33" s="259"/>
      <c r="F33" s="259"/>
      <c r="G33" s="259"/>
      <c r="H33" s="259"/>
      <c r="I33" s="260"/>
      <c r="J33" s="326" t="s">
        <v>98</v>
      </c>
      <c r="K33" s="326" t="s">
        <v>6</v>
      </c>
      <c r="L33" s="564" t="s">
        <v>14</v>
      </c>
      <c r="M33" s="564"/>
      <c r="N33" s="261">
        <f>N34+N38</f>
        <v>123500</v>
      </c>
      <c r="O33" s="262">
        <f>O34+O38</f>
        <v>124735</v>
      </c>
      <c r="P33" s="387">
        <f t="shared" si="9"/>
        <v>125982.35</v>
      </c>
      <c r="Q33" s="489">
        <f t="shared" si="10"/>
        <v>101</v>
      </c>
      <c r="R33" s="264">
        <f t="shared" si="11"/>
        <v>101</v>
      </c>
    </row>
    <row r="34" spans="1:18">
      <c r="A34" s="109" t="s">
        <v>216</v>
      </c>
      <c r="B34" s="114"/>
      <c r="C34" s="114"/>
      <c r="D34" s="114"/>
      <c r="E34" s="114"/>
      <c r="F34" s="114"/>
      <c r="G34" s="114"/>
      <c r="H34" s="114"/>
      <c r="I34" s="106"/>
      <c r="J34" s="107" t="s">
        <v>98</v>
      </c>
      <c r="K34" s="117" t="s">
        <v>107</v>
      </c>
      <c r="L34" s="565" t="s">
        <v>57</v>
      </c>
      <c r="M34" s="565"/>
      <c r="N34" s="131">
        <f>SUM(N35:N37)</f>
        <v>111500</v>
      </c>
      <c r="O34" s="132">
        <f>N34*1.01</f>
        <v>112615</v>
      </c>
      <c r="P34" s="265">
        <f t="shared" si="9"/>
        <v>113741.15</v>
      </c>
      <c r="Q34" s="266">
        <f t="shared" si="10"/>
        <v>101</v>
      </c>
      <c r="R34" s="267">
        <f t="shared" si="11"/>
        <v>101</v>
      </c>
    </row>
    <row r="35" spans="1:18">
      <c r="A35" s="110" t="s">
        <v>216</v>
      </c>
      <c r="B35" s="58" t="s">
        <v>101</v>
      </c>
      <c r="C35" s="58"/>
      <c r="D35" s="58"/>
      <c r="E35" s="58"/>
      <c r="F35" s="58"/>
      <c r="G35" s="58"/>
      <c r="H35" s="58"/>
      <c r="I35" s="115"/>
      <c r="J35" s="177" t="s">
        <v>98</v>
      </c>
      <c r="K35" s="14" t="s">
        <v>104</v>
      </c>
      <c r="L35" s="451" t="s">
        <v>60</v>
      </c>
      <c r="M35" s="451"/>
      <c r="N35" s="134">
        <v>60000</v>
      </c>
      <c r="O35" s="121"/>
      <c r="P35" s="203"/>
      <c r="Q35" s="140"/>
      <c r="R35" s="145"/>
    </row>
    <row r="36" spans="1:18">
      <c r="A36" s="110" t="s">
        <v>216</v>
      </c>
      <c r="B36" s="58" t="s">
        <v>101</v>
      </c>
      <c r="C36" s="58"/>
      <c r="D36" s="58"/>
      <c r="E36" s="58"/>
      <c r="F36" s="58"/>
      <c r="G36" s="58"/>
      <c r="H36" s="58"/>
      <c r="I36" s="115"/>
      <c r="J36" s="177" t="s">
        <v>98</v>
      </c>
      <c r="K36" s="14" t="s">
        <v>108</v>
      </c>
      <c r="L36" s="561" t="s">
        <v>61</v>
      </c>
      <c r="M36" s="561"/>
      <c r="N36" s="134">
        <v>50000</v>
      </c>
      <c r="O36" s="121" t="s">
        <v>4</v>
      </c>
      <c r="P36" s="203" t="s">
        <v>4</v>
      </c>
      <c r="Q36" s="140"/>
      <c r="R36" s="145"/>
    </row>
    <row r="37" spans="1:18">
      <c r="A37" s="110" t="s">
        <v>216</v>
      </c>
      <c r="B37" s="58"/>
      <c r="C37" s="58"/>
      <c r="D37" s="58"/>
      <c r="E37" s="58"/>
      <c r="F37" s="58"/>
      <c r="G37" s="58"/>
      <c r="H37" s="58"/>
      <c r="I37" s="115"/>
      <c r="J37" s="177" t="s">
        <v>98</v>
      </c>
      <c r="K37" s="14" t="s">
        <v>415</v>
      </c>
      <c r="L37" s="561" t="s">
        <v>63</v>
      </c>
      <c r="M37" s="539"/>
      <c r="N37" s="134">
        <v>1500</v>
      </c>
      <c r="O37" s="121"/>
      <c r="P37" s="203"/>
      <c r="Q37" s="140"/>
      <c r="R37" s="145"/>
    </row>
    <row r="38" spans="1:18">
      <c r="A38" s="110" t="s">
        <v>216</v>
      </c>
      <c r="B38" s="58"/>
      <c r="C38" s="58"/>
      <c r="D38" s="58"/>
      <c r="E38" s="58"/>
      <c r="F38" s="58"/>
      <c r="G38" s="58"/>
      <c r="H38" s="58"/>
      <c r="I38" s="115"/>
      <c r="J38" s="177" t="s">
        <v>98</v>
      </c>
      <c r="K38" s="14" t="s">
        <v>113</v>
      </c>
      <c r="L38" s="561" t="s">
        <v>109</v>
      </c>
      <c r="M38" s="561"/>
      <c r="N38" s="134">
        <f>SUM(N39)</f>
        <v>12000</v>
      </c>
      <c r="O38" s="121">
        <f>N38*1.01</f>
        <v>12120</v>
      </c>
      <c r="P38" s="135">
        <f>O38*1.01</f>
        <v>12241.2</v>
      </c>
      <c r="Q38" s="140">
        <f t="shared" ref="Q38" si="12">O38/N38*100</f>
        <v>101</v>
      </c>
      <c r="R38" s="146">
        <f t="shared" ref="R38" si="13">P38/O38*100</f>
        <v>101</v>
      </c>
    </row>
    <row r="39" spans="1:18">
      <c r="A39" s="108" t="s">
        <v>216</v>
      </c>
      <c r="B39" s="73" t="s">
        <v>101</v>
      </c>
      <c r="C39" s="73"/>
      <c r="D39" s="73"/>
      <c r="E39" s="73"/>
      <c r="F39" s="73"/>
      <c r="G39" s="73"/>
      <c r="H39" s="73"/>
      <c r="I39" s="103"/>
      <c r="J39" s="104" t="s">
        <v>98</v>
      </c>
      <c r="K39" s="17">
        <v>381</v>
      </c>
      <c r="L39" s="17" t="s">
        <v>67</v>
      </c>
      <c r="M39" s="17"/>
      <c r="N39" s="136">
        <v>12000</v>
      </c>
      <c r="O39" s="137" t="s">
        <v>4</v>
      </c>
      <c r="P39" s="268" t="s">
        <v>4</v>
      </c>
      <c r="Q39" s="269"/>
      <c r="R39" s="270"/>
    </row>
    <row r="40" spans="1:18">
      <c r="A40" s="111" t="s">
        <v>217</v>
      </c>
      <c r="B40" s="174" t="s">
        <v>101</v>
      </c>
      <c r="C40" s="97"/>
      <c r="D40" s="97"/>
      <c r="E40" s="97"/>
      <c r="F40" s="97"/>
      <c r="G40" s="97"/>
      <c r="H40" s="97"/>
      <c r="I40" s="99"/>
      <c r="J40" s="111"/>
      <c r="K40" s="98" t="s">
        <v>305</v>
      </c>
      <c r="L40" s="98"/>
      <c r="M40" s="98"/>
      <c r="N40" s="190">
        <f>N41</f>
        <v>50000</v>
      </c>
      <c r="O40" s="217">
        <f t="shared" ref="O40:P40" si="14">N40*1.01</f>
        <v>50500</v>
      </c>
      <c r="P40" s="218">
        <f t="shared" si="14"/>
        <v>51005</v>
      </c>
      <c r="Q40" s="192">
        <f t="shared" si="0"/>
        <v>101</v>
      </c>
      <c r="R40" s="165">
        <f t="shared" si="1"/>
        <v>101</v>
      </c>
    </row>
    <row r="41" spans="1:18">
      <c r="A41" s="90" t="s">
        <v>218</v>
      </c>
      <c r="B41" s="112" t="s">
        <v>101</v>
      </c>
      <c r="C41" s="105"/>
      <c r="D41" s="105"/>
      <c r="E41" s="105"/>
      <c r="F41" s="105"/>
      <c r="G41" s="105"/>
      <c r="H41" s="105"/>
      <c r="I41" s="92"/>
      <c r="J41" s="90" t="s">
        <v>98</v>
      </c>
      <c r="K41" s="91" t="s">
        <v>199</v>
      </c>
      <c r="L41" s="91" t="s">
        <v>110</v>
      </c>
      <c r="M41" s="91"/>
      <c r="N41" s="193">
        <f>N42</f>
        <v>50000</v>
      </c>
      <c r="O41" s="194">
        <f t="shared" ref="O41:P41" si="15">N41*1.01</f>
        <v>50500</v>
      </c>
      <c r="P41" s="208">
        <f t="shared" si="15"/>
        <v>51005</v>
      </c>
      <c r="Q41" s="168">
        <f t="shared" ref="Q41:Q43" si="16">O41/N41*100</f>
        <v>101</v>
      </c>
      <c r="R41" s="169">
        <f t="shared" ref="R41:R43" si="17">P41/O41*100</f>
        <v>101</v>
      </c>
    </row>
    <row r="42" spans="1:18">
      <c r="A42" s="110" t="s">
        <v>218</v>
      </c>
      <c r="B42" s="72"/>
      <c r="C42" s="58"/>
      <c r="D42" s="58"/>
      <c r="E42" s="58"/>
      <c r="F42" s="58"/>
      <c r="G42" s="58"/>
      <c r="H42" s="58"/>
      <c r="I42" s="115"/>
      <c r="J42" s="177" t="s">
        <v>98</v>
      </c>
      <c r="K42" s="14" t="s">
        <v>6</v>
      </c>
      <c r="L42" s="561" t="s">
        <v>14</v>
      </c>
      <c r="M42" s="561"/>
      <c r="N42" s="134">
        <f>N43</f>
        <v>50000</v>
      </c>
      <c r="O42" s="121">
        <f t="shared" ref="O42:P42" si="18">N42*1.01</f>
        <v>50500</v>
      </c>
      <c r="P42" s="135">
        <f t="shared" si="18"/>
        <v>51005</v>
      </c>
      <c r="Q42" s="120">
        <f t="shared" si="16"/>
        <v>101</v>
      </c>
      <c r="R42" s="144">
        <f t="shared" si="17"/>
        <v>101</v>
      </c>
    </row>
    <row r="43" spans="1:18">
      <c r="A43" s="110" t="s">
        <v>218</v>
      </c>
      <c r="B43" s="72"/>
      <c r="C43" s="58"/>
      <c r="D43" s="58"/>
      <c r="E43" s="58"/>
      <c r="F43" s="58"/>
      <c r="G43" s="58"/>
      <c r="H43" s="58"/>
      <c r="I43" s="115"/>
      <c r="J43" s="177" t="s">
        <v>98</v>
      </c>
      <c r="K43" s="14" t="s">
        <v>113</v>
      </c>
      <c r="L43" s="561" t="s">
        <v>109</v>
      </c>
      <c r="M43" s="561"/>
      <c r="N43" s="134">
        <f>SUM(N44)</f>
        <v>50000</v>
      </c>
      <c r="O43" s="121">
        <f>N43*1.01</f>
        <v>50500</v>
      </c>
      <c r="P43" s="135">
        <f>O43*1.01</f>
        <v>51005</v>
      </c>
      <c r="Q43" s="120">
        <f t="shared" si="16"/>
        <v>101</v>
      </c>
      <c r="R43" s="144">
        <f t="shared" si="17"/>
        <v>101</v>
      </c>
    </row>
    <row r="44" spans="1:18">
      <c r="A44" s="110" t="s">
        <v>218</v>
      </c>
      <c r="B44" s="72" t="s">
        <v>101</v>
      </c>
      <c r="C44" s="58"/>
      <c r="D44" s="58"/>
      <c r="E44" s="58"/>
      <c r="F44" s="58"/>
      <c r="G44" s="58"/>
      <c r="H44" s="58"/>
      <c r="I44" s="115"/>
      <c r="J44" s="177" t="s">
        <v>98</v>
      </c>
      <c r="K44" s="14">
        <v>381</v>
      </c>
      <c r="L44" s="14" t="s">
        <v>67</v>
      </c>
      <c r="M44" s="14"/>
      <c r="N44" s="134">
        <v>50000</v>
      </c>
      <c r="O44" s="121" t="s">
        <v>4</v>
      </c>
      <c r="P44" s="201" t="s">
        <v>4</v>
      </c>
      <c r="Q44" s="120"/>
      <c r="R44" s="144"/>
    </row>
    <row r="45" spans="1:18">
      <c r="A45" s="122"/>
      <c r="B45" s="123"/>
      <c r="C45" s="124"/>
      <c r="D45" s="124"/>
      <c r="E45" s="124"/>
      <c r="F45" s="124"/>
      <c r="G45" s="124"/>
      <c r="H45" s="124"/>
      <c r="I45" s="126"/>
      <c r="J45" s="122"/>
      <c r="K45" s="125" t="s">
        <v>202</v>
      </c>
      <c r="L45" s="125"/>
      <c r="M45" s="125"/>
      <c r="N45" s="155">
        <f>N46+N97+N112+N155+N185+N212+N225</f>
        <v>10775500</v>
      </c>
      <c r="O45" s="361">
        <f>O46+O97+O112+O155+O185+O212+O225</f>
        <v>10948677</v>
      </c>
      <c r="P45" s="362">
        <f>O45*1.01</f>
        <v>11058163.77</v>
      </c>
      <c r="Q45" s="152">
        <f>O45/N45*100</f>
        <v>101.60713655978842</v>
      </c>
      <c r="R45" s="153">
        <f>P45/O45*100</f>
        <v>101</v>
      </c>
    </row>
    <row r="46" spans="1:18">
      <c r="A46" s="170"/>
      <c r="B46" s="175"/>
      <c r="C46" s="127"/>
      <c r="D46" s="127"/>
      <c r="E46" s="127"/>
      <c r="F46" s="127"/>
      <c r="G46" s="127"/>
      <c r="H46" s="127"/>
      <c r="I46" s="129"/>
      <c r="J46" s="170"/>
      <c r="K46" s="128" t="s">
        <v>203</v>
      </c>
      <c r="L46" s="128"/>
      <c r="M46" s="128"/>
      <c r="N46" s="156">
        <f t="shared" ref="N46" si="19">SUM(N47)</f>
        <v>3112000</v>
      </c>
      <c r="O46" s="363">
        <f>O47</f>
        <v>3147161</v>
      </c>
      <c r="P46" s="364">
        <f t="shared" ref="P46:P50" si="20">O46*1.01</f>
        <v>3178632.61</v>
      </c>
      <c r="Q46" s="157">
        <f t="shared" ref="Q46:Q64" si="21">O46/N46*100</f>
        <v>101.12985218508996</v>
      </c>
      <c r="R46" s="158">
        <f t="shared" ref="R46:R64" si="22">P46/O46*100</f>
        <v>101</v>
      </c>
    </row>
    <row r="47" spans="1:18">
      <c r="A47" s="171"/>
      <c r="B47" s="176"/>
      <c r="C47" s="77"/>
      <c r="D47" s="77"/>
      <c r="E47" s="77"/>
      <c r="F47" s="77"/>
      <c r="G47" s="77"/>
      <c r="H47" s="77"/>
      <c r="I47" s="154"/>
      <c r="J47" s="96" t="s">
        <v>8</v>
      </c>
      <c r="K47" s="70" t="s">
        <v>185</v>
      </c>
      <c r="L47" s="70"/>
      <c r="M47" s="70"/>
      <c r="N47" s="159">
        <f>SUM(N48)</f>
        <v>3112000</v>
      </c>
      <c r="O47" s="226">
        <f>O48</f>
        <v>3147161</v>
      </c>
      <c r="P47" s="227">
        <f t="shared" si="20"/>
        <v>3178632.61</v>
      </c>
      <c r="Q47" s="160">
        <f t="shared" si="21"/>
        <v>101.12985218508996</v>
      </c>
      <c r="R47" s="161">
        <f t="shared" si="22"/>
        <v>101</v>
      </c>
    </row>
    <row r="48" spans="1:18">
      <c r="A48" s="111" t="s">
        <v>219</v>
      </c>
      <c r="B48" s="174" t="s">
        <v>101</v>
      </c>
      <c r="C48" s="97"/>
      <c r="D48" s="97" t="s">
        <v>6</v>
      </c>
      <c r="E48" s="97" t="s">
        <v>15</v>
      </c>
      <c r="F48" s="97" t="s">
        <v>291</v>
      </c>
      <c r="G48" s="97"/>
      <c r="H48" s="97" t="s">
        <v>293</v>
      </c>
      <c r="I48" s="99"/>
      <c r="J48" s="111"/>
      <c r="K48" s="98" t="s">
        <v>112</v>
      </c>
      <c r="L48" s="98"/>
      <c r="M48" s="98"/>
      <c r="N48" s="162">
        <f>N49+N69+N77+N89+N85+N73+N93+N81</f>
        <v>3112000</v>
      </c>
      <c r="O48" s="163">
        <f>O49+O69+O73+O77+O85+O89+O93+O81</f>
        <v>3147161</v>
      </c>
      <c r="P48" s="204">
        <f>O48*1.01</f>
        <v>3178632.61</v>
      </c>
      <c r="Q48" s="164">
        <f t="shared" si="21"/>
        <v>101.12985218508996</v>
      </c>
      <c r="R48" s="165">
        <f t="shared" si="22"/>
        <v>101</v>
      </c>
    </row>
    <row r="49" spans="1:18">
      <c r="A49" s="90" t="s">
        <v>260</v>
      </c>
      <c r="B49" s="112" t="s">
        <v>101</v>
      </c>
      <c r="C49" s="105"/>
      <c r="D49" s="105" t="s">
        <v>6</v>
      </c>
      <c r="E49" s="105" t="s">
        <v>15</v>
      </c>
      <c r="F49" s="105"/>
      <c r="G49" s="105"/>
      <c r="H49" s="105"/>
      <c r="I49" s="92"/>
      <c r="J49" s="90" t="s">
        <v>111</v>
      </c>
      <c r="K49" s="91" t="s">
        <v>247</v>
      </c>
      <c r="L49" s="91"/>
      <c r="M49" s="91"/>
      <c r="N49" s="166">
        <f>SUM(N50)</f>
        <v>2556000</v>
      </c>
      <c r="O49" s="167">
        <f>O50</f>
        <v>2581560</v>
      </c>
      <c r="P49" s="205">
        <f t="shared" si="20"/>
        <v>2607375.6</v>
      </c>
      <c r="Q49" s="257">
        <f t="shared" si="21"/>
        <v>101</v>
      </c>
      <c r="R49" s="169">
        <f t="shared" si="22"/>
        <v>101</v>
      </c>
    </row>
    <row r="50" spans="1:18">
      <c r="A50" s="109" t="s">
        <v>260</v>
      </c>
      <c r="B50" s="114"/>
      <c r="C50" s="114"/>
      <c r="D50" s="114"/>
      <c r="E50" s="114"/>
      <c r="F50" s="114"/>
      <c r="G50" s="114"/>
      <c r="H50" s="114"/>
      <c r="I50" s="117"/>
      <c r="J50" s="107" t="s">
        <v>111</v>
      </c>
      <c r="K50" s="117">
        <v>3</v>
      </c>
      <c r="L50" s="117" t="s">
        <v>14</v>
      </c>
      <c r="M50" s="117"/>
      <c r="N50" s="256">
        <f>N51+N57+N62+N66+N64</f>
        <v>2556000</v>
      </c>
      <c r="O50" s="234">
        <f>O51+O57+O62+O66+O64</f>
        <v>2581560</v>
      </c>
      <c r="P50" s="235">
        <f t="shared" si="20"/>
        <v>2607375.6</v>
      </c>
      <c r="Q50" s="456">
        <f t="shared" si="21"/>
        <v>101</v>
      </c>
      <c r="R50" s="236">
        <f t="shared" si="22"/>
        <v>101</v>
      </c>
    </row>
    <row r="51" spans="1:18">
      <c r="A51" s="110" t="s">
        <v>260</v>
      </c>
      <c r="B51" s="58"/>
      <c r="C51" s="58"/>
      <c r="D51" s="58"/>
      <c r="E51" s="58"/>
      <c r="F51" s="58"/>
      <c r="G51" s="58"/>
      <c r="H51" s="58"/>
      <c r="I51" s="14"/>
      <c r="J51" s="177" t="s">
        <v>111</v>
      </c>
      <c r="K51" s="14">
        <v>31</v>
      </c>
      <c r="L51" s="14" t="s">
        <v>49</v>
      </c>
      <c r="M51" s="14"/>
      <c r="N51" s="182">
        <f>SUM(N52:N56)</f>
        <v>824000</v>
      </c>
      <c r="O51" s="118">
        <f>N51*1.01</f>
        <v>832240</v>
      </c>
      <c r="P51" s="206">
        <f>O51*1.01</f>
        <v>840562.4</v>
      </c>
      <c r="Q51" s="389">
        <f t="shared" si="21"/>
        <v>101</v>
      </c>
      <c r="R51" s="147">
        <f t="shared" si="22"/>
        <v>101</v>
      </c>
    </row>
    <row r="52" spans="1:18">
      <c r="A52" s="110" t="s">
        <v>260</v>
      </c>
      <c r="B52" s="58" t="s">
        <v>101</v>
      </c>
      <c r="C52" s="58"/>
      <c r="D52" s="58"/>
      <c r="E52" s="58"/>
      <c r="F52" s="58"/>
      <c r="G52" s="58"/>
      <c r="H52" s="58"/>
      <c r="I52" s="14"/>
      <c r="J52" s="177" t="s">
        <v>111</v>
      </c>
      <c r="K52" s="14">
        <v>311</v>
      </c>
      <c r="L52" s="561" t="s">
        <v>50</v>
      </c>
      <c r="M52" s="561"/>
      <c r="N52" s="182">
        <v>540000</v>
      </c>
      <c r="O52" s="118"/>
      <c r="P52" s="206"/>
      <c r="Q52" s="258"/>
      <c r="R52" s="147"/>
    </row>
    <row r="53" spans="1:18">
      <c r="A53" s="110" t="s">
        <v>260</v>
      </c>
      <c r="B53" s="58" t="s">
        <v>101</v>
      </c>
      <c r="C53" s="58"/>
      <c r="D53" s="58"/>
      <c r="E53" s="58"/>
      <c r="F53" s="58" t="s">
        <v>291</v>
      </c>
      <c r="G53" s="58"/>
      <c r="H53" s="58"/>
      <c r="I53" s="14"/>
      <c r="J53" s="177" t="s">
        <v>111</v>
      </c>
      <c r="K53" s="14" t="s">
        <v>51</v>
      </c>
      <c r="L53" s="14" t="s">
        <v>52</v>
      </c>
      <c r="M53" s="14"/>
      <c r="N53" s="182">
        <v>150000</v>
      </c>
      <c r="O53" s="118"/>
      <c r="P53" s="206"/>
      <c r="Q53" s="258"/>
      <c r="R53" s="147"/>
    </row>
    <row r="54" spans="1:18">
      <c r="A54" s="110" t="s">
        <v>260</v>
      </c>
      <c r="B54" s="58" t="s">
        <v>101</v>
      </c>
      <c r="C54" s="58"/>
      <c r="D54" s="58"/>
      <c r="E54" s="58"/>
      <c r="F54" s="58"/>
      <c r="G54" s="58"/>
      <c r="H54" s="58"/>
      <c r="I54" s="14"/>
      <c r="J54" s="177" t="s">
        <v>111</v>
      </c>
      <c r="K54" s="14">
        <v>312</v>
      </c>
      <c r="L54" s="14" t="s">
        <v>53</v>
      </c>
      <c r="M54" s="14"/>
      <c r="N54" s="134">
        <v>18000</v>
      </c>
      <c r="O54" s="118"/>
      <c r="P54" s="206"/>
      <c r="Q54" s="258"/>
      <c r="R54" s="147"/>
    </row>
    <row r="55" spans="1:18">
      <c r="A55" s="110" t="s">
        <v>260</v>
      </c>
      <c r="B55" s="58" t="s">
        <v>101</v>
      </c>
      <c r="C55" s="58"/>
      <c r="D55" s="58"/>
      <c r="E55" s="58"/>
      <c r="F55" s="58"/>
      <c r="G55" s="58"/>
      <c r="H55" s="58"/>
      <c r="I55" s="14"/>
      <c r="J55" s="177" t="s">
        <v>111</v>
      </c>
      <c r="K55" s="14">
        <v>313</v>
      </c>
      <c r="L55" s="14" t="s">
        <v>54</v>
      </c>
      <c r="M55" s="14"/>
      <c r="N55" s="134">
        <v>90000</v>
      </c>
      <c r="O55" s="118"/>
      <c r="P55" s="206"/>
      <c r="Q55" s="258"/>
      <c r="R55" s="147"/>
    </row>
    <row r="56" spans="1:18">
      <c r="A56" s="110" t="s">
        <v>260</v>
      </c>
      <c r="B56" s="58" t="s">
        <v>101</v>
      </c>
      <c r="C56" s="58"/>
      <c r="D56" s="58"/>
      <c r="E56" s="58"/>
      <c r="F56" s="58" t="s">
        <v>291</v>
      </c>
      <c r="G56" s="58"/>
      <c r="H56" s="58"/>
      <c r="I56" s="14"/>
      <c r="J56" s="177" t="s">
        <v>111</v>
      </c>
      <c r="K56" s="14" t="s">
        <v>55</v>
      </c>
      <c r="L56" s="14" t="s">
        <v>56</v>
      </c>
      <c r="M56" s="14"/>
      <c r="N56" s="134">
        <v>26000</v>
      </c>
      <c r="O56" s="118"/>
      <c r="P56" s="206"/>
      <c r="Q56" s="258"/>
      <c r="R56" s="147"/>
    </row>
    <row r="57" spans="1:18">
      <c r="A57" s="110" t="s">
        <v>260</v>
      </c>
      <c r="B57" s="58"/>
      <c r="C57" s="58"/>
      <c r="D57" s="58"/>
      <c r="E57" s="58"/>
      <c r="F57" s="58"/>
      <c r="G57" s="58"/>
      <c r="H57" s="58"/>
      <c r="I57" s="14"/>
      <c r="J57" s="177" t="s">
        <v>111</v>
      </c>
      <c r="K57" s="14">
        <v>32</v>
      </c>
      <c r="L57" s="14" t="s">
        <v>57</v>
      </c>
      <c r="M57" s="14"/>
      <c r="N57" s="182">
        <f>SUM(N58:N61)</f>
        <v>754000</v>
      </c>
      <c r="O57" s="118">
        <f>N57*1.01</f>
        <v>761540</v>
      </c>
      <c r="P57" s="206">
        <f t="shared" ref="P57:P66" si="23">O57*1.01</f>
        <v>769155.4</v>
      </c>
      <c r="Q57" s="389">
        <f t="shared" si="21"/>
        <v>101</v>
      </c>
      <c r="R57" s="147">
        <f t="shared" si="22"/>
        <v>101</v>
      </c>
    </row>
    <row r="58" spans="1:18">
      <c r="A58" s="110" t="s">
        <v>260</v>
      </c>
      <c r="B58" s="58" t="s">
        <v>101</v>
      </c>
      <c r="C58" s="58"/>
      <c r="D58" s="58" t="s">
        <v>4</v>
      </c>
      <c r="E58" s="58"/>
      <c r="F58" s="58"/>
      <c r="G58" s="58"/>
      <c r="H58" s="58"/>
      <c r="I58" s="14"/>
      <c r="J58" s="177" t="s">
        <v>111</v>
      </c>
      <c r="K58" s="14">
        <v>321</v>
      </c>
      <c r="L58" s="14" t="s">
        <v>58</v>
      </c>
      <c r="M58" s="14"/>
      <c r="N58" s="134">
        <v>34000</v>
      </c>
      <c r="O58" s="118"/>
      <c r="P58" s="206"/>
      <c r="Q58" s="258"/>
      <c r="R58" s="147"/>
    </row>
    <row r="59" spans="1:18">
      <c r="A59" s="110" t="s">
        <v>260</v>
      </c>
      <c r="B59" s="58" t="s">
        <v>101</v>
      </c>
      <c r="C59" s="58"/>
      <c r="D59" s="58" t="s">
        <v>6</v>
      </c>
      <c r="E59" s="58" t="s">
        <v>4</v>
      </c>
      <c r="F59" s="58"/>
      <c r="G59" s="58"/>
      <c r="H59" s="58"/>
      <c r="I59" s="14"/>
      <c r="J59" s="177" t="s">
        <v>111</v>
      </c>
      <c r="K59" s="14">
        <v>322</v>
      </c>
      <c r="L59" s="14" t="s">
        <v>103</v>
      </c>
      <c r="M59" s="14"/>
      <c r="N59" s="134">
        <v>120000</v>
      </c>
      <c r="O59" s="118"/>
      <c r="P59" s="206"/>
      <c r="Q59" s="258"/>
      <c r="R59" s="147"/>
    </row>
    <row r="60" spans="1:18">
      <c r="A60" s="110" t="s">
        <v>260</v>
      </c>
      <c r="B60" s="58" t="s">
        <v>101</v>
      </c>
      <c r="C60" s="58"/>
      <c r="D60" s="58" t="s">
        <v>6</v>
      </c>
      <c r="E60" s="58" t="s">
        <v>15</v>
      </c>
      <c r="F60" s="58"/>
      <c r="G60" s="58"/>
      <c r="H60" s="58"/>
      <c r="I60" s="14"/>
      <c r="J60" s="177" t="s">
        <v>111</v>
      </c>
      <c r="K60" s="14">
        <v>323</v>
      </c>
      <c r="L60" s="14" t="s">
        <v>60</v>
      </c>
      <c r="M60" s="14"/>
      <c r="N60" s="134">
        <v>420000</v>
      </c>
      <c r="O60" s="118"/>
      <c r="P60" s="206"/>
      <c r="Q60" s="258"/>
      <c r="R60" s="147"/>
    </row>
    <row r="61" spans="1:18">
      <c r="A61" s="110" t="s">
        <v>260</v>
      </c>
      <c r="B61" s="58" t="s">
        <v>101</v>
      </c>
      <c r="C61" s="58"/>
      <c r="D61" s="58" t="s">
        <v>6</v>
      </c>
      <c r="E61" s="58" t="s">
        <v>15</v>
      </c>
      <c r="F61" s="58"/>
      <c r="G61" s="58"/>
      <c r="H61" s="58"/>
      <c r="I61" s="14"/>
      <c r="J61" s="177" t="s">
        <v>111</v>
      </c>
      <c r="K61" s="14">
        <v>329</v>
      </c>
      <c r="L61" s="14" t="s">
        <v>61</v>
      </c>
      <c r="M61" s="14"/>
      <c r="N61" s="134">
        <v>180000</v>
      </c>
      <c r="O61" s="118"/>
      <c r="P61" s="206"/>
      <c r="Q61" s="258"/>
      <c r="R61" s="147"/>
    </row>
    <row r="62" spans="1:18">
      <c r="A62" s="110" t="s">
        <v>260</v>
      </c>
      <c r="B62" s="58"/>
      <c r="C62" s="58"/>
      <c r="D62" s="58"/>
      <c r="E62" s="58"/>
      <c r="F62" s="58"/>
      <c r="G62" s="58"/>
      <c r="H62" s="58"/>
      <c r="I62" s="14"/>
      <c r="J62" s="177" t="s">
        <v>111</v>
      </c>
      <c r="K62" s="14">
        <v>34</v>
      </c>
      <c r="L62" s="14" t="s">
        <v>62</v>
      </c>
      <c r="M62" s="14"/>
      <c r="N62" s="182">
        <f>N63</f>
        <v>8000</v>
      </c>
      <c r="O62" s="118">
        <f>N62*1.01</f>
        <v>8080</v>
      </c>
      <c r="P62" s="206">
        <f t="shared" si="23"/>
        <v>8160.8</v>
      </c>
      <c r="Q62" s="389">
        <f t="shared" si="21"/>
        <v>101</v>
      </c>
      <c r="R62" s="148">
        <f t="shared" si="22"/>
        <v>101</v>
      </c>
    </row>
    <row r="63" spans="1:18">
      <c r="A63" s="110" t="s">
        <v>260</v>
      </c>
      <c r="B63" s="58" t="s">
        <v>101</v>
      </c>
      <c r="C63" s="58"/>
      <c r="D63" s="58"/>
      <c r="E63" s="58"/>
      <c r="F63" s="58"/>
      <c r="G63" s="58"/>
      <c r="H63" s="58"/>
      <c r="I63" s="14"/>
      <c r="J63" s="177" t="s">
        <v>111</v>
      </c>
      <c r="K63" s="14">
        <v>343</v>
      </c>
      <c r="L63" s="14" t="s">
        <v>63</v>
      </c>
      <c r="M63" s="14"/>
      <c r="N63" s="134">
        <v>8000</v>
      </c>
      <c r="O63" s="118"/>
      <c r="P63" s="206"/>
      <c r="Q63" s="258"/>
      <c r="R63" s="148"/>
    </row>
    <row r="64" spans="1:18">
      <c r="A64" s="110" t="s">
        <v>260</v>
      </c>
      <c r="B64" s="58"/>
      <c r="C64" s="58"/>
      <c r="D64" s="58"/>
      <c r="E64" s="58"/>
      <c r="F64" s="58"/>
      <c r="G64" s="58"/>
      <c r="H64" s="58"/>
      <c r="I64" s="14"/>
      <c r="J64" s="177" t="s">
        <v>111</v>
      </c>
      <c r="K64" s="14" t="s">
        <v>172</v>
      </c>
      <c r="L64" s="561" t="s">
        <v>174</v>
      </c>
      <c r="M64" s="561"/>
      <c r="N64" s="134">
        <f>N65</f>
        <v>150000</v>
      </c>
      <c r="O64" s="118">
        <f>N64*1.01</f>
        <v>151500</v>
      </c>
      <c r="P64" s="206">
        <f t="shared" ref="P64" si="24">O64*1.01</f>
        <v>153015</v>
      </c>
      <c r="Q64" s="389">
        <f t="shared" si="21"/>
        <v>101</v>
      </c>
      <c r="R64" s="148">
        <f t="shared" si="22"/>
        <v>101</v>
      </c>
    </row>
    <row r="65" spans="1:21" ht="23.45" customHeight="1">
      <c r="A65" s="490" t="s">
        <v>260</v>
      </c>
      <c r="B65" s="491" t="s">
        <v>101</v>
      </c>
      <c r="C65" s="452"/>
      <c r="D65" s="452"/>
      <c r="E65" s="452"/>
      <c r="F65" s="452"/>
      <c r="G65" s="452"/>
      <c r="H65" s="452"/>
      <c r="I65" s="452"/>
      <c r="J65" s="491" t="s">
        <v>111</v>
      </c>
      <c r="K65" s="491" t="s">
        <v>173</v>
      </c>
      <c r="L65" s="582" t="s">
        <v>300</v>
      </c>
      <c r="M65" s="582"/>
      <c r="N65" s="385">
        <v>150000</v>
      </c>
      <c r="O65" s="386"/>
      <c r="P65" s="386"/>
      <c r="Q65" s="457"/>
      <c r="R65" s="458"/>
    </row>
    <row r="66" spans="1:21">
      <c r="A66" s="109" t="s">
        <v>260</v>
      </c>
      <c r="B66" s="113"/>
      <c r="C66" s="114"/>
      <c r="D66" s="114"/>
      <c r="E66" s="114"/>
      <c r="F66" s="114"/>
      <c r="G66" s="114"/>
      <c r="H66" s="114"/>
      <c r="I66" s="117"/>
      <c r="J66" s="107" t="s">
        <v>111</v>
      </c>
      <c r="K66" s="117" t="s">
        <v>113</v>
      </c>
      <c r="L66" s="565" t="s">
        <v>109</v>
      </c>
      <c r="M66" s="565"/>
      <c r="N66" s="131">
        <f>SUM(N67:N68)</f>
        <v>820000</v>
      </c>
      <c r="O66" s="234">
        <f>N66*1.01</f>
        <v>828200</v>
      </c>
      <c r="P66" s="235">
        <f t="shared" si="23"/>
        <v>836482</v>
      </c>
      <c r="Q66" s="459">
        <f>O66/N66*100</f>
        <v>101</v>
      </c>
      <c r="R66" s="236">
        <f>P66/O66*100</f>
        <v>101</v>
      </c>
    </row>
    <row r="67" spans="1:21">
      <c r="A67" s="110" t="s">
        <v>260</v>
      </c>
      <c r="B67" s="72" t="s">
        <v>101</v>
      </c>
      <c r="C67" s="58"/>
      <c r="D67" s="58"/>
      <c r="E67" s="58"/>
      <c r="F67" s="58"/>
      <c r="G67" s="58"/>
      <c r="H67" s="58"/>
      <c r="I67" s="14"/>
      <c r="J67" s="177" t="s">
        <v>111</v>
      </c>
      <c r="K67" s="14" t="s">
        <v>124</v>
      </c>
      <c r="L67" s="451" t="s">
        <v>67</v>
      </c>
      <c r="M67" s="451"/>
      <c r="N67" s="134">
        <v>20000</v>
      </c>
      <c r="O67" s="118"/>
      <c r="P67" s="206"/>
      <c r="Q67" s="141"/>
      <c r="R67" s="147"/>
    </row>
    <row r="68" spans="1:21">
      <c r="A68" s="108" t="s">
        <v>260</v>
      </c>
      <c r="B68" s="116" t="s">
        <v>101</v>
      </c>
      <c r="C68" s="73"/>
      <c r="D68" s="73"/>
      <c r="E68" s="73"/>
      <c r="F68" s="73"/>
      <c r="G68" s="73"/>
      <c r="H68" s="73"/>
      <c r="I68" s="17"/>
      <c r="J68" s="104" t="s">
        <v>111</v>
      </c>
      <c r="K68" s="17" t="s">
        <v>68</v>
      </c>
      <c r="L68" s="578" t="s">
        <v>69</v>
      </c>
      <c r="M68" s="578"/>
      <c r="N68" s="136">
        <v>800000</v>
      </c>
      <c r="O68" s="137" t="s">
        <v>4</v>
      </c>
      <c r="P68" s="237"/>
      <c r="Q68" s="238"/>
      <c r="R68" s="239"/>
    </row>
    <row r="69" spans="1:21">
      <c r="A69" s="90" t="s">
        <v>261</v>
      </c>
      <c r="B69" s="112" t="s">
        <v>101</v>
      </c>
      <c r="C69" s="105"/>
      <c r="D69" s="105" t="s">
        <v>6</v>
      </c>
      <c r="E69" s="105" t="s">
        <v>15</v>
      </c>
      <c r="F69" s="105"/>
      <c r="G69" s="105"/>
      <c r="H69" s="105" t="s">
        <v>293</v>
      </c>
      <c r="I69" s="92"/>
      <c r="J69" s="90" t="s">
        <v>111</v>
      </c>
      <c r="K69" s="91" t="s">
        <v>248</v>
      </c>
      <c r="L69" s="91"/>
      <c r="M69" s="91"/>
      <c r="N69" s="193">
        <f>N70</f>
        <v>200000</v>
      </c>
      <c r="O69" s="194">
        <v>202529</v>
      </c>
      <c r="P69" s="208">
        <f t="shared" ref="P69:P70" si="25">O69*1.01</f>
        <v>204554.29</v>
      </c>
      <c r="Q69" s="392">
        <f t="shared" ref="Q69:R75" si="26">O69/N69*100</f>
        <v>101.2645</v>
      </c>
      <c r="R69" s="169">
        <f t="shared" si="26"/>
        <v>101</v>
      </c>
    </row>
    <row r="70" spans="1:21">
      <c r="A70" s="110" t="s">
        <v>261</v>
      </c>
      <c r="B70" s="72"/>
      <c r="C70" s="58"/>
      <c r="D70" s="58"/>
      <c r="E70" s="58"/>
      <c r="F70" s="58"/>
      <c r="G70" s="58"/>
      <c r="H70" s="58"/>
      <c r="I70" s="115"/>
      <c r="J70" s="177" t="s">
        <v>111</v>
      </c>
      <c r="K70" s="357" t="s">
        <v>6</v>
      </c>
      <c r="L70" s="14" t="s">
        <v>14</v>
      </c>
      <c r="M70" s="14"/>
      <c r="N70" s="134">
        <f>N71</f>
        <v>200000</v>
      </c>
      <c r="O70" s="121">
        <v>202529</v>
      </c>
      <c r="P70" s="135">
        <f t="shared" si="25"/>
        <v>204554.29</v>
      </c>
      <c r="Q70" s="391">
        <f t="shared" si="26"/>
        <v>101.2645</v>
      </c>
      <c r="R70" s="144">
        <f t="shared" si="26"/>
        <v>101</v>
      </c>
    </row>
    <row r="71" spans="1:21">
      <c r="A71" s="110" t="s">
        <v>261</v>
      </c>
      <c r="B71" s="72"/>
      <c r="C71" s="58"/>
      <c r="D71" s="58"/>
      <c r="E71" s="58"/>
      <c r="F71" s="58"/>
      <c r="G71" s="58"/>
      <c r="H71" s="58"/>
      <c r="I71" s="115"/>
      <c r="J71" s="177" t="s">
        <v>111</v>
      </c>
      <c r="K71" s="357" t="s">
        <v>107</v>
      </c>
      <c r="L71" s="14" t="s">
        <v>57</v>
      </c>
      <c r="M71" s="14"/>
      <c r="N71" s="134">
        <f>N72</f>
        <v>200000</v>
      </c>
      <c r="O71" s="121">
        <v>202529</v>
      </c>
      <c r="P71" s="135">
        <f>O71*1.01</f>
        <v>204554.29</v>
      </c>
      <c r="Q71" s="391">
        <f t="shared" si="26"/>
        <v>101.2645</v>
      </c>
      <c r="R71" s="144">
        <f t="shared" si="26"/>
        <v>101</v>
      </c>
    </row>
    <row r="72" spans="1:21">
      <c r="A72" s="110" t="s">
        <v>261</v>
      </c>
      <c r="B72" s="72" t="s">
        <v>101</v>
      </c>
      <c r="C72" s="58"/>
      <c r="D72" s="58" t="s">
        <v>6</v>
      </c>
      <c r="E72" s="58" t="s">
        <v>15</v>
      </c>
      <c r="F72" s="58"/>
      <c r="G72" s="58"/>
      <c r="H72" s="58" t="s">
        <v>293</v>
      </c>
      <c r="I72" s="115"/>
      <c r="J72" s="177" t="s">
        <v>111</v>
      </c>
      <c r="K72" s="357" t="s">
        <v>104</v>
      </c>
      <c r="L72" s="14" t="s">
        <v>60</v>
      </c>
      <c r="M72" s="14"/>
      <c r="N72" s="134">
        <v>200000</v>
      </c>
      <c r="O72" s="121"/>
      <c r="P72" s="135"/>
      <c r="Q72" s="393"/>
      <c r="R72" s="130"/>
    </row>
    <row r="73" spans="1:21">
      <c r="A73" s="90" t="s">
        <v>262</v>
      </c>
      <c r="B73" s="112" t="s">
        <v>101</v>
      </c>
      <c r="C73" s="105"/>
      <c r="D73" s="105"/>
      <c r="E73" s="105"/>
      <c r="F73" s="105"/>
      <c r="G73" s="105"/>
      <c r="H73" s="105" t="s">
        <v>293</v>
      </c>
      <c r="I73" s="92"/>
      <c r="J73" s="90" t="s">
        <v>111</v>
      </c>
      <c r="K73" s="339" t="s">
        <v>421</v>
      </c>
      <c r="L73" s="91"/>
      <c r="M73" s="91"/>
      <c r="N73" s="193">
        <f>N74</f>
        <v>100000</v>
      </c>
      <c r="O73" s="194">
        <f>O74</f>
        <v>102347</v>
      </c>
      <c r="P73" s="208">
        <f>O73*1.01</f>
        <v>103370.47</v>
      </c>
      <c r="Q73" s="392">
        <f t="shared" si="26"/>
        <v>102.34700000000001</v>
      </c>
      <c r="R73" s="169">
        <f t="shared" si="26"/>
        <v>101</v>
      </c>
    </row>
    <row r="74" spans="1:21">
      <c r="A74" s="110" t="s">
        <v>262</v>
      </c>
      <c r="B74" s="72"/>
      <c r="C74" s="58"/>
      <c r="D74" s="58"/>
      <c r="E74" s="58"/>
      <c r="F74" s="58"/>
      <c r="G74" s="58"/>
      <c r="H74" s="58"/>
      <c r="I74" s="115"/>
      <c r="J74" s="177" t="s">
        <v>111</v>
      </c>
      <c r="K74" s="14" t="s">
        <v>6</v>
      </c>
      <c r="L74" s="14" t="s">
        <v>16</v>
      </c>
      <c r="M74" s="14"/>
      <c r="N74" s="134">
        <f>N75</f>
        <v>100000</v>
      </c>
      <c r="O74" s="340">
        <f>O75</f>
        <v>102347</v>
      </c>
      <c r="P74" s="341">
        <f t="shared" ref="P74:P75" si="27">O74*1.01</f>
        <v>103370.47</v>
      </c>
      <c r="Q74" s="391">
        <f t="shared" si="26"/>
        <v>102.34700000000001</v>
      </c>
      <c r="R74" s="144">
        <f t="shared" si="26"/>
        <v>101</v>
      </c>
    </row>
    <row r="75" spans="1:21">
      <c r="A75" s="110" t="s">
        <v>262</v>
      </c>
      <c r="B75" s="72"/>
      <c r="C75" s="58"/>
      <c r="D75" s="58"/>
      <c r="E75" s="58"/>
      <c r="F75" s="58"/>
      <c r="G75" s="58"/>
      <c r="H75" s="58"/>
      <c r="I75" s="115"/>
      <c r="J75" s="177" t="s">
        <v>111</v>
      </c>
      <c r="K75" s="14" t="s">
        <v>107</v>
      </c>
      <c r="L75" s="14" t="s">
        <v>57</v>
      </c>
      <c r="M75" s="14"/>
      <c r="N75" s="134">
        <f>N76</f>
        <v>100000</v>
      </c>
      <c r="O75" s="340">
        <v>102347</v>
      </c>
      <c r="P75" s="341">
        <f t="shared" si="27"/>
        <v>103370.47</v>
      </c>
      <c r="Q75" s="391">
        <f t="shared" si="26"/>
        <v>102.34700000000001</v>
      </c>
      <c r="R75" s="144">
        <f t="shared" si="26"/>
        <v>101</v>
      </c>
    </row>
    <row r="76" spans="1:21">
      <c r="A76" s="110" t="s">
        <v>262</v>
      </c>
      <c r="B76" s="72" t="s">
        <v>101</v>
      </c>
      <c r="C76" s="58"/>
      <c r="D76" s="58"/>
      <c r="E76" s="58"/>
      <c r="F76" s="58"/>
      <c r="G76" s="58"/>
      <c r="H76" s="58" t="s">
        <v>293</v>
      </c>
      <c r="I76" s="115"/>
      <c r="J76" s="177" t="s">
        <v>111</v>
      </c>
      <c r="K76" s="14" t="s">
        <v>104</v>
      </c>
      <c r="L76" s="14" t="s">
        <v>60</v>
      </c>
      <c r="M76" s="14"/>
      <c r="N76" s="136">
        <v>100000</v>
      </c>
      <c r="O76" s="137"/>
      <c r="P76" s="138"/>
      <c r="Q76" s="394"/>
      <c r="R76" s="151"/>
      <c r="U76" s="531"/>
    </row>
    <row r="77" spans="1:21">
      <c r="A77" s="90" t="s">
        <v>429</v>
      </c>
      <c r="B77" s="112" t="s">
        <v>101</v>
      </c>
      <c r="C77" s="105"/>
      <c r="D77" s="105"/>
      <c r="E77" s="105"/>
      <c r="F77" s="105"/>
      <c r="G77" s="105"/>
      <c r="H77" s="105" t="s">
        <v>293</v>
      </c>
      <c r="I77" s="92"/>
      <c r="J77" s="90" t="s">
        <v>111</v>
      </c>
      <c r="K77" s="91" t="s">
        <v>422</v>
      </c>
      <c r="L77" s="91"/>
      <c r="M77" s="91"/>
      <c r="N77" s="193">
        <f>N78</f>
        <v>10000</v>
      </c>
      <c r="O77" s="194">
        <f>O78</f>
        <v>10149</v>
      </c>
      <c r="P77" s="208">
        <f t="shared" ref="P77:P91" si="28">O77*1.01</f>
        <v>10250.49</v>
      </c>
      <c r="Q77" s="224">
        <f>O77/N77*100</f>
        <v>101.49</v>
      </c>
      <c r="R77" s="169">
        <f>P77/O77*100</f>
        <v>101</v>
      </c>
      <c r="U77" s="531"/>
    </row>
    <row r="78" spans="1:21">
      <c r="A78" s="110" t="s">
        <v>429</v>
      </c>
      <c r="B78" s="72"/>
      <c r="C78" s="58"/>
      <c r="D78" s="58"/>
      <c r="E78" s="58"/>
      <c r="F78" s="58"/>
      <c r="G78" s="58"/>
      <c r="H78" s="58"/>
      <c r="I78" s="115"/>
      <c r="J78" s="177" t="s">
        <v>111</v>
      </c>
      <c r="K78" s="357" t="s">
        <v>15</v>
      </c>
      <c r="L78" s="14" t="s">
        <v>16</v>
      </c>
      <c r="M78" s="14"/>
      <c r="N78" s="134">
        <f>N79</f>
        <v>10000</v>
      </c>
      <c r="O78" s="121">
        <f>O79</f>
        <v>10149</v>
      </c>
      <c r="P78" s="135">
        <f t="shared" si="28"/>
        <v>10250.49</v>
      </c>
      <c r="Q78" s="143">
        <f t="shared" ref="Q78:Q90" si="29">O78/N78*100</f>
        <v>101.49</v>
      </c>
      <c r="R78" s="144">
        <f t="shared" ref="R78:R91" si="30">P78/O78*100</f>
        <v>101</v>
      </c>
      <c r="U78" s="531"/>
    </row>
    <row r="79" spans="1:21">
      <c r="A79" s="110" t="s">
        <v>429</v>
      </c>
      <c r="B79" s="72"/>
      <c r="C79" s="58"/>
      <c r="D79" s="58"/>
      <c r="E79" s="58"/>
      <c r="F79" s="58"/>
      <c r="G79" s="58"/>
      <c r="H79" s="58"/>
      <c r="I79" s="115"/>
      <c r="J79" s="177" t="s">
        <v>111</v>
      </c>
      <c r="K79" s="357" t="s">
        <v>114</v>
      </c>
      <c r="L79" s="14" t="s">
        <v>71</v>
      </c>
      <c r="M79" s="14"/>
      <c r="N79" s="134">
        <f>N80</f>
        <v>10000</v>
      </c>
      <c r="O79" s="121">
        <v>10149</v>
      </c>
      <c r="P79" s="135">
        <f t="shared" si="28"/>
        <v>10250.49</v>
      </c>
      <c r="Q79" s="143">
        <f t="shared" si="29"/>
        <v>101.49</v>
      </c>
      <c r="R79" s="144">
        <f t="shared" si="30"/>
        <v>101</v>
      </c>
      <c r="U79" s="531"/>
    </row>
    <row r="80" spans="1:21">
      <c r="A80" s="110" t="s">
        <v>429</v>
      </c>
      <c r="B80" s="72" t="s">
        <v>101</v>
      </c>
      <c r="C80" s="58"/>
      <c r="D80" s="58"/>
      <c r="E80" s="58"/>
      <c r="F80" s="58"/>
      <c r="G80" s="58"/>
      <c r="H80" s="58" t="s">
        <v>293</v>
      </c>
      <c r="I80" s="115"/>
      <c r="J80" s="177" t="s">
        <v>111</v>
      </c>
      <c r="K80" s="357" t="s">
        <v>73</v>
      </c>
      <c r="L80" s="14" t="s">
        <v>74</v>
      </c>
      <c r="M80" s="14"/>
      <c r="N80" s="134">
        <v>10000</v>
      </c>
      <c r="O80" s="121"/>
      <c r="P80" s="135"/>
      <c r="Q80" s="143"/>
      <c r="R80" s="144"/>
      <c r="U80" s="531"/>
    </row>
    <row r="81" spans="1:21">
      <c r="A81" s="90" t="s">
        <v>263</v>
      </c>
      <c r="B81" s="112" t="s">
        <v>101</v>
      </c>
      <c r="C81" s="105"/>
      <c r="D81" s="105"/>
      <c r="E81" s="105"/>
      <c r="F81" s="105"/>
      <c r="G81" s="105"/>
      <c r="H81" s="105" t="s">
        <v>293</v>
      </c>
      <c r="I81" s="92"/>
      <c r="J81" s="90" t="s">
        <v>111</v>
      </c>
      <c r="K81" s="339" t="s">
        <v>458</v>
      </c>
      <c r="L81" s="91"/>
      <c r="M81" s="91"/>
      <c r="N81" s="193">
        <v>6000</v>
      </c>
      <c r="O81" s="194">
        <v>6149</v>
      </c>
      <c r="P81" s="208">
        <v>6240</v>
      </c>
      <c r="Q81" s="392">
        <f>O81/N81*100</f>
        <v>102.48333333333332</v>
      </c>
      <c r="R81" s="225">
        <f>P81/O81*100</f>
        <v>101.4799154334038</v>
      </c>
      <c r="U81" s="531"/>
    </row>
    <row r="82" spans="1:21">
      <c r="A82" s="110" t="s">
        <v>263</v>
      </c>
      <c r="B82" s="72"/>
      <c r="C82" s="58"/>
      <c r="D82" s="58"/>
      <c r="E82" s="58"/>
      <c r="F82" s="58"/>
      <c r="G82" s="58"/>
      <c r="H82" s="58"/>
      <c r="I82" s="115"/>
      <c r="J82" s="177" t="s">
        <v>111</v>
      </c>
      <c r="K82" s="497" t="s">
        <v>15</v>
      </c>
      <c r="L82" s="14" t="s">
        <v>16</v>
      </c>
      <c r="M82" s="14"/>
      <c r="N82" s="134">
        <v>6000</v>
      </c>
      <c r="O82" s="121">
        <v>6149</v>
      </c>
      <c r="P82" s="121">
        <v>6240</v>
      </c>
      <c r="Q82" s="505">
        <f t="shared" ref="Q82:Q83" si="31">O82/N82*100</f>
        <v>102.48333333333332</v>
      </c>
      <c r="R82" s="533">
        <f t="shared" ref="R82:R83" si="32">P82/O82*100</f>
        <v>101.4799154334038</v>
      </c>
      <c r="U82" s="531"/>
    </row>
    <row r="83" spans="1:21">
      <c r="A83" s="110" t="s">
        <v>263</v>
      </c>
      <c r="B83" s="72"/>
      <c r="C83" s="58"/>
      <c r="D83" s="58"/>
      <c r="E83" s="58"/>
      <c r="F83" s="58"/>
      <c r="G83" s="58"/>
      <c r="H83" s="58"/>
      <c r="I83" s="115"/>
      <c r="J83" s="177" t="s">
        <v>111</v>
      </c>
      <c r="K83" s="497" t="s">
        <v>114</v>
      </c>
      <c r="L83" s="14" t="s">
        <v>71</v>
      </c>
      <c r="M83" s="14"/>
      <c r="N83" s="134">
        <v>6000</v>
      </c>
      <c r="O83" s="121">
        <v>6149</v>
      </c>
      <c r="P83" s="121">
        <v>6240</v>
      </c>
      <c r="Q83" s="391">
        <f t="shared" si="31"/>
        <v>102.48333333333332</v>
      </c>
      <c r="R83" s="149">
        <f t="shared" si="32"/>
        <v>101.4799154334038</v>
      </c>
      <c r="U83" s="531"/>
    </row>
    <row r="84" spans="1:21">
      <c r="A84" s="110" t="s">
        <v>263</v>
      </c>
      <c r="B84" s="72" t="s">
        <v>101</v>
      </c>
      <c r="C84" s="58"/>
      <c r="D84" s="58"/>
      <c r="E84" s="58"/>
      <c r="F84" s="58"/>
      <c r="G84" s="58"/>
      <c r="H84" s="58" t="s">
        <v>293</v>
      </c>
      <c r="I84" s="115"/>
      <c r="J84" s="177" t="s">
        <v>111</v>
      </c>
      <c r="K84" s="497" t="s">
        <v>75</v>
      </c>
      <c r="L84" s="14" t="s">
        <v>76</v>
      </c>
      <c r="M84" s="14"/>
      <c r="N84" s="134">
        <v>6000</v>
      </c>
      <c r="O84" s="121"/>
      <c r="P84" s="121"/>
      <c r="Q84" s="393"/>
      <c r="R84" s="130"/>
      <c r="U84" s="531"/>
    </row>
    <row r="85" spans="1:21">
      <c r="A85" s="90" t="s">
        <v>264</v>
      </c>
      <c r="B85" s="112" t="s">
        <v>101</v>
      </c>
      <c r="C85" s="105"/>
      <c r="D85" s="105"/>
      <c r="E85" s="105"/>
      <c r="F85" s="105"/>
      <c r="G85" s="105"/>
      <c r="H85" s="105" t="s">
        <v>293</v>
      </c>
      <c r="I85" s="92"/>
      <c r="J85" s="90" t="s">
        <v>111</v>
      </c>
      <c r="K85" s="339" t="s">
        <v>459</v>
      </c>
      <c r="L85" s="91"/>
      <c r="M85" s="91"/>
      <c r="N85" s="193">
        <f>N86</f>
        <v>100000</v>
      </c>
      <c r="O85" s="194">
        <f>O86</f>
        <v>102347</v>
      </c>
      <c r="P85" s="208">
        <f>O85*1.01</f>
        <v>103370.47</v>
      </c>
      <c r="Q85" s="392">
        <f t="shared" ref="Q85:Q87" si="33">O85/N85*100</f>
        <v>102.34700000000001</v>
      </c>
      <c r="R85" s="169">
        <f t="shared" ref="R85:R87" si="34">P85/O85*100</f>
        <v>101</v>
      </c>
      <c r="U85" s="531"/>
    </row>
    <row r="86" spans="1:21">
      <c r="A86" s="110" t="s">
        <v>264</v>
      </c>
      <c r="B86" s="72"/>
      <c r="C86" s="58"/>
      <c r="D86" s="58"/>
      <c r="E86" s="58"/>
      <c r="F86" s="58"/>
      <c r="G86" s="58"/>
      <c r="H86" s="58"/>
      <c r="I86" s="115"/>
      <c r="J86" s="177" t="s">
        <v>111</v>
      </c>
      <c r="K86" s="14">
        <v>4</v>
      </c>
      <c r="L86" s="14" t="s">
        <v>16</v>
      </c>
      <c r="M86" s="14"/>
      <c r="N86" s="134">
        <f>N87</f>
        <v>100000</v>
      </c>
      <c r="O86" s="340">
        <f>O87</f>
        <v>102347</v>
      </c>
      <c r="P86" s="341">
        <f t="shared" ref="P86:P87" si="35">O86*1.01</f>
        <v>103370.47</v>
      </c>
      <c r="Q86" s="391">
        <f t="shared" si="33"/>
        <v>102.34700000000001</v>
      </c>
      <c r="R86" s="144">
        <f t="shared" si="34"/>
        <v>101</v>
      </c>
      <c r="U86" s="531"/>
    </row>
    <row r="87" spans="1:21">
      <c r="A87" s="110" t="s">
        <v>264</v>
      </c>
      <c r="B87" s="72"/>
      <c r="C87" s="58"/>
      <c r="D87" s="58"/>
      <c r="E87" s="58"/>
      <c r="F87" s="58"/>
      <c r="G87" s="58"/>
      <c r="H87" s="58"/>
      <c r="I87" s="115"/>
      <c r="J87" s="177" t="s">
        <v>111</v>
      </c>
      <c r="K87" s="14" t="s">
        <v>114</v>
      </c>
      <c r="L87" s="14" t="s">
        <v>71</v>
      </c>
      <c r="M87" s="14"/>
      <c r="N87" s="134">
        <f>N88</f>
        <v>100000</v>
      </c>
      <c r="O87" s="340">
        <v>102347</v>
      </c>
      <c r="P87" s="341">
        <f t="shared" si="35"/>
        <v>103370.47</v>
      </c>
      <c r="Q87" s="391">
        <f t="shared" si="33"/>
        <v>102.34700000000001</v>
      </c>
      <c r="R87" s="144">
        <f t="shared" si="34"/>
        <v>101</v>
      </c>
      <c r="U87" s="532"/>
    </row>
    <row r="88" spans="1:21">
      <c r="A88" s="110" t="s">
        <v>264</v>
      </c>
      <c r="B88" s="72" t="s">
        <v>101</v>
      </c>
      <c r="C88" s="58"/>
      <c r="D88" s="58"/>
      <c r="E88" s="58"/>
      <c r="F88" s="58"/>
      <c r="G88" s="58"/>
      <c r="H88" s="58" t="s">
        <v>293</v>
      </c>
      <c r="I88" s="115"/>
      <c r="J88" s="177" t="s">
        <v>111</v>
      </c>
      <c r="K88" s="14" t="s">
        <v>75</v>
      </c>
      <c r="L88" s="14" t="s">
        <v>76</v>
      </c>
      <c r="M88" s="14"/>
      <c r="N88" s="136">
        <v>100000</v>
      </c>
      <c r="O88" s="137"/>
      <c r="P88" s="138"/>
      <c r="Q88" s="394"/>
      <c r="R88" s="151"/>
      <c r="U88" s="531"/>
    </row>
    <row r="89" spans="1:21">
      <c r="A89" s="90" t="s">
        <v>318</v>
      </c>
      <c r="B89" s="112" t="s">
        <v>101</v>
      </c>
      <c r="C89" s="105"/>
      <c r="D89" s="105"/>
      <c r="E89" s="105"/>
      <c r="F89" s="105"/>
      <c r="G89" s="105"/>
      <c r="H89" s="105" t="s">
        <v>293</v>
      </c>
      <c r="I89" s="92"/>
      <c r="J89" s="90" t="s">
        <v>111</v>
      </c>
      <c r="K89" s="91" t="s">
        <v>460</v>
      </c>
      <c r="L89" s="91"/>
      <c r="M89" s="91"/>
      <c r="N89" s="193">
        <f>N90</f>
        <v>70000</v>
      </c>
      <c r="O89" s="194">
        <f>O90</f>
        <v>71040</v>
      </c>
      <c r="P89" s="208">
        <f t="shared" si="28"/>
        <v>71750.399999999994</v>
      </c>
      <c r="Q89" s="224">
        <f t="shared" si="29"/>
        <v>101.48571428571429</v>
      </c>
      <c r="R89" s="169">
        <f t="shared" si="30"/>
        <v>101</v>
      </c>
      <c r="U89" s="531"/>
    </row>
    <row r="90" spans="1:21">
      <c r="A90" s="110" t="s">
        <v>318</v>
      </c>
      <c r="B90" s="72"/>
      <c r="C90" s="58"/>
      <c r="D90" s="58"/>
      <c r="E90" s="58"/>
      <c r="F90" s="58"/>
      <c r="G90" s="58"/>
      <c r="H90" s="58"/>
      <c r="I90" s="115"/>
      <c r="J90" s="177" t="s">
        <v>111</v>
      </c>
      <c r="K90" s="357" t="s">
        <v>15</v>
      </c>
      <c r="L90" s="14" t="s">
        <v>16</v>
      </c>
      <c r="M90" s="14"/>
      <c r="N90" s="134">
        <f>N91</f>
        <v>70000</v>
      </c>
      <c r="O90" s="121">
        <f>O91</f>
        <v>71040</v>
      </c>
      <c r="P90" s="135">
        <f t="shared" si="28"/>
        <v>71750.399999999994</v>
      </c>
      <c r="Q90" s="143">
        <f t="shared" si="29"/>
        <v>101.48571428571429</v>
      </c>
      <c r="R90" s="144">
        <f t="shared" si="30"/>
        <v>101</v>
      </c>
      <c r="U90" s="531"/>
    </row>
    <row r="91" spans="1:21">
      <c r="A91" s="110" t="s">
        <v>318</v>
      </c>
      <c r="B91" s="72"/>
      <c r="C91" s="58"/>
      <c r="D91" s="58"/>
      <c r="E91" s="58"/>
      <c r="F91" s="58"/>
      <c r="G91" s="58"/>
      <c r="H91" s="58"/>
      <c r="I91" s="115"/>
      <c r="J91" s="177" t="s">
        <v>111</v>
      </c>
      <c r="K91" s="357" t="s">
        <v>114</v>
      </c>
      <c r="L91" s="14" t="s">
        <v>71</v>
      </c>
      <c r="M91" s="14"/>
      <c r="N91" s="134">
        <f>N92</f>
        <v>70000</v>
      </c>
      <c r="O91" s="121">
        <v>71040</v>
      </c>
      <c r="P91" s="135">
        <f t="shared" si="28"/>
        <v>71750.399999999994</v>
      </c>
      <c r="Q91" s="143">
        <f>O91/N91*100</f>
        <v>101.48571428571429</v>
      </c>
      <c r="R91" s="144">
        <f t="shared" si="30"/>
        <v>101</v>
      </c>
      <c r="U91" s="531"/>
    </row>
    <row r="92" spans="1:21">
      <c r="A92" s="110" t="s">
        <v>318</v>
      </c>
      <c r="B92" s="72" t="s">
        <v>101</v>
      </c>
      <c r="C92" s="58"/>
      <c r="D92" s="58"/>
      <c r="E92" s="58"/>
      <c r="F92" s="58"/>
      <c r="G92" s="58"/>
      <c r="H92" s="58" t="s">
        <v>293</v>
      </c>
      <c r="I92" s="115"/>
      <c r="J92" s="177" t="s">
        <v>111</v>
      </c>
      <c r="K92" s="357" t="s">
        <v>75</v>
      </c>
      <c r="L92" s="14" t="s">
        <v>76</v>
      </c>
      <c r="M92" s="14"/>
      <c r="N92" s="134">
        <v>70000</v>
      </c>
      <c r="O92" s="121"/>
      <c r="P92" s="135"/>
      <c r="Q92" s="15"/>
      <c r="R92" s="16"/>
      <c r="U92" s="531"/>
    </row>
    <row r="93" spans="1:21">
      <c r="A93" s="90" t="s">
        <v>462</v>
      </c>
      <c r="B93" s="112" t="s">
        <v>101</v>
      </c>
      <c r="C93" s="105"/>
      <c r="D93" s="105"/>
      <c r="E93" s="105"/>
      <c r="F93" s="105"/>
      <c r="G93" s="105"/>
      <c r="H93" s="105" t="s">
        <v>293</v>
      </c>
      <c r="I93" s="92"/>
      <c r="J93" s="90" t="s">
        <v>111</v>
      </c>
      <c r="K93" s="339" t="s">
        <v>461</v>
      </c>
      <c r="L93" s="91"/>
      <c r="M93" s="91"/>
      <c r="N93" s="193">
        <f>N94</f>
        <v>70000</v>
      </c>
      <c r="O93" s="194">
        <f>O94</f>
        <v>71040</v>
      </c>
      <c r="P93" s="208">
        <f t="shared" ref="P93:P95" si="36">O93*1.01</f>
        <v>71750.399999999994</v>
      </c>
      <c r="Q93" s="224">
        <f t="shared" ref="Q93:R95" si="37">O93/N93*100</f>
        <v>101.48571428571429</v>
      </c>
      <c r="R93" s="169">
        <f t="shared" si="37"/>
        <v>101</v>
      </c>
      <c r="U93" s="531"/>
    </row>
    <row r="94" spans="1:21">
      <c r="A94" s="110" t="s">
        <v>462</v>
      </c>
      <c r="B94" s="72"/>
      <c r="C94" s="58"/>
      <c r="D94" s="58"/>
      <c r="E94" s="58"/>
      <c r="F94" s="58"/>
      <c r="G94" s="58"/>
      <c r="H94" s="58"/>
      <c r="I94" s="115"/>
      <c r="J94" s="177" t="s">
        <v>111</v>
      </c>
      <c r="K94" s="425" t="s">
        <v>15</v>
      </c>
      <c r="L94" s="14" t="s">
        <v>16</v>
      </c>
      <c r="M94" s="14"/>
      <c r="N94" s="134">
        <f>N95</f>
        <v>70000</v>
      </c>
      <c r="O94" s="121">
        <f>O95</f>
        <v>71040</v>
      </c>
      <c r="P94" s="135">
        <f t="shared" si="36"/>
        <v>71750.399999999994</v>
      </c>
      <c r="Q94" s="456">
        <f t="shared" si="37"/>
        <v>101.48571428571429</v>
      </c>
      <c r="R94" s="236">
        <f t="shared" si="37"/>
        <v>101</v>
      </c>
      <c r="U94" s="531"/>
    </row>
    <row r="95" spans="1:21">
      <c r="A95" s="110" t="s">
        <v>462</v>
      </c>
      <c r="B95" s="72"/>
      <c r="C95" s="58"/>
      <c r="D95" s="58"/>
      <c r="E95" s="58"/>
      <c r="F95" s="58"/>
      <c r="G95" s="58"/>
      <c r="H95" s="58"/>
      <c r="I95" s="115"/>
      <c r="J95" s="177" t="s">
        <v>111</v>
      </c>
      <c r="K95" s="425" t="s">
        <v>114</v>
      </c>
      <c r="L95" s="14" t="s">
        <v>71</v>
      </c>
      <c r="M95" s="14"/>
      <c r="N95" s="134">
        <f>N96</f>
        <v>70000</v>
      </c>
      <c r="O95" s="121">
        <v>71040</v>
      </c>
      <c r="P95" s="135">
        <f t="shared" si="36"/>
        <v>71750.399999999994</v>
      </c>
      <c r="Q95" s="389">
        <f t="shared" si="37"/>
        <v>101.48571428571429</v>
      </c>
      <c r="R95" s="147">
        <f t="shared" si="37"/>
        <v>101</v>
      </c>
      <c r="U95" s="531"/>
    </row>
    <row r="96" spans="1:21">
      <c r="A96" s="110" t="s">
        <v>462</v>
      </c>
      <c r="B96" s="72" t="s">
        <v>101</v>
      </c>
      <c r="C96" s="58"/>
      <c r="D96" s="58"/>
      <c r="E96" s="58"/>
      <c r="F96" s="58"/>
      <c r="G96" s="58"/>
      <c r="H96" s="58" t="s">
        <v>293</v>
      </c>
      <c r="I96" s="115"/>
      <c r="J96" s="177" t="s">
        <v>111</v>
      </c>
      <c r="K96" s="425" t="s">
        <v>75</v>
      </c>
      <c r="L96" s="14" t="s">
        <v>76</v>
      </c>
      <c r="M96" s="14"/>
      <c r="N96" s="134">
        <v>70000</v>
      </c>
      <c r="O96" s="121"/>
      <c r="P96" s="135"/>
      <c r="Q96" s="433"/>
      <c r="R96" s="151"/>
    </row>
    <row r="97" spans="1:18">
      <c r="A97" s="170"/>
      <c r="B97" s="175"/>
      <c r="C97" s="127"/>
      <c r="D97" s="127"/>
      <c r="E97" s="127"/>
      <c r="F97" s="127"/>
      <c r="G97" s="127"/>
      <c r="H97" s="127"/>
      <c r="I97" s="129"/>
      <c r="J97" s="170"/>
      <c r="K97" s="128" t="s">
        <v>204</v>
      </c>
      <c r="L97" s="128"/>
      <c r="M97" s="128"/>
      <c r="N97" s="209">
        <f>SUM(N98)</f>
        <v>708000</v>
      </c>
      <c r="O97" s="365">
        <f>O98</f>
        <v>721078</v>
      </c>
      <c r="P97" s="199">
        <f t="shared" ref="P97:P102" si="38">O97*1.01</f>
        <v>728288.78</v>
      </c>
      <c r="Q97" s="157">
        <f>O97/N97*100</f>
        <v>101.84717514124293</v>
      </c>
      <c r="R97" s="158">
        <f>P97/O97*100</f>
        <v>101</v>
      </c>
    </row>
    <row r="98" spans="1:18">
      <c r="A98" s="93"/>
      <c r="B98" s="94"/>
      <c r="C98" s="78"/>
      <c r="D98" s="78"/>
      <c r="E98" s="78"/>
      <c r="F98" s="78"/>
      <c r="G98" s="78"/>
      <c r="H98" s="78"/>
      <c r="I98" s="95"/>
      <c r="J98" s="179" t="s">
        <v>12</v>
      </c>
      <c r="K98" s="71" t="s">
        <v>186</v>
      </c>
      <c r="L98" s="71"/>
      <c r="M98" s="71"/>
      <c r="N98" s="510">
        <f>N99</f>
        <v>708000</v>
      </c>
      <c r="O98" s="511">
        <f>O99</f>
        <v>721078</v>
      </c>
      <c r="P98" s="222">
        <f t="shared" si="38"/>
        <v>728288.78</v>
      </c>
      <c r="Q98" s="160">
        <f t="shared" ref="Q98:Q106" si="39">O98/N98*100</f>
        <v>101.84717514124293</v>
      </c>
      <c r="R98" s="161">
        <f t="shared" ref="R98:R106" si="40">P98/O98*100</f>
        <v>101</v>
      </c>
    </row>
    <row r="99" spans="1:18">
      <c r="A99" s="111" t="s">
        <v>220</v>
      </c>
      <c r="B99" s="174" t="s">
        <v>101</v>
      </c>
      <c r="C99" s="97" t="s">
        <v>4</v>
      </c>
      <c r="D99" s="97"/>
      <c r="E99" s="97" t="s">
        <v>15</v>
      </c>
      <c r="F99" s="97" t="s">
        <v>291</v>
      </c>
      <c r="G99" s="97"/>
      <c r="H99" s="97"/>
      <c r="I99" s="99"/>
      <c r="J99" s="111"/>
      <c r="K99" s="98" t="s">
        <v>221</v>
      </c>
      <c r="L99" s="98"/>
      <c r="M99" s="98"/>
      <c r="N99" s="210">
        <f>N100+N104+N108</f>
        <v>708000</v>
      </c>
      <c r="O99" s="211">
        <f>O100+O104+O108</f>
        <v>721078</v>
      </c>
      <c r="P99" s="202">
        <f t="shared" si="38"/>
        <v>728288.78</v>
      </c>
      <c r="Q99" s="164">
        <f t="shared" si="39"/>
        <v>101.84717514124293</v>
      </c>
      <c r="R99" s="165">
        <f t="shared" si="40"/>
        <v>101</v>
      </c>
    </row>
    <row r="100" spans="1:18">
      <c r="A100" s="90" t="s">
        <v>265</v>
      </c>
      <c r="B100" s="112" t="s">
        <v>101</v>
      </c>
      <c r="C100" s="105"/>
      <c r="D100" s="105"/>
      <c r="E100" s="105"/>
      <c r="F100" s="105" t="s">
        <v>291</v>
      </c>
      <c r="G100" s="105"/>
      <c r="H100" s="105"/>
      <c r="I100" s="92"/>
      <c r="J100" s="90" t="s">
        <v>115</v>
      </c>
      <c r="K100" s="91" t="s">
        <v>222</v>
      </c>
      <c r="L100" s="91"/>
      <c r="M100" s="91"/>
      <c r="N100" s="479">
        <f>N101</f>
        <v>300000</v>
      </c>
      <c r="O100" s="480">
        <f t="shared" ref="O100:O102" si="41">N100*1.01</f>
        <v>303000</v>
      </c>
      <c r="P100" s="481">
        <f t="shared" si="38"/>
        <v>306030</v>
      </c>
      <c r="Q100" s="168">
        <f t="shared" si="39"/>
        <v>101</v>
      </c>
      <c r="R100" s="169">
        <f t="shared" si="40"/>
        <v>101</v>
      </c>
    </row>
    <row r="101" spans="1:18">
      <c r="A101" s="109" t="s">
        <v>265</v>
      </c>
      <c r="B101" s="114"/>
      <c r="C101" s="114"/>
      <c r="D101" s="114"/>
      <c r="E101" s="114"/>
      <c r="F101" s="114"/>
      <c r="G101" s="114"/>
      <c r="H101" s="114"/>
      <c r="I101" s="117"/>
      <c r="J101" s="107" t="s">
        <v>115</v>
      </c>
      <c r="K101" s="117">
        <v>3</v>
      </c>
      <c r="L101" s="117" t="s">
        <v>14</v>
      </c>
      <c r="M101" s="117"/>
      <c r="N101" s="435">
        <f>N102</f>
        <v>300000</v>
      </c>
      <c r="O101" s="436">
        <f t="shared" si="41"/>
        <v>303000</v>
      </c>
      <c r="P101" s="242">
        <f t="shared" si="38"/>
        <v>306030</v>
      </c>
      <c r="Q101" s="383">
        <f t="shared" si="39"/>
        <v>101</v>
      </c>
      <c r="R101" s="241">
        <f t="shared" si="40"/>
        <v>101</v>
      </c>
    </row>
    <row r="102" spans="1:18">
      <c r="A102" s="110" t="s">
        <v>265</v>
      </c>
      <c r="B102" s="58"/>
      <c r="C102" s="58"/>
      <c r="D102" s="58"/>
      <c r="E102" s="58"/>
      <c r="F102" s="58"/>
      <c r="G102" s="58"/>
      <c r="H102" s="58"/>
      <c r="I102" s="14"/>
      <c r="J102" s="177" t="s">
        <v>115</v>
      </c>
      <c r="K102" s="14">
        <v>38</v>
      </c>
      <c r="L102" s="14" t="s">
        <v>109</v>
      </c>
      <c r="M102" s="14"/>
      <c r="N102" s="183">
        <f>N103</f>
        <v>300000</v>
      </c>
      <c r="O102" s="142">
        <f t="shared" si="41"/>
        <v>303000</v>
      </c>
      <c r="P102" s="201">
        <f t="shared" si="38"/>
        <v>306030</v>
      </c>
      <c r="Q102" s="342">
        <f t="shared" si="39"/>
        <v>101</v>
      </c>
      <c r="R102" s="144">
        <f t="shared" si="40"/>
        <v>101</v>
      </c>
    </row>
    <row r="103" spans="1:18">
      <c r="A103" s="108" t="s">
        <v>265</v>
      </c>
      <c r="B103" s="73" t="s">
        <v>101</v>
      </c>
      <c r="C103" s="73"/>
      <c r="D103" s="73"/>
      <c r="E103" s="73"/>
      <c r="F103" s="73" t="s">
        <v>291</v>
      </c>
      <c r="G103" s="73"/>
      <c r="H103" s="73"/>
      <c r="I103" s="17"/>
      <c r="J103" s="104" t="s">
        <v>115</v>
      </c>
      <c r="K103" s="17">
        <v>381</v>
      </c>
      <c r="L103" s="17" t="s">
        <v>67</v>
      </c>
      <c r="M103" s="17"/>
      <c r="N103" s="385">
        <v>300000</v>
      </c>
      <c r="O103" s="386"/>
      <c r="P103" s="207"/>
      <c r="Q103" s="343"/>
      <c r="R103" s="130"/>
    </row>
    <row r="104" spans="1:18">
      <c r="A104" s="90" t="s">
        <v>266</v>
      </c>
      <c r="B104" s="112" t="s">
        <v>101</v>
      </c>
      <c r="C104" s="105"/>
      <c r="D104" s="105"/>
      <c r="E104" s="105"/>
      <c r="F104" s="105"/>
      <c r="G104" s="105"/>
      <c r="H104" s="105"/>
      <c r="I104" s="92"/>
      <c r="J104" s="90" t="s">
        <v>115</v>
      </c>
      <c r="K104" s="91" t="s">
        <v>223</v>
      </c>
      <c r="L104" s="91"/>
      <c r="M104" s="91"/>
      <c r="N104" s="212">
        <f>N105</f>
        <v>8000</v>
      </c>
      <c r="O104" s="213">
        <f>N104*1.01</f>
        <v>8080</v>
      </c>
      <c r="P104" s="200">
        <f t="shared" ref="P104:P106" si="42">O104*1.01</f>
        <v>8160.8</v>
      </c>
      <c r="Q104" s="168">
        <f t="shared" si="39"/>
        <v>101</v>
      </c>
      <c r="R104" s="169">
        <f t="shared" si="40"/>
        <v>101</v>
      </c>
    </row>
    <row r="105" spans="1:18">
      <c r="A105" s="110" t="s">
        <v>266</v>
      </c>
      <c r="B105" s="72"/>
      <c r="C105" s="58"/>
      <c r="D105" s="58"/>
      <c r="E105" s="58"/>
      <c r="F105" s="58"/>
      <c r="G105" s="58"/>
      <c r="H105" s="58"/>
      <c r="I105" s="115"/>
      <c r="J105" s="177" t="s">
        <v>115</v>
      </c>
      <c r="K105" s="14">
        <v>3</v>
      </c>
      <c r="L105" s="14" t="s">
        <v>14</v>
      </c>
      <c r="M105" s="14"/>
      <c r="N105" s="183">
        <f>N106</f>
        <v>8000</v>
      </c>
      <c r="O105" s="142">
        <f>N105*1.01</f>
        <v>8080</v>
      </c>
      <c r="P105" s="201">
        <f t="shared" si="42"/>
        <v>8160.8</v>
      </c>
      <c r="Q105" s="120">
        <f t="shared" si="39"/>
        <v>101</v>
      </c>
      <c r="R105" s="144">
        <f t="shared" si="40"/>
        <v>101</v>
      </c>
    </row>
    <row r="106" spans="1:18">
      <c r="A106" s="110" t="s">
        <v>266</v>
      </c>
      <c r="B106" s="72"/>
      <c r="C106" s="58"/>
      <c r="D106" s="58"/>
      <c r="E106" s="58"/>
      <c r="F106" s="58"/>
      <c r="G106" s="58"/>
      <c r="H106" s="58"/>
      <c r="I106" s="115"/>
      <c r="J106" s="177" t="s">
        <v>115</v>
      </c>
      <c r="K106" s="14">
        <v>38</v>
      </c>
      <c r="L106" s="14" t="s">
        <v>109</v>
      </c>
      <c r="M106" s="14"/>
      <c r="N106" s="183">
        <f>N107</f>
        <v>8000</v>
      </c>
      <c r="O106" s="142">
        <f>N106*1.01</f>
        <v>8080</v>
      </c>
      <c r="P106" s="201">
        <f t="shared" si="42"/>
        <v>8160.8</v>
      </c>
      <c r="Q106" s="120">
        <f t="shared" si="39"/>
        <v>101</v>
      </c>
      <c r="R106" s="144">
        <f t="shared" si="40"/>
        <v>101</v>
      </c>
    </row>
    <row r="107" spans="1:18">
      <c r="A107" s="108" t="s">
        <v>266</v>
      </c>
      <c r="B107" s="116" t="s">
        <v>101</v>
      </c>
      <c r="C107" s="73"/>
      <c r="D107" s="73"/>
      <c r="E107" s="73"/>
      <c r="F107" s="73"/>
      <c r="G107" s="73"/>
      <c r="H107" s="73"/>
      <c r="I107" s="103"/>
      <c r="J107" s="104" t="s">
        <v>115</v>
      </c>
      <c r="K107" s="17">
        <v>381</v>
      </c>
      <c r="L107" s="17" t="s">
        <v>67</v>
      </c>
      <c r="M107" s="17"/>
      <c r="N107" s="385">
        <v>8000</v>
      </c>
      <c r="O107" s="386"/>
      <c r="P107" s="207"/>
      <c r="Q107" s="238"/>
      <c r="R107" s="239"/>
    </row>
    <row r="108" spans="1:18">
      <c r="A108" s="90" t="s">
        <v>430</v>
      </c>
      <c r="B108" s="475" t="s">
        <v>101</v>
      </c>
      <c r="C108" s="476"/>
      <c r="D108" s="476"/>
      <c r="E108" s="476" t="s">
        <v>15</v>
      </c>
      <c r="F108" s="476"/>
      <c r="G108" s="476"/>
      <c r="H108" s="476"/>
      <c r="I108" s="477"/>
      <c r="J108" s="474" t="s">
        <v>115</v>
      </c>
      <c r="K108" s="478" t="s">
        <v>428</v>
      </c>
      <c r="L108" s="478"/>
      <c r="M108" s="478"/>
      <c r="N108" s="479">
        <f>N109</f>
        <v>400000</v>
      </c>
      <c r="O108" s="484">
        <f>O109</f>
        <v>409998</v>
      </c>
      <c r="P108" s="482">
        <f t="shared" ref="P108:P110" si="43">O108*1.01</f>
        <v>414097.98</v>
      </c>
      <c r="Q108" s="392">
        <f t="shared" ref="Q108:R110" si="44">O108/N108*100</f>
        <v>102.49950000000001</v>
      </c>
      <c r="R108" s="169">
        <f t="shared" si="44"/>
        <v>101</v>
      </c>
    </row>
    <row r="109" spans="1:18">
      <c r="A109" s="109" t="s">
        <v>430</v>
      </c>
      <c r="B109" s="114"/>
      <c r="C109" s="114"/>
      <c r="D109" s="114"/>
      <c r="E109" s="114"/>
      <c r="F109" s="114"/>
      <c r="G109" s="114"/>
      <c r="H109" s="114"/>
      <c r="I109" s="106"/>
      <c r="J109" s="107" t="s">
        <v>115</v>
      </c>
      <c r="K109" s="117" t="s">
        <v>15</v>
      </c>
      <c r="L109" s="117" t="s">
        <v>16</v>
      </c>
      <c r="M109" s="117"/>
      <c r="N109" s="435">
        <f>N110</f>
        <v>400000</v>
      </c>
      <c r="O109" s="436">
        <f>O110</f>
        <v>409998</v>
      </c>
      <c r="P109" s="461">
        <f t="shared" si="43"/>
        <v>414097.98</v>
      </c>
      <c r="Q109" s="456">
        <f t="shared" si="44"/>
        <v>102.49950000000001</v>
      </c>
      <c r="R109" s="236">
        <f t="shared" si="44"/>
        <v>101</v>
      </c>
    </row>
    <row r="110" spans="1:18">
      <c r="A110" s="110" t="s">
        <v>430</v>
      </c>
      <c r="B110" s="58"/>
      <c r="C110" s="58"/>
      <c r="D110" s="58"/>
      <c r="E110" s="58"/>
      <c r="F110" s="58"/>
      <c r="G110" s="58"/>
      <c r="H110" s="58"/>
      <c r="I110" s="14"/>
      <c r="J110" s="13" t="s">
        <v>115</v>
      </c>
      <c r="K110" s="13" t="s">
        <v>114</v>
      </c>
      <c r="L110" s="14" t="s">
        <v>71</v>
      </c>
      <c r="M110" s="14"/>
      <c r="N110" s="183">
        <f>N111</f>
        <v>400000</v>
      </c>
      <c r="O110" s="142">
        <v>409998</v>
      </c>
      <c r="P110" s="142">
        <f t="shared" si="43"/>
        <v>414097.98</v>
      </c>
      <c r="Q110" s="389">
        <f t="shared" si="44"/>
        <v>102.49950000000001</v>
      </c>
      <c r="R110" s="147">
        <f t="shared" si="44"/>
        <v>101</v>
      </c>
    </row>
    <row r="111" spans="1:18">
      <c r="A111" s="108" t="s">
        <v>430</v>
      </c>
      <c r="B111" s="73" t="s">
        <v>101</v>
      </c>
      <c r="C111" s="73"/>
      <c r="D111" s="73"/>
      <c r="E111" s="73" t="s">
        <v>15</v>
      </c>
      <c r="F111" s="73"/>
      <c r="G111" s="73"/>
      <c r="H111" s="73"/>
      <c r="I111" s="103"/>
      <c r="J111" s="104" t="s">
        <v>115</v>
      </c>
      <c r="K111" s="17" t="s">
        <v>119</v>
      </c>
      <c r="L111" s="17" t="s">
        <v>72</v>
      </c>
      <c r="M111" s="17"/>
      <c r="N111" s="385">
        <v>400000</v>
      </c>
      <c r="O111" s="386"/>
      <c r="P111" s="485"/>
      <c r="Q111" s="486"/>
      <c r="R111" s="239"/>
    </row>
    <row r="112" spans="1:18">
      <c r="A112" s="170"/>
      <c r="B112" s="175"/>
      <c r="C112" s="127"/>
      <c r="D112" s="127"/>
      <c r="E112" s="127"/>
      <c r="F112" s="127"/>
      <c r="G112" s="127"/>
      <c r="H112" s="127"/>
      <c r="I112" s="129"/>
      <c r="J112" s="170"/>
      <c r="K112" s="128" t="s">
        <v>205</v>
      </c>
      <c r="L112" s="128"/>
      <c r="M112" s="128"/>
      <c r="N112" s="156">
        <f>N113+N124+N141</f>
        <v>5025500</v>
      </c>
      <c r="O112" s="366">
        <f>O113+O141+O124</f>
        <v>5114759</v>
      </c>
      <c r="P112" s="367">
        <f t="shared" ref="P112:P116" si="45">O112*1.01</f>
        <v>5165906.59</v>
      </c>
      <c r="Q112" s="157">
        <f t="shared" ref="Q112:R115" si="46">O112/N112*100</f>
        <v>101.77612177892748</v>
      </c>
      <c r="R112" s="214">
        <f t="shared" si="46"/>
        <v>101</v>
      </c>
    </row>
    <row r="113" spans="1:21">
      <c r="A113" s="93"/>
      <c r="B113" s="94"/>
      <c r="C113" s="78"/>
      <c r="D113" s="78"/>
      <c r="E113" s="78"/>
      <c r="F113" s="78"/>
      <c r="G113" s="78"/>
      <c r="H113" s="78"/>
      <c r="I113" s="95"/>
      <c r="J113" s="179" t="s">
        <v>10</v>
      </c>
      <c r="K113" s="71" t="s">
        <v>187</v>
      </c>
      <c r="L113" s="71"/>
      <c r="M113" s="71"/>
      <c r="N113" s="215">
        <f>N114</f>
        <v>2120000</v>
      </c>
      <c r="O113" s="368">
        <f>O114</f>
        <v>2141200</v>
      </c>
      <c r="P113" s="369">
        <f t="shared" si="45"/>
        <v>2162612</v>
      </c>
      <c r="Q113" s="160">
        <f t="shared" si="46"/>
        <v>101</v>
      </c>
      <c r="R113" s="216">
        <f t="shared" si="46"/>
        <v>101</v>
      </c>
    </row>
    <row r="114" spans="1:21">
      <c r="A114" s="111" t="s">
        <v>249</v>
      </c>
      <c r="B114" s="174" t="s">
        <v>101</v>
      </c>
      <c r="C114" s="97" t="s">
        <v>4</v>
      </c>
      <c r="D114" s="97" t="s">
        <v>6</v>
      </c>
      <c r="E114" s="97" t="s">
        <v>15</v>
      </c>
      <c r="F114" s="97"/>
      <c r="G114" s="97"/>
      <c r="H114" s="97" t="s">
        <v>293</v>
      </c>
      <c r="I114" s="99"/>
      <c r="J114" s="111"/>
      <c r="K114" s="98" t="s">
        <v>227</v>
      </c>
      <c r="L114" s="98"/>
      <c r="M114" s="98"/>
      <c r="N114" s="162">
        <f>N115+N119</f>
        <v>2120000</v>
      </c>
      <c r="O114" s="217">
        <f>O115+O119</f>
        <v>2141200</v>
      </c>
      <c r="P114" s="218">
        <f t="shared" si="45"/>
        <v>2162612</v>
      </c>
      <c r="Q114" s="164">
        <f t="shared" si="46"/>
        <v>101</v>
      </c>
      <c r="R114" s="165">
        <f t="shared" si="46"/>
        <v>101</v>
      </c>
      <c r="U114" s="531"/>
    </row>
    <row r="115" spans="1:21">
      <c r="A115" s="90" t="s">
        <v>267</v>
      </c>
      <c r="B115" s="112" t="s">
        <v>101</v>
      </c>
      <c r="C115" s="105" t="s">
        <v>4</v>
      </c>
      <c r="D115" s="105" t="s">
        <v>6</v>
      </c>
      <c r="E115" s="105" t="s">
        <v>15</v>
      </c>
      <c r="F115" s="105"/>
      <c r="G115" s="105"/>
      <c r="H115" s="105" t="s">
        <v>293</v>
      </c>
      <c r="I115" s="92"/>
      <c r="J115" s="90" t="s">
        <v>178</v>
      </c>
      <c r="K115" s="91" t="s">
        <v>224</v>
      </c>
      <c r="L115" s="91"/>
      <c r="M115" s="91"/>
      <c r="N115" s="193">
        <f>N116</f>
        <v>1800000</v>
      </c>
      <c r="O115" s="194">
        <f t="shared" ref="O115:O117" si="47">N115*1.01</f>
        <v>1818000</v>
      </c>
      <c r="P115" s="208">
        <f t="shared" si="45"/>
        <v>1836180</v>
      </c>
      <c r="Q115" s="224">
        <f t="shared" si="46"/>
        <v>101</v>
      </c>
      <c r="R115" s="169">
        <f t="shared" si="46"/>
        <v>101</v>
      </c>
      <c r="U115" s="531"/>
    </row>
    <row r="116" spans="1:21">
      <c r="A116" s="109" t="s">
        <v>267</v>
      </c>
      <c r="B116" s="114"/>
      <c r="C116" s="114"/>
      <c r="D116" s="114"/>
      <c r="E116" s="114"/>
      <c r="F116" s="114"/>
      <c r="G116" s="114"/>
      <c r="H116" s="114"/>
      <c r="I116" s="117"/>
      <c r="J116" s="107" t="s">
        <v>178</v>
      </c>
      <c r="K116" s="117">
        <v>3</v>
      </c>
      <c r="L116" s="117" t="s">
        <v>14</v>
      </c>
      <c r="M116" s="117"/>
      <c r="N116" s="131">
        <f>N117</f>
        <v>1800000</v>
      </c>
      <c r="O116" s="132">
        <f t="shared" si="47"/>
        <v>1818000</v>
      </c>
      <c r="P116" s="133">
        <f t="shared" si="45"/>
        <v>1836180</v>
      </c>
      <c r="Q116" s="395">
        <f t="shared" ref="Q116:Q117" si="48">O116/N116*100</f>
        <v>101</v>
      </c>
      <c r="R116" s="241">
        <f t="shared" ref="R116:R117" si="49">P116/O116*100</f>
        <v>101</v>
      </c>
      <c r="U116" s="531"/>
    </row>
    <row r="117" spans="1:21">
      <c r="A117" s="110" t="s">
        <v>267</v>
      </c>
      <c r="B117" s="58"/>
      <c r="C117" s="58"/>
      <c r="D117" s="58"/>
      <c r="E117" s="58"/>
      <c r="F117" s="58"/>
      <c r="G117" s="58"/>
      <c r="H117" s="58"/>
      <c r="I117" s="14"/>
      <c r="J117" s="177" t="s">
        <v>178</v>
      </c>
      <c r="K117" s="14">
        <v>32</v>
      </c>
      <c r="L117" s="14" t="s">
        <v>57</v>
      </c>
      <c r="M117" s="14"/>
      <c r="N117" s="134">
        <f>N118</f>
        <v>1800000</v>
      </c>
      <c r="O117" s="121">
        <f t="shared" si="47"/>
        <v>1818000</v>
      </c>
      <c r="P117" s="135">
        <f>O117*1.01</f>
        <v>1836180</v>
      </c>
      <c r="Q117" s="143">
        <f t="shared" si="48"/>
        <v>101</v>
      </c>
      <c r="R117" s="144">
        <f t="shared" si="49"/>
        <v>101</v>
      </c>
      <c r="U117" s="531"/>
    </row>
    <row r="118" spans="1:21">
      <c r="A118" s="108" t="s">
        <v>267</v>
      </c>
      <c r="B118" s="73" t="s">
        <v>101</v>
      </c>
      <c r="C118" s="73"/>
      <c r="D118" s="73" t="s">
        <v>6</v>
      </c>
      <c r="E118" s="73" t="s">
        <v>15</v>
      </c>
      <c r="F118" s="73"/>
      <c r="G118" s="73"/>
      <c r="H118" s="73" t="s">
        <v>293</v>
      </c>
      <c r="I118" s="17"/>
      <c r="J118" s="104" t="s">
        <v>178</v>
      </c>
      <c r="K118" s="17">
        <v>323</v>
      </c>
      <c r="L118" s="17" t="s">
        <v>60</v>
      </c>
      <c r="M118" s="17"/>
      <c r="N118" s="136">
        <v>1800000</v>
      </c>
      <c r="O118" s="137"/>
      <c r="P118" s="207"/>
      <c r="Q118" s="238"/>
      <c r="R118" s="239"/>
      <c r="U118" s="531"/>
    </row>
    <row r="119" spans="1:21">
      <c r="A119" s="90" t="s">
        <v>268</v>
      </c>
      <c r="B119" s="112" t="s">
        <v>101</v>
      </c>
      <c r="C119" s="105"/>
      <c r="D119" s="105" t="s">
        <v>6</v>
      </c>
      <c r="E119" s="105" t="s">
        <v>15</v>
      </c>
      <c r="F119" s="105"/>
      <c r="G119" s="105"/>
      <c r="H119" s="105" t="s">
        <v>293</v>
      </c>
      <c r="I119" s="92"/>
      <c r="J119" s="90" t="s">
        <v>116</v>
      </c>
      <c r="K119" s="91" t="s">
        <v>225</v>
      </c>
      <c r="L119" s="91"/>
      <c r="M119" s="91"/>
      <c r="N119" s="193">
        <f>N120</f>
        <v>320000</v>
      </c>
      <c r="O119" s="194">
        <f>N119*1.01</f>
        <v>323200</v>
      </c>
      <c r="P119" s="200">
        <f t="shared" ref="P119:P120" si="50">O119*1.01</f>
        <v>326432</v>
      </c>
      <c r="Q119" s="168">
        <f>O119/N119*100</f>
        <v>101</v>
      </c>
      <c r="R119" s="169">
        <f>P119/O119*100</f>
        <v>101</v>
      </c>
      <c r="U119" s="531"/>
    </row>
    <row r="120" spans="1:21">
      <c r="A120" s="110" t="s">
        <v>268</v>
      </c>
      <c r="B120" s="72"/>
      <c r="C120" s="58"/>
      <c r="D120" s="58"/>
      <c r="E120" s="58"/>
      <c r="F120" s="58"/>
      <c r="G120" s="58"/>
      <c r="H120" s="58"/>
      <c r="I120" s="115"/>
      <c r="J120" s="177" t="s">
        <v>116</v>
      </c>
      <c r="K120" s="14">
        <v>3</v>
      </c>
      <c r="L120" s="14" t="s">
        <v>14</v>
      </c>
      <c r="M120" s="14"/>
      <c r="N120" s="134">
        <f>N121</f>
        <v>320000</v>
      </c>
      <c r="O120" s="121">
        <f>N120*1.01</f>
        <v>323200</v>
      </c>
      <c r="P120" s="201">
        <f t="shared" si="50"/>
        <v>326432</v>
      </c>
      <c r="Q120" s="120">
        <f t="shared" ref="Q120:Q121" si="51">O120/N120*100</f>
        <v>101</v>
      </c>
      <c r="R120" s="144">
        <f t="shared" ref="R120:R121" si="52">P120/O120*100</f>
        <v>101</v>
      </c>
      <c r="U120" s="531"/>
    </row>
    <row r="121" spans="1:21">
      <c r="A121" s="110" t="s">
        <v>268</v>
      </c>
      <c r="B121" s="72"/>
      <c r="C121" s="58"/>
      <c r="D121" s="58"/>
      <c r="E121" s="58"/>
      <c r="F121" s="58"/>
      <c r="G121" s="58"/>
      <c r="H121" s="58"/>
      <c r="I121" s="115"/>
      <c r="J121" s="177" t="s">
        <v>116</v>
      </c>
      <c r="K121" s="14">
        <v>32</v>
      </c>
      <c r="L121" s="14" t="s">
        <v>57</v>
      </c>
      <c r="M121" s="14"/>
      <c r="N121" s="134">
        <f>SUM(N122:N123)</f>
        <v>320000</v>
      </c>
      <c r="O121" s="121">
        <f>N121*1.01</f>
        <v>323200</v>
      </c>
      <c r="P121" s="201">
        <f>O121*1.01</f>
        <v>326432</v>
      </c>
      <c r="Q121" s="120">
        <f t="shared" si="51"/>
        <v>101</v>
      </c>
      <c r="R121" s="144">
        <f t="shared" si="52"/>
        <v>101</v>
      </c>
      <c r="U121" s="531"/>
    </row>
    <row r="122" spans="1:21">
      <c r="A122" s="110" t="s">
        <v>268</v>
      </c>
      <c r="B122" s="72" t="s">
        <v>101</v>
      </c>
      <c r="C122" s="58"/>
      <c r="D122" s="58" t="s">
        <v>6</v>
      </c>
      <c r="E122" s="58" t="s">
        <v>15</v>
      </c>
      <c r="F122" s="58"/>
      <c r="G122" s="58"/>
      <c r="H122" s="58"/>
      <c r="I122" s="115"/>
      <c r="J122" s="177" t="s">
        <v>116</v>
      </c>
      <c r="K122" s="14">
        <v>322</v>
      </c>
      <c r="L122" s="14" t="s">
        <v>103</v>
      </c>
      <c r="M122" s="14"/>
      <c r="N122" s="134">
        <v>220000</v>
      </c>
      <c r="O122" s="121"/>
      <c r="P122" s="201"/>
      <c r="Q122" s="15"/>
      <c r="R122" s="16"/>
      <c r="U122" s="531"/>
    </row>
    <row r="123" spans="1:21">
      <c r="A123" s="110" t="s">
        <v>268</v>
      </c>
      <c r="B123" s="72" t="s">
        <v>101</v>
      </c>
      <c r="C123" s="58"/>
      <c r="D123" s="58" t="s">
        <v>6</v>
      </c>
      <c r="E123" s="58" t="s">
        <v>15</v>
      </c>
      <c r="F123" s="58"/>
      <c r="G123" s="58"/>
      <c r="H123" s="58" t="s">
        <v>293</v>
      </c>
      <c r="I123" s="115"/>
      <c r="J123" s="177" t="s">
        <v>116</v>
      </c>
      <c r="K123" s="14">
        <v>323</v>
      </c>
      <c r="L123" s="14" t="s">
        <v>60</v>
      </c>
      <c r="M123" s="14"/>
      <c r="N123" s="134">
        <v>100000</v>
      </c>
      <c r="O123" s="121"/>
      <c r="P123" s="201"/>
      <c r="Q123" s="15"/>
      <c r="R123" s="16"/>
      <c r="U123" s="531"/>
    </row>
    <row r="124" spans="1:21">
      <c r="A124" s="219"/>
      <c r="B124" s="94"/>
      <c r="C124" s="78"/>
      <c r="D124" s="78"/>
      <c r="E124" s="78"/>
      <c r="F124" s="78"/>
      <c r="G124" s="78"/>
      <c r="H124" s="78"/>
      <c r="I124" s="95"/>
      <c r="J124" s="179" t="s">
        <v>9</v>
      </c>
      <c r="K124" s="71" t="s">
        <v>188</v>
      </c>
      <c r="L124" s="71"/>
      <c r="M124" s="71"/>
      <c r="N124" s="220">
        <f>N125</f>
        <v>2369500</v>
      </c>
      <c r="O124" s="221">
        <f>O125</f>
        <v>2428670</v>
      </c>
      <c r="P124" s="222">
        <f>P125</f>
        <v>2452956.7000000002</v>
      </c>
      <c r="Q124" s="160">
        <f>O124/N124*100</f>
        <v>102.49715129774215</v>
      </c>
      <c r="R124" s="216">
        <f>P124/O124*100</f>
        <v>101</v>
      </c>
      <c r="U124" s="531"/>
    </row>
    <row r="125" spans="1:21">
      <c r="A125" s="111" t="s">
        <v>250</v>
      </c>
      <c r="B125" s="174" t="s">
        <v>101</v>
      </c>
      <c r="C125" s="97" t="s">
        <v>4</v>
      </c>
      <c r="D125" s="97"/>
      <c r="E125" s="97"/>
      <c r="F125" s="97"/>
      <c r="G125" s="97" t="s">
        <v>4</v>
      </c>
      <c r="H125" s="97" t="s">
        <v>293</v>
      </c>
      <c r="I125" s="99"/>
      <c r="J125" s="111"/>
      <c r="K125" s="98" t="s">
        <v>228</v>
      </c>
      <c r="L125" s="98"/>
      <c r="M125" s="98"/>
      <c r="N125" s="162">
        <f>N126+N137+N133</f>
        <v>2369500</v>
      </c>
      <c r="O125" s="191">
        <f>O126+O133+O137</f>
        <v>2428670</v>
      </c>
      <c r="P125" s="202">
        <f>P126+P133+P137</f>
        <v>2452956.7000000002</v>
      </c>
      <c r="Q125" s="164">
        <f>O125/N125*100</f>
        <v>102.49715129774215</v>
      </c>
      <c r="R125" s="223">
        <f>P125/O125*100</f>
        <v>101</v>
      </c>
      <c r="U125" s="531"/>
    </row>
    <row r="126" spans="1:21">
      <c r="A126" s="90" t="s">
        <v>269</v>
      </c>
      <c r="B126" s="112" t="s">
        <v>101</v>
      </c>
      <c r="C126" s="105"/>
      <c r="D126" s="105"/>
      <c r="E126" s="105"/>
      <c r="F126" s="105"/>
      <c r="G126" s="105" t="s">
        <v>4</v>
      </c>
      <c r="H126" s="105" t="s">
        <v>293</v>
      </c>
      <c r="I126" s="92"/>
      <c r="J126" s="90" t="s">
        <v>179</v>
      </c>
      <c r="K126" s="91" t="s">
        <v>226</v>
      </c>
      <c r="L126" s="91"/>
      <c r="M126" s="91"/>
      <c r="N126" s="193">
        <f>N127</f>
        <v>1230000</v>
      </c>
      <c r="O126" s="167">
        <f>O127</f>
        <v>1260740</v>
      </c>
      <c r="P126" s="205">
        <f t="shared" ref="P126:P127" si="53">O126*1.01</f>
        <v>1273347.3999999999</v>
      </c>
      <c r="Q126" s="224">
        <f t="shared" ref="Q126:Q153" si="54">O126/N126*100</f>
        <v>102.49918699186993</v>
      </c>
      <c r="R126" s="169">
        <f t="shared" ref="R126:R153" si="55">P126/O126*100</f>
        <v>101</v>
      </c>
      <c r="U126" s="531"/>
    </row>
    <row r="127" spans="1:21">
      <c r="A127" s="109" t="s">
        <v>269</v>
      </c>
      <c r="B127" s="113"/>
      <c r="C127" s="114"/>
      <c r="D127" s="114"/>
      <c r="E127" s="114"/>
      <c r="F127" s="114"/>
      <c r="G127" s="114"/>
      <c r="H127" s="114"/>
      <c r="I127" s="106"/>
      <c r="J127" s="107" t="s">
        <v>179</v>
      </c>
      <c r="K127" s="117">
        <v>4</v>
      </c>
      <c r="L127" s="117" t="s">
        <v>16</v>
      </c>
      <c r="M127" s="117"/>
      <c r="N127" s="131">
        <f>N128</f>
        <v>1230000</v>
      </c>
      <c r="O127" s="461">
        <f>O128</f>
        <v>1260740</v>
      </c>
      <c r="P127" s="242">
        <f t="shared" si="53"/>
        <v>1273347.3999999999</v>
      </c>
      <c r="Q127" s="395">
        <f t="shared" si="54"/>
        <v>102.49918699186993</v>
      </c>
      <c r="R127" s="241">
        <f t="shared" si="55"/>
        <v>101</v>
      </c>
      <c r="U127" s="531"/>
    </row>
    <row r="128" spans="1:21">
      <c r="A128" s="110" t="s">
        <v>269</v>
      </c>
      <c r="B128" s="72"/>
      <c r="C128" s="58"/>
      <c r="D128" s="58"/>
      <c r="E128" s="58"/>
      <c r="F128" s="58"/>
      <c r="G128" s="58"/>
      <c r="H128" s="58"/>
      <c r="I128" s="115"/>
      <c r="J128" s="177" t="s">
        <v>179</v>
      </c>
      <c r="K128" s="14">
        <v>42</v>
      </c>
      <c r="L128" s="14" t="s">
        <v>71</v>
      </c>
      <c r="M128" s="14"/>
      <c r="N128" s="134">
        <f>N129</f>
        <v>1230000</v>
      </c>
      <c r="O128" s="119">
        <v>1260740</v>
      </c>
      <c r="P128" s="201">
        <f>O128*1.01</f>
        <v>1273347.3999999999</v>
      </c>
      <c r="Q128" s="143">
        <f t="shared" si="54"/>
        <v>102.49918699186993</v>
      </c>
      <c r="R128" s="144">
        <f t="shared" si="55"/>
        <v>101</v>
      </c>
      <c r="U128" s="531"/>
    </row>
    <row r="129" spans="1:21">
      <c r="A129" s="110" t="s">
        <v>269</v>
      </c>
      <c r="B129" s="72" t="s">
        <v>101</v>
      </c>
      <c r="C129" s="58"/>
      <c r="D129" s="58"/>
      <c r="E129" s="58"/>
      <c r="F129" s="58"/>
      <c r="G129" s="58"/>
      <c r="H129" s="58" t="s">
        <v>293</v>
      </c>
      <c r="I129" s="115"/>
      <c r="J129" s="177" t="s">
        <v>179</v>
      </c>
      <c r="K129" s="14">
        <v>421</v>
      </c>
      <c r="L129" s="14" t="s">
        <v>418</v>
      </c>
      <c r="M129" s="14"/>
      <c r="N129" s="134">
        <f>SUM(N130:N132)</f>
        <v>1230000</v>
      </c>
      <c r="O129" s="119"/>
      <c r="P129" s="201"/>
      <c r="Q129" s="120"/>
      <c r="R129" s="144"/>
      <c r="U129" s="531"/>
    </row>
    <row r="130" spans="1:21">
      <c r="A130" s="465" t="s">
        <v>269</v>
      </c>
      <c r="B130" s="72" t="s">
        <v>101</v>
      </c>
      <c r="C130" s="466"/>
      <c r="D130" s="466"/>
      <c r="E130" s="466"/>
      <c r="F130" s="466"/>
      <c r="G130" s="466"/>
      <c r="H130" s="58" t="s">
        <v>293</v>
      </c>
      <c r="I130" s="467"/>
      <c r="J130" s="468" t="s">
        <v>179</v>
      </c>
      <c r="K130" s="469" t="s">
        <v>417</v>
      </c>
      <c r="L130" s="553" t="s">
        <v>434</v>
      </c>
      <c r="M130" s="554"/>
      <c r="N130" s="470">
        <v>500000</v>
      </c>
      <c r="O130" s="119"/>
      <c r="P130" s="471"/>
      <c r="Q130" s="472"/>
      <c r="R130" s="473"/>
      <c r="U130" s="531"/>
    </row>
    <row r="131" spans="1:21">
      <c r="A131" s="512" t="s">
        <v>269</v>
      </c>
      <c r="B131" s="116" t="s">
        <v>101</v>
      </c>
      <c r="C131" s="513"/>
      <c r="D131" s="513"/>
      <c r="E131" s="513"/>
      <c r="F131" s="513"/>
      <c r="G131" s="513"/>
      <c r="H131" s="73" t="s">
        <v>293</v>
      </c>
      <c r="I131" s="514"/>
      <c r="J131" s="515" t="s">
        <v>179</v>
      </c>
      <c r="K131" s="516" t="s">
        <v>417</v>
      </c>
      <c r="L131" s="555" t="s">
        <v>433</v>
      </c>
      <c r="M131" s="556"/>
      <c r="N131" s="517">
        <v>330000</v>
      </c>
      <c r="O131" s="485"/>
      <c r="P131" s="518"/>
      <c r="Q131" s="519"/>
      <c r="R131" s="520"/>
      <c r="U131" s="534">
        <f>SUM(U114:U130)</f>
        <v>0</v>
      </c>
    </row>
    <row r="132" spans="1:21">
      <c r="A132" s="521" t="s">
        <v>269</v>
      </c>
      <c r="B132" s="113" t="s">
        <v>101</v>
      </c>
      <c r="C132" s="522"/>
      <c r="D132" s="522"/>
      <c r="E132" s="522"/>
      <c r="F132" s="522"/>
      <c r="G132" s="522"/>
      <c r="H132" s="114" t="s">
        <v>293</v>
      </c>
      <c r="I132" s="523"/>
      <c r="J132" s="524" t="s">
        <v>179</v>
      </c>
      <c r="K132" s="525" t="s">
        <v>417</v>
      </c>
      <c r="L132" s="557" t="s">
        <v>432</v>
      </c>
      <c r="M132" s="558"/>
      <c r="N132" s="526">
        <v>400000</v>
      </c>
      <c r="O132" s="461"/>
      <c r="P132" s="527"/>
      <c r="Q132" s="528"/>
      <c r="R132" s="529"/>
    </row>
    <row r="133" spans="1:21">
      <c r="A133" s="90" t="s">
        <v>270</v>
      </c>
      <c r="B133" s="112" t="s">
        <v>101</v>
      </c>
      <c r="C133" s="105"/>
      <c r="D133" s="105"/>
      <c r="E133" s="105"/>
      <c r="F133" s="105"/>
      <c r="G133" s="105"/>
      <c r="H133" s="105" t="s">
        <v>293</v>
      </c>
      <c r="I133" s="92"/>
      <c r="J133" s="483" t="s">
        <v>425</v>
      </c>
      <c r="K133" s="91" t="s">
        <v>423</v>
      </c>
      <c r="L133" s="339"/>
      <c r="M133" s="339"/>
      <c r="N133" s="193">
        <f>N134</f>
        <v>450000</v>
      </c>
      <c r="O133" s="180">
        <f>O134</f>
        <v>461200</v>
      </c>
      <c r="P133" s="200">
        <f t="shared" ref="P133:P135" si="56">O133*1.01</f>
        <v>465812</v>
      </c>
      <c r="Q133" s="392">
        <f t="shared" ref="Q133:R135" si="57">O133/N133*100</f>
        <v>102.48888888888889</v>
      </c>
      <c r="R133" s="169">
        <f t="shared" si="57"/>
        <v>101</v>
      </c>
    </row>
    <row r="134" spans="1:21">
      <c r="A134" s="109" t="s">
        <v>270</v>
      </c>
      <c r="B134" s="114"/>
      <c r="C134" s="114"/>
      <c r="D134" s="114"/>
      <c r="E134" s="114"/>
      <c r="F134" s="114"/>
      <c r="G134" s="114"/>
      <c r="H134" s="114"/>
      <c r="I134" s="117"/>
      <c r="J134" s="428" t="s">
        <v>425</v>
      </c>
      <c r="K134" s="117" t="s">
        <v>15</v>
      </c>
      <c r="L134" s="499" t="s">
        <v>16</v>
      </c>
      <c r="M134" s="499"/>
      <c r="N134" s="131">
        <f>N135</f>
        <v>450000</v>
      </c>
      <c r="O134" s="461">
        <f>O135</f>
        <v>461200</v>
      </c>
      <c r="P134" s="242">
        <f t="shared" si="56"/>
        <v>465812</v>
      </c>
      <c r="Q134" s="505">
        <f t="shared" si="57"/>
        <v>102.48888888888889</v>
      </c>
      <c r="R134" s="241">
        <f t="shared" si="57"/>
        <v>101</v>
      </c>
    </row>
    <row r="135" spans="1:21">
      <c r="A135" s="110" t="s">
        <v>270</v>
      </c>
      <c r="B135" s="58"/>
      <c r="C135" s="58"/>
      <c r="D135" s="58"/>
      <c r="E135" s="58"/>
      <c r="F135" s="58"/>
      <c r="G135" s="58"/>
      <c r="H135" s="58"/>
      <c r="I135" s="14"/>
      <c r="J135" s="178" t="s">
        <v>425</v>
      </c>
      <c r="K135" s="14" t="s">
        <v>114</v>
      </c>
      <c r="L135" s="497" t="s">
        <v>71</v>
      </c>
      <c r="M135" s="497"/>
      <c r="N135" s="134">
        <f>N136</f>
        <v>450000</v>
      </c>
      <c r="O135" s="119">
        <v>461200</v>
      </c>
      <c r="P135" s="201">
        <f t="shared" si="56"/>
        <v>465812</v>
      </c>
      <c r="Q135" s="391">
        <f t="shared" si="57"/>
        <v>102.48888888888889</v>
      </c>
      <c r="R135" s="144">
        <f t="shared" si="57"/>
        <v>101</v>
      </c>
    </row>
    <row r="136" spans="1:21">
      <c r="A136" s="108" t="s">
        <v>270</v>
      </c>
      <c r="B136" s="73" t="s">
        <v>101</v>
      </c>
      <c r="C136" s="73"/>
      <c r="D136" s="73"/>
      <c r="E136" s="73"/>
      <c r="F136" s="73"/>
      <c r="G136" s="73"/>
      <c r="H136" s="73" t="s">
        <v>293</v>
      </c>
      <c r="I136" s="17"/>
      <c r="J136" s="233" t="s">
        <v>425</v>
      </c>
      <c r="K136" s="17" t="s">
        <v>119</v>
      </c>
      <c r="L136" s="502" t="s">
        <v>72</v>
      </c>
      <c r="M136" s="502"/>
      <c r="N136" s="136">
        <v>450000</v>
      </c>
      <c r="O136" s="137"/>
      <c r="P136" s="207"/>
      <c r="Q136" s="343"/>
      <c r="R136" s="130"/>
    </row>
    <row r="137" spans="1:21">
      <c r="A137" s="90" t="s">
        <v>426</v>
      </c>
      <c r="B137" s="112" t="s">
        <v>101</v>
      </c>
      <c r="C137" s="105"/>
      <c r="D137" s="105"/>
      <c r="E137" s="105"/>
      <c r="F137" s="105"/>
      <c r="G137" s="105"/>
      <c r="H137" s="105" t="s">
        <v>293</v>
      </c>
      <c r="I137" s="92"/>
      <c r="J137" s="90" t="s">
        <v>179</v>
      </c>
      <c r="K137" s="91" t="s">
        <v>424</v>
      </c>
      <c r="L137" s="91"/>
      <c r="M137" s="91"/>
      <c r="N137" s="193">
        <f>N138</f>
        <v>689500</v>
      </c>
      <c r="O137" s="194">
        <f>O138</f>
        <v>706730</v>
      </c>
      <c r="P137" s="208">
        <f t="shared" ref="P137:P139" si="58">O137*1.01</f>
        <v>713797.3</v>
      </c>
      <c r="Q137" s="224">
        <f t="shared" si="54"/>
        <v>102.49891225525742</v>
      </c>
      <c r="R137" s="225">
        <f t="shared" si="55"/>
        <v>101</v>
      </c>
    </row>
    <row r="138" spans="1:21">
      <c r="A138" s="110" t="s">
        <v>426</v>
      </c>
      <c r="B138" s="72"/>
      <c r="C138" s="58"/>
      <c r="D138" s="58"/>
      <c r="E138" s="58"/>
      <c r="F138" s="58"/>
      <c r="G138" s="58"/>
      <c r="H138" s="58"/>
      <c r="I138" s="115"/>
      <c r="J138" s="177" t="s">
        <v>179</v>
      </c>
      <c r="K138" s="14">
        <v>4</v>
      </c>
      <c r="L138" s="14" t="s">
        <v>16</v>
      </c>
      <c r="M138" s="14"/>
      <c r="N138" s="134">
        <v>689500</v>
      </c>
      <c r="O138" s="121">
        <f>O139</f>
        <v>706730</v>
      </c>
      <c r="P138" s="135">
        <f t="shared" si="58"/>
        <v>713797.3</v>
      </c>
      <c r="Q138" s="143">
        <f t="shared" si="54"/>
        <v>102.49891225525742</v>
      </c>
      <c r="R138" s="149">
        <f t="shared" si="55"/>
        <v>101</v>
      </c>
    </row>
    <row r="139" spans="1:21">
      <c r="A139" s="110" t="s">
        <v>426</v>
      </c>
      <c r="B139" s="72"/>
      <c r="C139" s="58"/>
      <c r="D139" s="58"/>
      <c r="E139" s="58"/>
      <c r="F139" s="58"/>
      <c r="G139" s="58"/>
      <c r="H139" s="58"/>
      <c r="I139" s="115"/>
      <c r="J139" s="177" t="s">
        <v>179</v>
      </c>
      <c r="K139" s="14" t="s">
        <v>114</v>
      </c>
      <c r="L139" s="14" t="s">
        <v>71</v>
      </c>
      <c r="M139" s="14"/>
      <c r="N139" s="134">
        <f>SUM(N140:N140)</f>
        <v>689500</v>
      </c>
      <c r="O139" s="121">
        <v>706730</v>
      </c>
      <c r="P139" s="135">
        <f t="shared" si="58"/>
        <v>713797.3</v>
      </c>
      <c r="Q139" s="143">
        <f t="shared" si="54"/>
        <v>102.49891225525742</v>
      </c>
      <c r="R139" s="149">
        <f t="shared" si="55"/>
        <v>101</v>
      </c>
    </row>
    <row r="140" spans="1:21">
      <c r="A140" s="110" t="s">
        <v>426</v>
      </c>
      <c r="B140" s="72" t="s">
        <v>101</v>
      </c>
      <c r="C140" s="58"/>
      <c r="D140" s="58"/>
      <c r="E140" s="58"/>
      <c r="F140" s="58"/>
      <c r="G140" s="58"/>
      <c r="H140" s="58" t="s">
        <v>293</v>
      </c>
      <c r="I140" s="115"/>
      <c r="J140" s="177" t="s">
        <v>179</v>
      </c>
      <c r="K140" s="14" t="s">
        <v>119</v>
      </c>
      <c r="L140" s="14" t="s">
        <v>72</v>
      </c>
      <c r="M140" s="14"/>
      <c r="N140" s="134">
        <v>689500</v>
      </c>
      <c r="O140" s="121"/>
      <c r="P140" s="201"/>
      <c r="Q140" s="120"/>
      <c r="R140" s="144"/>
    </row>
    <row r="141" spans="1:21">
      <c r="A141" s="93"/>
      <c r="B141" s="94"/>
      <c r="C141" s="78"/>
      <c r="D141" s="78"/>
      <c r="E141" s="78"/>
      <c r="F141" s="78"/>
      <c r="G141" s="78"/>
      <c r="H141" s="78"/>
      <c r="I141" s="95"/>
      <c r="J141" s="179" t="s">
        <v>170</v>
      </c>
      <c r="K141" s="71" t="s">
        <v>189</v>
      </c>
      <c r="L141" s="71"/>
      <c r="M141" s="71"/>
      <c r="N141" s="220">
        <f>N142</f>
        <v>536000</v>
      </c>
      <c r="O141" s="226">
        <f>O142</f>
        <v>544889</v>
      </c>
      <c r="P141" s="227">
        <f>O141*1.01</f>
        <v>550337.89</v>
      </c>
      <c r="Q141" s="160">
        <f>O141/N141*100</f>
        <v>101.65839552238806</v>
      </c>
      <c r="R141" s="161">
        <f t="shared" si="55"/>
        <v>101</v>
      </c>
    </row>
    <row r="142" spans="1:21">
      <c r="A142" s="111" t="s">
        <v>251</v>
      </c>
      <c r="B142" s="174" t="s">
        <v>101</v>
      </c>
      <c r="C142" s="97" t="s">
        <v>4</v>
      </c>
      <c r="D142" s="97"/>
      <c r="E142" s="97"/>
      <c r="F142" s="97" t="s">
        <v>291</v>
      </c>
      <c r="G142" s="97" t="s">
        <v>4</v>
      </c>
      <c r="H142" s="97" t="s">
        <v>293</v>
      </c>
      <c r="I142" s="99"/>
      <c r="J142" s="111"/>
      <c r="K142" s="98" t="s">
        <v>229</v>
      </c>
      <c r="L142" s="98"/>
      <c r="M142" s="98"/>
      <c r="N142" s="162">
        <f>N143+N147+N151</f>
        <v>536000</v>
      </c>
      <c r="O142" s="163">
        <f>O143+O147+O151</f>
        <v>544889</v>
      </c>
      <c r="P142" s="204">
        <f>O142*1.01</f>
        <v>550337.89</v>
      </c>
      <c r="Q142" s="164">
        <f>O142/N142*100</f>
        <v>101.65839552238806</v>
      </c>
      <c r="R142" s="165">
        <f t="shared" si="55"/>
        <v>101</v>
      </c>
    </row>
    <row r="143" spans="1:21">
      <c r="A143" s="90" t="s">
        <v>271</v>
      </c>
      <c r="B143" s="112" t="s">
        <v>101</v>
      </c>
      <c r="C143" s="105"/>
      <c r="D143" s="105"/>
      <c r="E143" s="105"/>
      <c r="F143" s="105" t="s">
        <v>291</v>
      </c>
      <c r="G143" s="105"/>
      <c r="H143" s="105" t="s">
        <v>293</v>
      </c>
      <c r="I143" s="92"/>
      <c r="J143" s="90" t="s">
        <v>180</v>
      </c>
      <c r="K143" s="91" t="s">
        <v>324</v>
      </c>
      <c r="L143" s="91"/>
      <c r="M143" s="91"/>
      <c r="N143" s="193">
        <f>N144</f>
        <v>300000</v>
      </c>
      <c r="O143" s="194">
        <f>N143*1.01</f>
        <v>303000</v>
      </c>
      <c r="P143" s="200">
        <f t="shared" ref="P143:P144" si="59">O143*1.01</f>
        <v>306030</v>
      </c>
      <c r="Q143" s="168">
        <f t="shared" si="54"/>
        <v>101</v>
      </c>
      <c r="R143" s="169">
        <f t="shared" si="55"/>
        <v>101</v>
      </c>
    </row>
    <row r="144" spans="1:21">
      <c r="A144" s="109" t="s">
        <v>271</v>
      </c>
      <c r="B144" s="114"/>
      <c r="C144" s="114"/>
      <c r="D144" s="114"/>
      <c r="E144" s="114"/>
      <c r="F144" s="114"/>
      <c r="G144" s="114"/>
      <c r="H144" s="114"/>
      <c r="I144" s="117"/>
      <c r="J144" s="107" t="s">
        <v>180</v>
      </c>
      <c r="K144" s="117">
        <v>3</v>
      </c>
      <c r="L144" s="117" t="s">
        <v>14</v>
      </c>
      <c r="M144" s="117"/>
      <c r="N144" s="131">
        <f>N145</f>
        <v>300000</v>
      </c>
      <c r="O144" s="132">
        <f>N144*1.01</f>
        <v>303000</v>
      </c>
      <c r="P144" s="242">
        <f t="shared" si="59"/>
        <v>306030</v>
      </c>
      <c r="Q144" s="383">
        <f t="shared" si="54"/>
        <v>101</v>
      </c>
      <c r="R144" s="241">
        <f t="shared" si="55"/>
        <v>101</v>
      </c>
    </row>
    <row r="145" spans="1:18">
      <c r="A145" s="110" t="s">
        <v>271</v>
      </c>
      <c r="B145" s="58"/>
      <c r="C145" s="58"/>
      <c r="D145" s="58"/>
      <c r="E145" s="58"/>
      <c r="F145" s="58"/>
      <c r="G145" s="58"/>
      <c r="H145" s="58"/>
      <c r="I145" s="14"/>
      <c r="J145" s="177" t="s">
        <v>180</v>
      </c>
      <c r="K145" s="14">
        <v>38</v>
      </c>
      <c r="L145" s="14" t="s">
        <v>118</v>
      </c>
      <c r="M145" s="14"/>
      <c r="N145" s="134">
        <f>N146</f>
        <v>300000</v>
      </c>
      <c r="O145" s="121">
        <f>N145*1.01</f>
        <v>303000</v>
      </c>
      <c r="P145" s="201">
        <f>O145*1.01</f>
        <v>306030</v>
      </c>
      <c r="Q145" s="342">
        <f t="shared" si="54"/>
        <v>101</v>
      </c>
      <c r="R145" s="144">
        <f t="shared" si="55"/>
        <v>101</v>
      </c>
    </row>
    <row r="146" spans="1:18">
      <c r="A146" s="108" t="s">
        <v>271</v>
      </c>
      <c r="B146" s="73" t="s">
        <v>101</v>
      </c>
      <c r="C146" s="73"/>
      <c r="D146" s="73"/>
      <c r="E146" s="73"/>
      <c r="F146" s="73" t="s">
        <v>291</v>
      </c>
      <c r="G146" s="73" t="s">
        <v>4</v>
      </c>
      <c r="H146" s="73" t="s">
        <v>293</v>
      </c>
      <c r="I146" s="17"/>
      <c r="J146" s="104" t="s">
        <v>180</v>
      </c>
      <c r="K146" s="17">
        <v>386</v>
      </c>
      <c r="L146" s="17" t="s">
        <v>70</v>
      </c>
      <c r="M146" s="17"/>
      <c r="N146" s="136">
        <v>300000</v>
      </c>
      <c r="O146" s="137"/>
      <c r="P146" s="207"/>
      <c r="Q146" s="393"/>
      <c r="R146" s="130"/>
    </row>
    <row r="147" spans="1:18">
      <c r="A147" s="90" t="s">
        <v>272</v>
      </c>
      <c r="B147" s="112" t="s">
        <v>101</v>
      </c>
      <c r="C147" s="105"/>
      <c r="D147" s="105"/>
      <c r="E147" s="105"/>
      <c r="F147" s="105"/>
      <c r="G147" s="105"/>
      <c r="H147" s="105" t="s">
        <v>293</v>
      </c>
      <c r="I147" s="92"/>
      <c r="J147" s="90" t="s">
        <v>181</v>
      </c>
      <c r="K147" s="91" t="s">
        <v>230</v>
      </c>
      <c r="L147" s="91"/>
      <c r="M147" s="91"/>
      <c r="N147" s="193">
        <f>N148</f>
        <v>100000</v>
      </c>
      <c r="O147" s="194">
        <f>O148</f>
        <v>102499</v>
      </c>
      <c r="P147" s="200">
        <f t="shared" ref="P147:P149" si="60">O147*1.01</f>
        <v>103523.99</v>
      </c>
      <c r="Q147" s="224">
        <f t="shared" si="54"/>
        <v>102.49900000000001</v>
      </c>
      <c r="R147" s="169">
        <f t="shared" si="55"/>
        <v>101</v>
      </c>
    </row>
    <row r="148" spans="1:18">
      <c r="A148" s="109" t="s">
        <v>272</v>
      </c>
      <c r="B148" s="58"/>
      <c r="C148" s="58"/>
      <c r="D148" s="58"/>
      <c r="E148" s="58"/>
      <c r="F148" s="58"/>
      <c r="G148" s="58"/>
      <c r="H148" s="58"/>
      <c r="I148" s="14"/>
      <c r="J148" s="107" t="s">
        <v>181</v>
      </c>
      <c r="K148" s="14" t="s">
        <v>15</v>
      </c>
      <c r="L148" s="14" t="s">
        <v>14</v>
      </c>
      <c r="M148" s="14"/>
      <c r="N148" s="131">
        <f>N149</f>
        <v>100000</v>
      </c>
      <c r="O148" s="132">
        <f>O149</f>
        <v>102499</v>
      </c>
      <c r="P148" s="242">
        <f t="shared" si="60"/>
        <v>103523.99</v>
      </c>
      <c r="Q148" s="505">
        <f t="shared" si="54"/>
        <v>102.49900000000001</v>
      </c>
      <c r="R148" s="241">
        <f t="shared" si="55"/>
        <v>101</v>
      </c>
    </row>
    <row r="149" spans="1:18">
      <c r="A149" s="110" t="s">
        <v>272</v>
      </c>
      <c r="B149" s="58"/>
      <c r="C149" s="58"/>
      <c r="D149" s="58"/>
      <c r="E149" s="58"/>
      <c r="F149" s="58"/>
      <c r="G149" s="58"/>
      <c r="H149" s="58"/>
      <c r="I149" s="14"/>
      <c r="J149" s="177" t="s">
        <v>181</v>
      </c>
      <c r="K149" s="14" t="s">
        <v>114</v>
      </c>
      <c r="L149" s="14" t="s">
        <v>71</v>
      </c>
      <c r="M149" s="14"/>
      <c r="N149" s="134">
        <f>N150</f>
        <v>100000</v>
      </c>
      <c r="O149" s="121">
        <v>102499</v>
      </c>
      <c r="P149" s="201">
        <f t="shared" si="60"/>
        <v>103523.99</v>
      </c>
      <c r="Q149" s="391">
        <f t="shared" si="54"/>
        <v>102.49900000000001</v>
      </c>
      <c r="R149" s="144">
        <f t="shared" si="55"/>
        <v>101</v>
      </c>
    </row>
    <row r="150" spans="1:18">
      <c r="A150" s="108" t="s">
        <v>272</v>
      </c>
      <c r="B150" s="73" t="s">
        <v>293</v>
      </c>
      <c r="C150" s="73"/>
      <c r="D150" s="73"/>
      <c r="E150" s="73"/>
      <c r="F150" s="73"/>
      <c r="G150" s="73" t="s">
        <v>4</v>
      </c>
      <c r="H150" s="73" t="s">
        <v>293</v>
      </c>
      <c r="I150" s="17"/>
      <c r="J150" s="104" t="s">
        <v>181</v>
      </c>
      <c r="K150" s="17" t="s">
        <v>73</v>
      </c>
      <c r="L150" s="17" t="s">
        <v>74</v>
      </c>
      <c r="M150" s="17"/>
      <c r="N150" s="136">
        <v>100000</v>
      </c>
      <c r="O150" s="137"/>
      <c r="P150" s="207"/>
      <c r="Q150" s="343"/>
      <c r="R150" s="130"/>
    </row>
    <row r="151" spans="1:18">
      <c r="A151" s="90" t="s">
        <v>273</v>
      </c>
      <c r="B151" s="112" t="s">
        <v>101</v>
      </c>
      <c r="C151" s="105"/>
      <c r="D151" s="105"/>
      <c r="E151" s="105"/>
      <c r="F151" s="105"/>
      <c r="G151" s="105"/>
      <c r="H151" s="105" t="s">
        <v>293</v>
      </c>
      <c r="I151" s="92"/>
      <c r="J151" s="90" t="s">
        <v>182</v>
      </c>
      <c r="K151" s="91" t="s">
        <v>313</v>
      </c>
      <c r="L151" s="91"/>
      <c r="M151" s="91"/>
      <c r="N151" s="193">
        <f>N152</f>
        <v>136000</v>
      </c>
      <c r="O151" s="194">
        <f>O152</f>
        <v>139390</v>
      </c>
      <c r="P151" s="205">
        <f t="shared" ref="P151:P152" si="61">O151*1.01</f>
        <v>140783.9</v>
      </c>
      <c r="Q151" s="396">
        <f t="shared" si="54"/>
        <v>102.49264705882352</v>
      </c>
      <c r="R151" s="232">
        <f t="shared" si="55"/>
        <v>101</v>
      </c>
    </row>
    <row r="152" spans="1:18">
      <c r="A152" s="109" t="s">
        <v>273</v>
      </c>
      <c r="B152" s="58"/>
      <c r="C152" s="58"/>
      <c r="D152" s="58"/>
      <c r="E152" s="58"/>
      <c r="F152" s="58"/>
      <c r="G152" s="58"/>
      <c r="H152" s="58"/>
      <c r="I152" s="14"/>
      <c r="J152" s="107" t="s">
        <v>182</v>
      </c>
      <c r="K152" s="14" t="s">
        <v>15</v>
      </c>
      <c r="L152" s="14" t="s">
        <v>14</v>
      </c>
      <c r="M152" s="14"/>
      <c r="N152" s="131">
        <f>N153</f>
        <v>136000</v>
      </c>
      <c r="O152" s="132">
        <f>O153</f>
        <v>139390</v>
      </c>
      <c r="P152" s="265">
        <f t="shared" si="61"/>
        <v>140783.9</v>
      </c>
      <c r="Q152" s="397">
        <f t="shared" si="54"/>
        <v>102.49264705882352</v>
      </c>
      <c r="R152" s="145">
        <f t="shared" si="55"/>
        <v>101</v>
      </c>
    </row>
    <row r="153" spans="1:18">
      <c r="A153" s="110" t="s">
        <v>273</v>
      </c>
      <c r="B153" s="58"/>
      <c r="C153" s="58"/>
      <c r="D153" s="58"/>
      <c r="E153" s="58"/>
      <c r="F153" s="58"/>
      <c r="G153" s="58"/>
      <c r="H153" s="58"/>
      <c r="I153" s="14"/>
      <c r="J153" s="177" t="s">
        <v>182</v>
      </c>
      <c r="K153" s="14" t="s">
        <v>114</v>
      </c>
      <c r="L153" s="14" t="s">
        <v>71</v>
      </c>
      <c r="M153" s="14"/>
      <c r="N153" s="134">
        <f>N154</f>
        <v>136000</v>
      </c>
      <c r="O153" s="121">
        <v>139390</v>
      </c>
      <c r="P153" s="203">
        <f>O153*1.01</f>
        <v>140783.9</v>
      </c>
      <c r="Q153" s="397">
        <f t="shared" si="54"/>
        <v>102.49264705882352</v>
      </c>
      <c r="R153" s="145">
        <f t="shared" si="55"/>
        <v>101</v>
      </c>
    </row>
    <row r="154" spans="1:18">
      <c r="A154" s="108" t="s">
        <v>273</v>
      </c>
      <c r="B154" s="73" t="s">
        <v>293</v>
      </c>
      <c r="C154" s="73"/>
      <c r="D154" s="73"/>
      <c r="E154" s="73"/>
      <c r="F154" s="73"/>
      <c r="G154" s="73" t="s">
        <v>4</v>
      </c>
      <c r="H154" s="73" t="s">
        <v>293</v>
      </c>
      <c r="I154" s="17"/>
      <c r="J154" s="104" t="s">
        <v>182</v>
      </c>
      <c r="K154" s="17" t="s">
        <v>73</v>
      </c>
      <c r="L154" s="17" t="s">
        <v>74</v>
      </c>
      <c r="M154" s="17"/>
      <c r="N154" s="136">
        <v>136000</v>
      </c>
      <c r="O154" s="137"/>
      <c r="P154" s="268"/>
      <c r="Q154" s="336"/>
      <c r="R154" s="337"/>
    </row>
    <row r="155" spans="1:18">
      <c r="A155" s="170"/>
      <c r="B155" s="175"/>
      <c r="C155" s="127"/>
      <c r="D155" s="127"/>
      <c r="E155" s="127"/>
      <c r="F155" s="127"/>
      <c r="G155" s="127"/>
      <c r="H155" s="127"/>
      <c r="I155" s="129"/>
      <c r="J155" s="170"/>
      <c r="K155" s="128" t="s">
        <v>206</v>
      </c>
      <c r="L155" s="128"/>
      <c r="M155" s="128"/>
      <c r="N155" s="228">
        <f>N156+N179</f>
        <v>1055000</v>
      </c>
      <c r="O155" s="363">
        <f>O156+O179</f>
        <v>1074450</v>
      </c>
      <c r="P155" s="199">
        <f t="shared" ref="P155:P159" si="62">O155*1.01</f>
        <v>1085194.5</v>
      </c>
      <c r="Q155" s="157">
        <f>O155/N155*100</f>
        <v>101.84360189573461</v>
      </c>
      <c r="R155" s="158">
        <f>P155/O155*100</f>
        <v>101</v>
      </c>
    </row>
    <row r="156" spans="1:18">
      <c r="A156" s="93"/>
      <c r="B156" s="94"/>
      <c r="C156" s="78"/>
      <c r="D156" s="78"/>
      <c r="E156" s="78"/>
      <c r="F156" s="78"/>
      <c r="G156" s="78"/>
      <c r="H156" s="78"/>
      <c r="I156" s="95"/>
      <c r="J156" s="179" t="s">
        <v>190</v>
      </c>
      <c r="K156" s="71" t="s">
        <v>191</v>
      </c>
      <c r="L156" s="71"/>
      <c r="M156" s="71"/>
      <c r="N156" s="220">
        <f>N157+N170</f>
        <v>1025000</v>
      </c>
      <c r="O156" s="226">
        <f>O157+O170</f>
        <v>1044150</v>
      </c>
      <c r="P156" s="222">
        <f t="shared" si="62"/>
        <v>1054591.5</v>
      </c>
      <c r="Q156" s="160">
        <f t="shared" ref="Q156:Q177" si="63">O156/N156*100</f>
        <v>101.86829268292684</v>
      </c>
      <c r="R156" s="161">
        <f t="shared" ref="R156:R177" si="64">P156/O156*100</f>
        <v>101</v>
      </c>
    </row>
    <row r="157" spans="1:18">
      <c r="A157" s="111" t="s">
        <v>252</v>
      </c>
      <c r="B157" s="174" t="s">
        <v>101</v>
      </c>
      <c r="C157" s="97"/>
      <c r="D157" s="97" t="s">
        <v>4</v>
      </c>
      <c r="E157" s="97" t="s">
        <v>15</v>
      </c>
      <c r="F157" s="97"/>
      <c r="G157" s="97"/>
      <c r="H157" s="97" t="s">
        <v>293</v>
      </c>
      <c r="I157" s="99"/>
      <c r="J157" s="111"/>
      <c r="K157" s="98" t="s">
        <v>351</v>
      </c>
      <c r="L157" s="98"/>
      <c r="M157" s="98"/>
      <c r="N157" s="162">
        <f>N158+N162+N166</f>
        <v>955000</v>
      </c>
      <c r="O157" s="163">
        <f>O158+O162+O166</f>
        <v>973450</v>
      </c>
      <c r="P157" s="202">
        <f t="shared" si="62"/>
        <v>983184.5</v>
      </c>
      <c r="Q157" s="164">
        <f t="shared" si="63"/>
        <v>101.93193717277487</v>
      </c>
      <c r="R157" s="165">
        <f t="shared" si="64"/>
        <v>101</v>
      </c>
    </row>
    <row r="158" spans="1:18">
      <c r="A158" s="90" t="s">
        <v>274</v>
      </c>
      <c r="B158" s="112" t="s">
        <v>101</v>
      </c>
      <c r="C158" s="105"/>
      <c r="D158" s="105" t="s">
        <v>4</v>
      </c>
      <c r="E158" s="105" t="s">
        <v>15</v>
      </c>
      <c r="F158" s="105"/>
      <c r="G158" s="105"/>
      <c r="H158" s="105"/>
      <c r="I158" s="92"/>
      <c r="J158" s="90" t="s">
        <v>120</v>
      </c>
      <c r="K158" s="91" t="s">
        <v>235</v>
      </c>
      <c r="L158" s="91"/>
      <c r="M158" s="91"/>
      <c r="N158" s="193">
        <f>N159</f>
        <v>70000</v>
      </c>
      <c r="O158" s="167">
        <f>N158*1.01</f>
        <v>70700</v>
      </c>
      <c r="P158" s="200">
        <f t="shared" si="62"/>
        <v>71407</v>
      </c>
      <c r="Q158" s="168">
        <f t="shared" si="63"/>
        <v>101</v>
      </c>
      <c r="R158" s="169">
        <f t="shared" si="64"/>
        <v>101</v>
      </c>
    </row>
    <row r="159" spans="1:18">
      <c r="A159" s="110" t="s">
        <v>274</v>
      </c>
      <c r="B159" s="72"/>
      <c r="C159" s="58"/>
      <c r="D159" s="58"/>
      <c r="E159" s="58"/>
      <c r="F159" s="58"/>
      <c r="G159" s="58"/>
      <c r="H159" s="58"/>
      <c r="I159" s="115"/>
      <c r="J159" s="177" t="s">
        <v>120</v>
      </c>
      <c r="K159" s="14">
        <v>3</v>
      </c>
      <c r="L159" s="14" t="s">
        <v>14</v>
      </c>
      <c r="M159" s="14"/>
      <c r="N159" s="134">
        <f>N160</f>
        <v>70000</v>
      </c>
      <c r="O159" s="139">
        <f t="shared" ref="O159:O164" si="65">N159*1.01</f>
        <v>70700</v>
      </c>
      <c r="P159" s="201">
        <f t="shared" si="62"/>
        <v>71407</v>
      </c>
      <c r="Q159" s="120">
        <f t="shared" si="63"/>
        <v>101</v>
      </c>
      <c r="R159" s="144">
        <f t="shared" si="64"/>
        <v>101</v>
      </c>
    </row>
    <row r="160" spans="1:18">
      <c r="A160" s="110" t="s">
        <v>274</v>
      </c>
      <c r="B160" s="72"/>
      <c r="C160" s="58"/>
      <c r="D160" s="58"/>
      <c r="E160" s="58"/>
      <c r="F160" s="58"/>
      <c r="G160" s="58"/>
      <c r="H160" s="58"/>
      <c r="I160" s="115"/>
      <c r="J160" s="177" t="s">
        <v>120</v>
      </c>
      <c r="K160" s="14">
        <v>37</v>
      </c>
      <c r="L160" s="14" t="s">
        <v>121</v>
      </c>
      <c r="M160" s="14"/>
      <c r="N160" s="134">
        <f>N161</f>
        <v>70000</v>
      </c>
      <c r="O160" s="139">
        <f t="shared" si="65"/>
        <v>70700</v>
      </c>
      <c r="P160" s="201">
        <f>O160*1.01</f>
        <v>71407</v>
      </c>
      <c r="Q160" s="120">
        <f t="shared" si="63"/>
        <v>101</v>
      </c>
      <c r="R160" s="144">
        <f t="shared" si="64"/>
        <v>101</v>
      </c>
    </row>
    <row r="161" spans="1:18">
      <c r="A161" s="110" t="s">
        <v>274</v>
      </c>
      <c r="B161" s="72" t="s">
        <v>101</v>
      </c>
      <c r="C161" s="58"/>
      <c r="D161" s="58"/>
      <c r="E161" s="58" t="s">
        <v>15</v>
      </c>
      <c r="F161" s="58"/>
      <c r="G161" s="58"/>
      <c r="H161" s="58"/>
      <c r="I161" s="115"/>
      <c r="J161" s="177" t="s">
        <v>120</v>
      </c>
      <c r="K161" s="14">
        <v>372</v>
      </c>
      <c r="L161" s="14" t="s">
        <v>65</v>
      </c>
      <c r="M161" s="14"/>
      <c r="N161" s="134">
        <v>70000</v>
      </c>
      <c r="O161" s="139"/>
      <c r="P161" s="201"/>
      <c r="Q161" s="120"/>
      <c r="R161" s="144"/>
    </row>
    <row r="162" spans="1:18">
      <c r="A162" s="90" t="s">
        <v>316</v>
      </c>
      <c r="B162" s="112" t="s">
        <v>101</v>
      </c>
      <c r="C162" s="105"/>
      <c r="D162" s="105"/>
      <c r="E162" s="105"/>
      <c r="F162" s="105"/>
      <c r="G162" s="105"/>
      <c r="H162" s="105" t="s">
        <v>293</v>
      </c>
      <c r="I162" s="92"/>
      <c r="J162" s="90" t="s">
        <v>317</v>
      </c>
      <c r="K162" s="91" t="s">
        <v>326</v>
      </c>
      <c r="L162" s="91"/>
      <c r="M162" s="91"/>
      <c r="N162" s="193">
        <f>N163</f>
        <v>285000</v>
      </c>
      <c r="O162" s="167">
        <f t="shared" si="65"/>
        <v>287850</v>
      </c>
      <c r="P162" s="200">
        <f t="shared" ref="P162:P168" si="66">O162*1.01</f>
        <v>290728.5</v>
      </c>
      <c r="Q162" s="168">
        <f t="shared" si="63"/>
        <v>101</v>
      </c>
      <c r="R162" s="169">
        <f t="shared" si="64"/>
        <v>101</v>
      </c>
    </row>
    <row r="163" spans="1:18">
      <c r="A163" s="110" t="s">
        <v>316</v>
      </c>
      <c r="B163" s="58"/>
      <c r="C163" s="58"/>
      <c r="D163" s="58"/>
      <c r="E163" s="58"/>
      <c r="F163" s="58"/>
      <c r="G163" s="58"/>
      <c r="H163" s="58"/>
      <c r="I163" s="115"/>
      <c r="J163" s="177" t="s">
        <v>317</v>
      </c>
      <c r="K163" s="14" t="s">
        <v>6</v>
      </c>
      <c r="L163" s="14" t="s">
        <v>14</v>
      </c>
      <c r="M163" s="14"/>
      <c r="N163" s="134">
        <f>N164</f>
        <v>285000</v>
      </c>
      <c r="O163" s="139">
        <f t="shared" si="65"/>
        <v>287850</v>
      </c>
      <c r="P163" s="201">
        <f t="shared" si="66"/>
        <v>290728.5</v>
      </c>
      <c r="Q163" s="120">
        <f t="shared" si="63"/>
        <v>101</v>
      </c>
      <c r="R163" s="144">
        <f t="shared" si="64"/>
        <v>101</v>
      </c>
    </row>
    <row r="164" spans="1:18">
      <c r="A164" s="108" t="s">
        <v>316</v>
      </c>
      <c r="B164" s="73"/>
      <c r="C164" s="73"/>
      <c r="D164" s="73"/>
      <c r="E164" s="73"/>
      <c r="F164" s="73"/>
      <c r="G164" s="73"/>
      <c r="H164" s="73"/>
      <c r="I164" s="103"/>
      <c r="J164" s="104" t="s">
        <v>317</v>
      </c>
      <c r="K164" s="17" t="s">
        <v>314</v>
      </c>
      <c r="L164" s="17" t="s">
        <v>121</v>
      </c>
      <c r="M164" s="17"/>
      <c r="N164" s="136">
        <f>N165</f>
        <v>285000</v>
      </c>
      <c r="O164" s="354">
        <f t="shared" si="65"/>
        <v>287850</v>
      </c>
      <c r="P164" s="207">
        <f t="shared" si="66"/>
        <v>290728.5</v>
      </c>
      <c r="Q164" s="243">
        <f t="shared" si="63"/>
        <v>101</v>
      </c>
      <c r="R164" s="130">
        <f t="shared" si="64"/>
        <v>101</v>
      </c>
    </row>
    <row r="165" spans="1:18">
      <c r="A165" s="109" t="s">
        <v>316</v>
      </c>
      <c r="B165" s="114" t="s">
        <v>101</v>
      </c>
      <c r="C165" s="114"/>
      <c r="D165" s="114"/>
      <c r="E165" s="114"/>
      <c r="F165" s="114"/>
      <c r="G165" s="114"/>
      <c r="H165" s="114" t="s">
        <v>293</v>
      </c>
      <c r="I165" s="106"/>
      <c r="J165" s="107" t="s">
        <v>317</v>
      </c>
      <c r="K165" s="117" t="s">
        <v>315</v>
      </c>
      <c r="L165" s="117" t="s">
        <v>65</v>
      </c>
      <c r="M165" s="117"/>
      <c r="N165" s="131">
        <v>285000</v>
      </c>
      <c r="O165" s="353"/>
      <c r="P165" s="242"/>
      <c r="Q165" s="240"/>
      <c r="R165" s="241"/>
    </row>
    <row r="166" spans="1:18">
      <c r="A166" s="90" t="s">
        <v>325</v>
      </c>
      <c r="B166" s="105" t="s">
        <v>101</v>
      </c>
      <c r="C166" s="105"/>
      <c r="D166" s="105"/>
      <c r="E166" s="105"/>
      <c r="F166" s="105"/>
      <c r="G166" s="105"/>
      <c r="H166" s="105" t="s">
        <v>293</v>
      </c>
      <c r="I166" s="92"/>
      <c r="J166" s="90" t="s">
        <v>317</v>
      </c>
      <c r="K166" s="91" t="s">
        <v>327</v>
      </c>
      <c r="L166" s="91"/>
      <c r="M166" s="91"/>
      <c r="N166" s="193">
        <f>N167</f>
        <v>600000</v>
      </c>
      <c r="O166" s="167">
        <f>O167</f>
        <v>614900</v>
      </c>
      <c r="P166" s="200">
        <f t="shared" si="66"/>
        <v>621049</v>
      </c>
      <c r="Q166" s="224">
        <f t="shared" si="63"/>
        <v>102.48333333333332</v>
      </c>
      <c r="R166" s="169">
        <f t="shared" si="64"/>
        <v>101</v>
      </c>
    </row>
    <row r="167" spans="1:18">
      <c r="A167" s="109" t="s">
        <v>325</v>
      </c>
      <c r="B167" s="114"/>
      <c r="C167" s="114"/>
      <c r="D167" s="114"/>
      <c r="E167" s="114"/>
      <c r="F167" s="114"/>
      <c r="G167" s="114"/>
      <c r="H167" s="114"/>
      <c r="I167" s="117"/>
      <c r="J167" s="107" t="s">
        <v>317</v>
      </c>
      <c r="K167" s="117" t="s">
        <v>15</v>
      </c>
      <c r="L167" s="117" t="s">
        <v>16</v>
      </c>
      <c r="M167" s="117"/>
      <c r="N167" s="131">
        <f>N168</f>
        <v>600000</v>
      </c>
      <c r="O167" s="353">
        <f>O168</f>
        <v>614900</v>
      </c>
      <c r="P167" s="242">
        <f t="shared" si="66"/>
        <v>621049</v>
      </c>
      <c r="Q167" s="505">
        <f t="shared" si="63"/>
        <v>102.48333333333332</v>
      </c>
      <c r="R167" s="241">
        <f t="shared" si="64"/>
        <v>101</v>
      </c>
    </row>
    <row r="168" spans="1:18">
      <c r="A168" s="110" t="s">
        <v>325</v>
      </c>
      <c r="B168" s="58"/>
      <c r="C168" s="58"/>
      <c r="D168" s="58"/>
      <c r="E168" s="58"/>
      <c r="F168" s="58"/>
      <c r="G168" s="58"/>
      <c r="H168" s="58"/>
      <c r="I168" s="14"/>
      <c r="J168" s="177" t="s">
        <v>317</v>
      </c>
      <c r="K168" s="14" t="s">
        <v>114</v>
      </c>
      <c r="L168" s="14" t="s">
        <v>117</v>
      </c>
      <c r="M168" s="14"/>
      <c r="N168" s="134">
        <f>N169</f>
        <v>600000</v>
      </c>
      <c r="O168" s="139">
        <v>614900</v>
      </c>
      <c r="P168" s="201">
        <f t="shared" si="66"/>
        <v>621049</v>
      </c>
      <c r="Q168" s="391">
        <f t="shared" si="63"/>
        <v>102.48333333333332</v>
      </c>
      <c r="R168" s="144">
        <f t="shared" si="64"/>
        <v>101</v>
      </c>
    </row>
    <row r="169" spans="1:18">
      <c r="A169" s="108" t="s">
        <v>325</v>
      </c>
      <c r="B169" s="73" t="s">
        <v>101</v>
      </c>
      <c r="C169" s="73"/>
      <c r="D169" s="73"/>
      <c r="E169" s="73"/>
      <c r="F169" s="73"/>
      <c r="G169" s="73"/>
      <c r="H169" s="73" t="s">
        <v>293</v>
      </c>
      <c r="I169" s="17"/>
      <c r="J169" s="104" t="s">
        <v>317</v>
      </c>
      <c r="K169" s="17" t="s">
        <v>119</v>
      </c>
      <c r="L169" s="17" t="s">
        <v>72</v>
      </c>
      <c r="M169" s="17"/>
      <c r="N169" s="136">
        <v>600000</v>
      </c>
      <c r="O169" s="354"/>
      <c r="P169" s="207"/>
      <c r="Q169" s="343"/>
      <c r="R169" s="130"/>
    </row>
    <row r="170" spans="1:18">
      <c r="A170" s="338" t="s">
        <v>253</v>
      </c>
      <c r="B170" s="503" t="s">
        <v>101</v>
      </c>
      <c r="C170" s="500"/>
      <c r="D170" s="500" t="s">
        <v>4</v>
      </c>
      <c r="E170" s="500" t="s">
        <v>15</v>
      </c>
      <c r="F170" s="500"/>
      <c r="G170" s="500"/>
      <c r="H170" s="500"/>
      <c r="I170" s="492"/>
      <c r="J170" s="338"/>
      <c r="K170" s="101" t="s">
        <v>231</v>
      </c>
      <c r="L170" s="101"/>
      <c r="M170" s="101"/>
      <c r="N170" s="493">
        <f>N171+N175</f>
        <v>70000</v>
      </c>
      <c r="O170" s="501">
        <f>N170*1.01</f>
        <v>70700</v>
      </c>
      <c r="P170" s="494">
        <f>O170*1.01</f>
        <v>71407</v>
      </c>
      <c r="Q170" s="496">
        <f t="shared" si="63"/>
        <v>101</v>
      </c>
      <c r="R170" s="498">
        <f t="shared" si="64"/>
        <v>101</v>
      </c>
    </row>
    <row r="171" spans="1:18">
      <c r="A171" s="90" t="s">
        <v>275</v>
      </c>
      <c r="B171" s="112" t="s">
        <v>101</v>
      </c>
      <c r="C171" s="105"/>
      <c r="D171" s="105" t="s">
        <v>4</v>
      </c>
      <c r="E171" s="105" t="s">
        <v>15</v>
      </c>
      <c r="F171" s="105"/>
      <c r="G171" s="105"/>
      <c r="H171" s="105"/>
      <c r="I171" s="92"/>
      <c r="J171" s="90" t="s">
        <v>183</v>
      </c>
      <c r="K171" s="91" t="s">
        <v>234</v>
      </c>
      <c r="L171" s="91"/>
      <c r="M171" s="91"/>
      <c r="N171" s="193">
        <f>N172</f>
        <v>60000</v>
      </c>
      <c r="O171" s="194">
        <f t="shared" ref="O171:P172" si="67">N171*1.01</f>
        <v>60600</v>
      </c>
      <c r="P171" s="200">
        <f t="shared" si="67"/>
        <v>61206</v>
      </c>
      <c r="Q171" s="168">
        <f t="shared" si="63"/>
        <v>101</v>
      </c>
      <c r="R171" s="169">
        <f t="shared" si="64"/>
        <v>101</v>
      </c>
    </row>
    <row r="172" spans="1:18">
      <c r="A172" s="110" t="s">
        <v>275</v>
      </c>
      <c r="B172" s="72"/>
      <c r="C172" s="58"/>
      <c r="D172" s="58"/>
      <c r="E172" s="58"/>
      <c r="F172" s="58"/>
      <c r="G172" s="58"/>
      <c r="H172" s="58"/>
      <c r="I172" s="115"/>
      <c r="J172" s="177" t="s">
        <v>183</v>
      </c>
      <c r="K172" s="14">
        <v>3</v>
      </c>
      <c r="L172" s="14" t="s">
        <v>14</v>
      </c>
      <c r="M172" s="14"/>
      <c r="N172" s="134">
        <f>N173</f>
        <v>60000</v>
      </c>
      <c r="O172" s="121">
        <f t="shared" si="67"/>
        <v>60600</v>
      </c>
      <c r="P172" s="201">
        <f t="shared" si="67"/>
        <v>61206</v>
      </c>
      <c r="Q172" s="120">
        <f t="shared" si="63"/>
        <v>101</v>
      </c>
      <c r="R172" s="144">
        <f t="shared" si="64"/>
        <v>101</v>
      </c>
    </row>
    <row r="173" spans="1:18">
      <c r="A173" s="110" t="s">
        <v>275</v>
      </c>
      <c r="B173" s="72"/>
      <c r="C173" s="58"/>
      <c r="D173" s="58"/>
      <c r="E173" s="58"/>
      <c r="F173" s="58"/>
      <c r="G173" s="58"/>
      <c r="H173" s="58"/>
      <c r="I173" s="115"/>
      <c r="J173" s="177" t="s">
        <v>183</v>
      </c>
      <c r="K173" s="14">
        <v>37</v>
      </c>
      <c r="L173" s="14" t="s">
        <v>121</v>
      </c>
      <c r="M173" s="14"/>
      <c r="N173" s="134">
        <f>N174</f>
        <v>60000</v>
      </c>
      <c r="O173" s="121">
        <f>N173*1.01</f>
        <v>60600</v>
      </c>
      <c r="P173" s="201">
        <f>O173*1.01</f>
        <v>61206</v>
      </c>
      <c r="Q173" s="120">
        <f t="shared" si="63"/>
        <v>101</v>
      </c>
      <c r="R173" s="144">
        <f t="shared" si="64"/>
        <v>101</v>
      </c>
    </row>
    <row r="174" spans="1:18">
      <c r="A174" s="110" t="s">
        <v>275</v>
      </c>
      <c r="B174" s="72" t="s">
        <v>101</v>
      </c>
      <c r="C174" s="58"/>
      <c r="D174" s="58"/>
      <c r="E174" s="58" t="s">
        <v>15</v>
      </c>
      <c r="F174" s="58"/>
      <c r="G174" s="58"/>
      <c r="H174" s="58"/>
      <c r="I174" s="115"/>
      <c r="J174" s="177" t="s">
        <v>183</v>
      </c>
      <c r="K174" s="14">
        <v>372</v>
      </c>
      <c r="L174" s="14" t="s">
        <v>65</v>
      </c>
      <c r="M174" s="14"/>
      <c r="N174" s="134">
        <v>60000</v>
      </c>
      <c r="O174" s="121"/>
      <c r="P174" s="201"/>
      <c r="Q174" s="120"/>
      <c r="R174" s="144"/>
    </row>
    <row r="175" spans="1:18">
      <c r="A175" s="90" t="s">
        <v>276</v>
      </c>
      <c r="B175" s="112" t="s">
        <v>101</v>
      </c>
      <c r="C175" s="105"/>
      <c r="D175" s="105" t="s">
        <v>4</v>
      </c>
      <c r="E175" s="105" t="s">
        <v>15</v>
      </c>
      <c r="F175" s="105"/>
      <c r="G175" s="105"/>
      <c r="H175" s="105"/>
      <c r="I175" s="92"/>
      <c r="J175" s="90" t="s">
        <v>183</v>
      </c>
      <c r="K175" s="91" t="s">
        <v>233</v>
      </c>
      <c r="L175" s="91"/>
      <c r="M175" s="91"/>
      <c r="N175" s="193">
        <f>N176</f>
        <v>10000</v>
      </c>
      <c r="O175" s="194">
        <f t="shared" ref="O175:P176" si="68">N175*1.01</f>
        <v>10100</v>
      </c>
      <c r="P175" s="200">
        <f t="shared" si="68"/>
        <v>10201</v>
      </c>
      <c r="Q175" s="168">
        <f t="shared" si="63"/>
        <v>101</v>
      </c>
      <c r="R175" s="169">
        <f t="shared" si="64"/>
        <v>101</v>
      </c>
    </row>
    <row r="176" spans="1:18">
      <c r="A176" s="109" t="s">
        <v>276</v>
      </c>
      <c r="B176" s="113"/>
      <c r="C176" s="114"/>
      <c r="D176" s="114"/>
      <c r="E176" s="114"/>
      <c r="F176" s="114"/>
      <c r="G176" s="114"/>
      <c r="H176" s="114"/>
      <c r="I176" s="106"/>
      <c r="J176" s="107" t="s">
        <v>183</v>
      </c>
      <c r="K176" s="117">
        <v>3</v>
      </c>
      <c r="L176" s="117" t="s">
        <v>14</v>
      </c>
      <c r="M176" s="117"/>
      <c r="N176" s="131">
        <f>N177</f>
        <v>10000</v>
      </c>
      <c r="O176" s="132">
        <f t="shared" si="68"/>
        <v>10100</v>
      </c>
      <c r="P176" s="242">
        <f t="shared" si="68"/>
        <v>10201</v>
      </c>
      <c r="Q176" s="240">
        <f t="shared" si="63"/>
        <v>101</v>
      </c>
      <c r="R176" s="241">
        <f t="shared" si="64"/>
        <v>101</v>
      </c>
    </row>
    <row r="177" spans="1:18">
      <c r="A177" s="110" t="s">
        <v>276</v>
      </c>
      <c r="B177" s="72"/>
      <c r="C177" s="58"/>
      <c r="D177" s="58"/>
      <c r="E177" s="58"/>
      <c r="F177" s="58"/>
      <c r="G177" s="58"/>
      <c r="H177" s="58"/>
      <c r="I177" s="115"/>
      <c r="J177" s="177" t="s">
        <v>183</v>
      </c>
      <c r="K177" s="14">
        <v>37</v>
      </c>
      <c r="L177" s="14" t="s">
        <v>121</v>
      </c>
      <c r="M177" s="14"/>
      <c r="N177" s="134">
        <f>N178</f>
        <v>10000</v>
      </c>
      <c r="O177" s="121">
        <f>N177*1.01</f>
        <v>10100</v>
      </c>
      <c r="P177" s="201">
        <f>O177*1.01</f>
        <v>10201</v>
      </c>
      <c r="Q177" s="120">
        <f t="shared" si="63"/>
        <v>101</v>
      </c>
      <c r="R177" s="144">
        <f t="shared" si="64"/>
        <v>101</v>
      </c>
    </row>
    <row r="178" spans="1:18">
      <c r="A178" s="108" t="s">
        <v>276</v>
      </c>
      <c r="B178" s="116" t="s">
        <v>101</v>
      </c>
      <c r="C178" s="73"/>
      <c r="D178" s="73"/>
      <c r="E178" s="73" t="s">
        <v>15</v>
      </c>
      <c r="F178" s="73"/>
      <c r="G178" s="73"/>
      <c r="H178" s="73"/>
      <c r="I178" s="103"/>
      <c r="J178" s="104" t="s">
        <v>183</v>
      </c>
      <c r="K178" s="17">
        <v>372</v>
      </c>
      <c r="L178" s="17" t="s">
        <v>65</v>
      </c>
      <c r="M178" s="17"/>
      <c r="N178" s="136">
        <v>10000</v>
      </c>
      <c r="O178" s="137"/>
      <c r="P178" s="207"/>
      <c r="Q178" s="243"/>
      <c r="R178" s="130"/>
    </row>
    <row r="179" spans="1:18">
      <c r="A179" s="93"/>
      <c r="B179" s="94"/>
      <c r="C179" s="78"/>
      <c r="D179" s="78"/>
      <c r="E179" s="78"/>
      <c r="F179" s="78"/>
      <c r="G179" s="78"/>
      <c r="H179" s="78"/>
      <c r="I179" s="95"/>
      <c r="J179" s="179" t="s">
        <v>171</v>
      </c>
      <c r="K179" s="71" t="s">
        <v>192</v>
      </c>
      <c r="L179" s="71"/>
      <c r="M179" s="71"/>
      <c r="N179" s="159">
        <f>N180</f>
        <v>30000</v>
      </c>
      <c r="O179" s="226">
        <f>N179*1.01</f>
        <v>30300</v>
      </c>
      <c r="P179" s="222">
        <f>O179*1.01</f>
        <v>30603</v>
      </c>
      <c r="Q179" s="188">
        <f t="shared" ref="Q179:Q183" si="69">O179/N179*100</f>
        <v>101</v>
      </c>
      <c r="R179" s="161">
        <f t="shared" ref="R179:R183" si="70">P179/O179*100</f>
        <v>101</v>
      </c>
    </row>
    <row r="180" spans="1:18">
      <c r="A180" s="111" t="s">
        <v>254</v>
      </c>
      <c r="B180" s="174" t="s">
        <v>101</v>
      </c>
      <c r="C180" s="97"/>
      <c r="D180" s="97" t="s">
        <v>6</v>
      </c>
      <c r="E180" s="97" t="s">
        <v>15</v>
      </c>
      <c r="F180" s="97"/>
      <c r="G180" s="97"/>
      <c r="H180" s="97"/>
      <c r="I180" s="99"/>
      <c r="J180" s="111" t="s">
        <v>4</v>
      </c>
      <c r="K180" s="98" t="s">
        <v>232</v>
      </c>
      <c r="L180" s="98"/>
      <c r="M180" s="98"/>
      <c r="N180" s="162">
        <f>N181</f>
        <v>30000</v>
      </c>
      <c r="O180" s="163">
        <f t="shared" ref="O180:O183" si="71">N180*1.01</f>
        <v>30300</v>
      </c>
      <c r="P180" s="202">
        <f t="shared" ref="P180:P183" si="72">O180*1.01</f>
        <v>30603</v>
      </c>
      <c r="Q180" s="192">
        <f t="shared" si="69"/>
        <v>101</v>
      </c>
      <c r="R180" s="165">
        <f t="shared" si="70"/>
        <v>101</v>
      </c>
    </row>
    <row r="181" spans="1:18">
      <c r="A181" s="90" t="s">
        <v>277</v>
      </c>
      <c r="B181" s="112" t="s">
        <v>101</v>
      </c>
      <c r="C181" s="105"/>
      <c r="D181" s="105" t="s">
        <v>6</v>
      </c>
      <c r="E181" s="105" t="s">
        <v>15</v>
      </c>
      <c r="F181" s="105"/>
      <c r="G181" s="105"/>
      <c r="H181" s="105"/>
      <c r="I181" s="92"/>
      <c r="J181" s="90" t="s">
        <v>122</v>
      </c>
      <c r="K181" s="91" t="s">
        <v>199</v>
      </c>
      <c r="L181" s="91" t="s">
        <v>289</v>
      </c>
      <c r="M181" s="91"/>
      <c r="N181" s="193">
        <f>N182</f>
        <v>30000</v>
      </c>
      <c r="O181" s="167">
        <f t="shared" si="71"/>
        <v>30300</v>
      </c>
      <c r="P181" s="200">
        <f t="shared" si="72"/>
        <v>30603</v>
      </c>
      <c r="Q181" s="168">
        <f t="shared" si="69"/>
        <v>101</v>
      </c>
      <c r="R181" s="169">
        <f t="shared" si="70"/>
        <v>101</v>
      </c>
    </row>
    <row r="182" spans="1:18">
      <c r="A182" s="109" t="s">
        <v>277</v>
      </c>
      <c r="B182" s="114"/>
      <c r="C182" s="114"/>
      <c r="D182" s="114"/>
      <c r="E182" s="114"/>
      <c r="F182" s="114"/>
      <c r="G182" s="114"/>
      <c r="H182" s="114"/>
      <c r="I182" s="117"/>
      <c r="J182" s="107" t="s">
        <v>122</v>
      </c>
      <c r="K182" s="117" t="s">
        <v>6</v>
      </c>
      <c r="L182" s="117" t="s">
        <v>14</v>
      </c>
      <c r="M182" s="117"/>
      <c r="N182" s="131">
        <f>N183</f>
        <v>30000</v>
      </c>
      <c r="O182" s="353">
        <f t="shared" si="71"/>
        <v>30300</v>
      </c>
      <c r="P182" s="242">
        <f t="shared" si="72"/>
        <v>30603</v>
      </c>
      <c r="Q182" s="383">
        <f t="shared" si="69"/>
        <v>101</v>
      </c>
      <c r="R182" s="241">
        <f t="shared" si="70"/>
        <v>101</v>
      </c>
    </row>
    <row r="183" spans="1:18">
      <c r="A183" s="110" t="s">
        <v>277</v>
      </c>
      <c r="B183" s="58"/>
      <c r="C183" s="58"/>
      <c r="D183" s="58"/>
      <c r="E183" s="58"/>
      <c r="F183" s="58"/>
      <c r="G183" s="58"/>
      <c r="H183" s="58"/>
      <c r="I183" s="14"/>
      <c r="J183" s="177" t="s">
        <v>122</v>
      </c>
      <c r="K183" s="14" t="s">
        <v>107</v>
      </c>
      <c r="L183" s="14" t="s">
        <v>57</v>
      </c>
      <c r="M183" s="14"/>
      <c r="N183" s="134">
        <f>N184</f>
        <v>30000</v>
      </c>
      <c r="O183" s="139">
        <f t="shared" si="71"/>
        <v>30300</v>
      </c>
      <c r="P183" s="201">
        <f t="shared" si="72"/>
        <v>30603</v>
      </c>
      <c r="Q183" s="342">
        <f t="shared" si="69"/>
        <v>101</v>
      </c>
      <c r="R183" s="144">
        <f t="shared" si="70"/>
        <v>101</v>
      </c>
    </row>
    <row r="184" spans="1:18">
      <c r="A184" s="108" t="s">
        <v>277</v>
      </c>
      <c r="B184" s="73" t="s">
        <v>101</v>
      </c>
      <c r="C184" s="73"/>
      <c r="D184" s="73" t="s">
        <v>6</v>
      </c>
      <c r="E184" s="73" t="s">
        <v>15</v>
      </c>
      <c r="F184" s="73"/>
      <c r="G184" s="73"/>
      <c r="H184" s="73"/>
      <c r="I184" s="17"/>
      <c r="J184" s="104" t="s">
        <v>122</v>
      </c>
      <c r="K184" s="17" t="s">
        <v>104</v>
      </c>
      <c r="L184" s="17" t="s">
        <v>60</v>
      </c>
      <c r="M184" s="17"/>
      <c r="N184" s="136">
        <v>30000</v>
      </c>
      <c r="O184" s="354"/>
      <c r="P184" s="207"/>
      <c r="Q184" s="343"/>
      <c r="R184" s="130"/>
    </row>
    <row r="185" spans="1:18">
      <c r="A185" s="170"/>
      <c r="B185" s="175"/>
      <c r="C185" s="127"/>
      <c r="D185" s="127"/>
      <c r="E185" s="127"/>
      <c r="F185" s="127"/>
      <c r="G185" s="127"/>
      <c r="H185" s="127"/>
      <c r="I185" s="129"/>
      <c r="J185" s="170"/>
      <c r="K185" s="128" t="s">
        <v>207</v>
      </c>
      <c r="L185" s="128"/>
      <c r="M185" s="128"/>
      <c r="N185" s="228">
        <f>N186</f>
        <v>475000</v>
      </c>
      <c r="O185" s="366">
        <f>O186</f>
        <v>485730</v>
      </c>
      <c r="P185" s="199">
        <f t="shared" ref="O185:P209" si="73">O185*1.01</f>
        <v>490587.3</v>
      </c>
      <c r="Q185" s="157">
        <f>O185/N185*100</f>
        <v>102.25894736842105</v>
      </c>
      <c r="R185" s="158">
        <f>P185/O185*100</f>
        <v>101</v>
      </c>
    </row>
    <row r="186" spans="1:18">
      <c r="A186" s="93"/>
      <c r="B186" s="94"/>
      <c r="C186" s="78"/>
      <c r="D186" s="78"/>
      <c r="E186" s="78"/>
      <c r="F186" s="78"/>
      <c r="G186" s="78"/>
      <c r="H186" s="78"/>
      <c r="I186" s="95"/>
      <c r="J186" s="179" t="s">
        <v>193</v>
      </c>
      <c r="K186" s="71" t="s">
        <v>194</v>
      </c>
      <c r="L186" s="71"/>
      <c r="M186" s="71"/>
      <c r="N186" s="220">
        <f>SUM(N187)</f>
        <v>475000</v>
      </c>
      <c r="O186" s="368">
        <f>O187</f>
        <v>485730</v>
      </c>
      <c r="P186" s="222">
        <f t="shared" si="73"/>
        <v>490587.3</v>
      </c>
      <c r="Q186" s="160">
        <f t="shared" ref="Q186:Q210" si="74">O186/N186*100</f>
        <v>102.25894736842105</v>
      </c>
      <c r="R186" s="161">
        <f t="shared" ref="R186:R210" si="75">P186/O186*100</f>
        <v>101</v>
      </c>
    </row>
    <row r="187" spans="1:18">
      <c r="A187" s="111" t="s">
        <v>255</v>
      </c>
      <c r="B187" s="174" t="s">
        <v>101</v>
      </c>
      <c r="C187" s="97"/>
      <c r="D187" s="97" t="s">
        <v>6</v>
      </c>
      <c r="E187" s="97"/>
      <c r="F187" s="97" t="s">
        <v>291</v>
      </c>
      <c r="G187" s="97"/>
      <c r="H187" s="97" t="s">
        <v>293</v>
      </c>
      <c r="I187" s="99"/>
      <c r="J187" s="111"/>
      <c r="K187" s="98" t="s">
        <v>236</v>
      </c>
      <c r="L187" s="98"/>
      <c r="M187" s="98"/>
      <c r="N187" s="162">
        <f>N188+N192+N196+N200+N208+N204</f>
        <v>475000</v>
      </c>
      <c r="O187" s="217">
        <f>O188+O192+O196+O200+O204+O208</f>
        <v>485730</v>
      </c>
      <c r="P187" s="202">
        <f t="shared" si="73"/>
        <v>490587.3</v>
      </c>
      <c r="Q187" s="164">
        <f t="shared" si="74"/>
        <v>102.25894736842105</v>
      </c>
      <c r="R187" s="165">
        <f t="shared" si="75"/>
        <v>101</v>
      </c>
    </row>
    <row r="188" spans="1:18">
      <c r="A188" s="90" t="s">
        <v>278</v>
      </c>
      <c r="B188" s="112" t="s">
        <v>101</v>
      </c>
      <c r="C188" s="105"/>
      <c r="D188" s="105"/>
      <c r="E188" s="105"/>
      <c r="F188" s="105"/>
      <c r="G188" s="105"/>
      <c r="H188" s="105"/>
      <c r="I188" s="92"/>
      <c r="J188" s="90" t="s">
        <v>123</v>
      </c>
      <c r="K188" s="91" t="s">
        <v>237</v>
      </c>
      <c r="L188" s="91"/>
      <c r="M188" s="91"/>
      <c r="N188" s="193">
        <f>N189</f>
        <v>8000</v>
      </c>
      <c r="O188" s="194">
        <f t="shared" si="73"/>
        <v>8080</v>
      </c>
      <c r="P188" s="200">
        <f t="shared" si="73"/>
        <v>8160.8</v>
      </c>
      <c r="Q188" s="168">
        <f t="shared" si="74"/>
        <v>101</v>
      </c>
      <c r="R188" s="169">
        <f t="shared" si="75"/>
        <v>101</v>
      </c>
    </row>
    <row r="189" spans="1:18">
      <c r="A189" s="109" t="s">
        <v>278</v>
      </c>
      <c r="B189" s="113"/>
      <c r="C189" s="114"/>
      <c r="D189" s="114"/>
      <c r="E189" s="114"/>
      <c r="F189" s="114"/>
      <c r="G189" s="114"/>
      <c r="H189" s="114"/>
      <c r="I189" s="106"/>
      <c r="J189" s="107" t="s">
        <v>123</v>
      </c>
      <c r="K189" s="117">
        <v>3</v>
      </c>
      <c r="L189" s="117" t="s">
        <v>14</v>
      </c>
      <c r="M189" s="117"/>
      <c r="N189" s="131">
        <f>N190</f>
        <v>8000</v>
      </c>
      <c r="O189" s="132">
        <f t="shared" si="73"/>
        <v>8080</v>
      </c>
      <c r="P189" s="242">
        <f t="shared" si="73"/>
        <v>8160.8</v>
      </c>
      <c r="Q189" s="240">
        <f t="shared" si="74"/>
        <v>101</v>
      </c>
      <c r="R189" s="241">
        <f t="shared" si="75"/>
        <v>101</v>
      </c>
    </row>
    <row r="190" spans="1:18">
      <c r="A190" s="110" t="s">
        <v>278</v>
      </c>
      <c r="B190" s="72"/>
      <c r="C190" s="58"/>
      <c r="D190" s="58"/>
      <c r="E190" s="58"/>
      <c r="F190" s="58"/>
      <c r="G190" s="58"/>
      <c r="H190" s="58"/>
      <c r="I190" s="115"/>
      <c r="J190" s="177" t="s">
        <v>123</v>
      </c>
      <c r="K190" s="14">
        <v>38</v>
      </c>
      <c r="L190" s="14" t="s">
        <v>109</v>
      </c>
      <c r="M190" s="14"/>
      <c r="N190" s="134">
        <f>N191</f>
        <v>8000</v>
      </c>
      <c r="O190" s="121">
        <f t="shared" si="73"/>
        <v>8080</v>
      </c>
      <c r="P190" s="201">
        <f t="shared" si="73"/>
        <v>8160.8</v>
      </c>
      <c r="Q190" s="120">
        <f t="shared" si="74"/>
        <v>101</v>
      </c>
      <c r="R190" s="144">
        <f t="shared" si="75"/>
        <v>101</v>
      </c>
    </row>
    <row r="191" spans="1:18">
      <c r="A191" s="108" t="s">
        <v>278</v>
      </c>
      <c r="B191" s="116" t="s">
        <v>101</v>
      </c>
      <c r="C191" s="73"/>
      <c r="D191" s="73" t="s">
        <v>4</v>
      </c>
      <c r="E191" s="73"/>
      <c r="F191" s="73"/>
      <c r="G191" s="73"/>
      <c r="H191" s="73"/>
      <c r="I191" s="103"/>
      <c r="J191" s="104" t="s">
        <v>123</v>
      </c>
      <c r="K191" s="17">
        <v>381</v>
      </c>
      <c r="L191" s="17" t="s">
        <v>67</v>
      </c>
      <c r="M191" s="17"/>
      <c r="N191" s="136">
        <v>8000</v>
      </c>
      <c r="O191" s="137"/>
      <c r="P191" s="207"/>
      <c r="Q191" s="243"/>
      <c r="R191" s="130"/>
    </row>
    <row r="192" spans="1:18">
      <c r="A192" s="90" t="s">
        <v>279</v>
      </c>
      <c r="B192" s="105" t="s">
        <v>101</v>
      </c>
      <c r="C192" s="105"/>
      <c r="D192" s="105"/>
      <c r="E192" s="105"/>
      <c r="F192" s="105"/>
      <c r="G192" s="105"/>
      <c r="H192" s="105" t="s">
        <v>293</v>
      </c>
      <c r="I192" s="91"/>
      <c r="J192" s="90" t="s">
        <v>123</v>
      </c>
      <c r="K192" s="91" t="s">
        <v>238</v>
      </c>
      <c r="L192" s="91"/>
      <c r="M192" s="91"/>
      <c r="N192" s="193">
        <f>N193</f>
        <v>30000</v>
      </c>
      <c r="O192" s="194">
        <f t="shared" si="73"/>
        <v>30300</v>
      </c>
      <c r="P192" s="200">
        <f t="shared" si="73"/>
        <v>30603</v>
      </c>
      <c r="Q192" s="168">
        <f t="shared" si="74"/>
        <v>101</v>
      </c>
      <c r="R192" s="169">
        <f t="shared" si="75"/>
        <v>101</v>
      </c>
    </row>
    <row r="193" spans="1:18">
      <c r="A193" s="110" t="s">
        <v>279</v>
      </c>
      <c r="B193" s="58"/>
      <c r="C193" s="58"/>
      <c r="D193" s="58"/>
      <c r="E193" s="58"/>
      <c r="F193" s="58"/>
      <c r="G193" s="58"/>
      <c r="H193" s="58"/>
      <c r="I193" s="14"/>
      <c r="J193" s="177" t="s">
        <v>123</v>
      </c>
      <c r="K193" s="14">
        <v>3</v>
      </c>
      <c r="L193" s="14" t="s">
        <v>14</v>
      </c>
      <c r="M193" s="14"/>
      <c r="N193" s="134">
        <f>N194</f>
        <v>30000</v>
      </c>
      <c r="O193" s="121">
        <f t="shared" si="73"/>
        <v>30300</v>
      </c>
      <c r="P193" s="201">
        <f t="shared" si="73"/>
        <v>30603</v>
      </c>
      <c r="Q193" s="120">
        <f t="shared" si="74"/>
        <v>101</v>
      </c>
      <c r="R193" s="144">
        <f t="shared" si="75"/>
        <v>101</v>
      </c>
    </row>
    <row r="194" spans="1:18">
      <c r="A194" s="110" t="s">
        <v>279</v>
      </c>
      <c r="B194" s="58"/>
      <c r="C194" s="58"/>
      <c r="D194" s="58"/>
      <c r="E194" s="58"/>
      <c r="F194" s="58"/>
      <c r="G194" s="58"/>
      <c r="H194" s="58"/>
      <c r="I194" s="14"/>
      <c r="J194" s="177" t="s">
        <v>123</v>
      </c>
      <c r="K194" s="14" t="s">
        <v>107</v>
      </c>
      <c r="L194" s="14" t="s">
        <v>57</v>
      </c>
      <c r="M194" s="14"/>
      <c r="N194" s="134">
        <f>N195</f>
        <v>30000</v>
      </c>
      <c r="O194" s="121">
        <f t="shared" si="73"/>
        <v>30300</v>
      </c>
      <c r="P194" s="201">
        <f t="shared" si="73"/>
        <v>30603</v>
      </c>
      <c r="Q194" s="120">
        <f t="shared" si="74"/>
        <v>101</v>
      </c>
      <c r="R194" s="144">
        <f t="shared" si="75"/>
        <v>101</v>
      </c>
    </row>
    <row r="195" spans="1:18">
      <c r="A195" s="108" t="s">
        <v>279</v>
      </c>
      <c r="B195" s="73" t="s">
        <v>101</v>
      </c>
      <c r="C195" s="73"/>
      <c r="D195" s="73" t="s">
        <v>4</v>
      </c>
      <c r="E195" s="73"/>
      <c r="F195" s="73"/>
      <c r="G195" s="73"/>
      <c r="H195" s="73" t="s">
        <v>293</v>
      </c>
      <c r="I195" s="17"/>
      <c r="J195" s="104" t="s">
        <v>123</v>
      </c>
      <c r="K195" s="17" t="s">
        <v>104</v>
      </c>
      <c r="L195" s="17" t="s">
        <v>60</v>
      </c>
      <c r="M195" s="17"/>
      <c r="N195" s="136">
        <v>30000</v>
      </c>
      <c r="O195" s="137"/>
      <c r="P195" s="207"/>
      <c r="Q195" s="243"/>
      <c r="R195" s="130"/>
    </row>
    <row r="196" spans="1:18">
      <c r="A196" s="90" t="s">
        <v>280</v>
      </c>
      <c r="B196" s="112" t="s">
        <v>101</v>
      </c>
      <c r="C196" s="105"/>
      <c r="D196" s="105"/>
      <c r="E196" s="105"/>
      <c r="F196" s="105"/>
      <c r="G196" s="105"/>
      <c r="H196" s="105"/>
      <c r="I196" s="92"/>
      <c r="J196" s="90" t="s">
        <v>123</v>
      </c>
      <c r="K196" s="91" t="s">
        <v>239</v>
      </c>
      <c r="L196" s="91"/>
      <c r="M196" s="91"/>
      <c r="N196" s="193">
        <f>N197</f>
        <v>7000</v>
      </c>
      <c r="O196" s="194">
        <f t="shared" si="73"/>
        <v>7070</v>
      </c>
      <c r="P196" s="200">
        <f t="shared" si="73"/>
        <v>7140.7</v>
      </c>
      <c r="Q196" s="168">
        <f t="shared" si="74"/>
        <v>101</v>
      </c>
      <c r="R196" s="169">
        <f t="shared" si="75"/>
        <v>101</v>
      </c>
    </row>
    <row r="197" spans="1:18">
      <c r="A197" s="108" t="s">
        <v>280</v>
      </c>
      <c r="B197" s="116"/>
      <c r="C197" s="73"/>
      <c r="D197" s="73"/>
      <c r="E197" s="73"/>
      <c r="F197" s="73"/>
      <c r="G197" s="73"/>
      <c r="H197" s="73"/>
      <c r="I197" s="103"/>
      <c r="J197" s="104" t="s">
        <v>123</v>
      </c>
      <c r="K197" s="17">
        <v>3</v>
      </c>
      <c r="L197" s="17" t="s">
        <v>14</v>
      </c>
      <c r="M197" s="17"/>
      <c r="N197" s="136">
        <f>N198</f>
        <v>7000</v>
      </c>
      <c r="O197" s="137">
        <f t="shared" si="73"/>
        <v>7070</v>
      </c>
      <c r="P197" s="207">
        <f t="shared" si="73"/>
        <v>7140.7</v>
      </c>
      <c r="Q197" s="243">
        <f t="shared" si="74"/>
        <v>101</v>
      </c>
      <c r="R197" s="130">
        <f t="shared" si="75"/>
        <v>101</v>
      </c>
    </row>
    <row r="198" spans="1:18">
      <c r="A198" s="109" t="s">
        <v>280</v>
      </c>
      <c r="B198" s="113"/>
      <c r="C198" s="114"/>
      <c r="D198" s="114"/>
      <c r="E198" s="114"/>
      <c r="F198" s="114"/>
      <c r="G198" s="114"/>
      <c r="H198" s="114"/>
      <c r="I198" s="106"/>
      <c r="J198" s="107" t="s">
        <v>123</v>
      </c>
      <c r="K198" s="117" t="s">
        <v>113</v>
      </c>
      <c r="L198" s="117" t="s">
        <v>109</v>
      </c>
      <c r="M198" s="117"/>
      <c r="N198" s="131">
        <f>N199</f>
        <v>7000</v>
      </c>
      <c r="O198" s="132">
        <f t="shared" si="73"/>
        <v>7070</v>
      </c>
      <c r="P198" s="242">
        <f t="shared" si="73"/>
        <v>7140.7</v>
      </c>
      <c r="Q198" s="240">
        <f t="shared" si="74"/>
        <v>101</v>
      </c>
      <c r="R198" s="241">
        <f t="shared" si="75"/>
        <v>101</v>
      </c>
    </row>
    <row r="199" spans="1:18">
      <c r="A199" s="110" t="s">
        <v>280</v>
      </c>
      <c r="B199" s="72" t="s">
        <v>101</v>
      </c>
      <c r="C199" s="58"/>
      <c r="D199" s="58" t="s">
        <v>4</v>
      </c>
      <c r="E199" s="58"/>
      <c r="F199" s="58"/>
      <c r="G199" s="58"/>
      <c r="H199" s="58"/>
      <c r="I199" s="115"/>
      <c r="J199" s="177" t="s">
        <v>123</v>
      </c>
      <c r="K199" s="14" t="s">
        <v>124</v>
      </c>
      <c r="L199" s="14" t="s">
        <v>67</v>
      </c>
      <c r="M199" s="14"/>
      <c r="N199" s="134">
        <v>7000</v>
      </c>
      <c r="O199" s="121"/>
      <c r="P199" s="201"/>
      <c r="Q199" s="120"/>
      <c r="R199" s="144"/>
    </row>
    <row r="200" spans="1:18">
      <c r="A200" s="90" t="s">
        <v>282</v>
      </c>
      <c r="B200" s="112"/>
      <c r="C200" s="105"/>
      <c r="D200" s="105"/>
      <c r="E200" s="105"/>
      <c r="F200" s="105" t="s">
        <v>291</v>
      </c>
      <c r="G200" s="105"/>
      <c r="H200" s="105" t="s">
        <v>293</v>
      </c>
      <c r="I200" s="92"/>
      <c r="J200" s="90" t="s">
        <v>123</v>
      </c>
      <c r="K200" s="91" t="s">
        <v>419</v>
      </c>
      <c r="L200" s="91"/>
      <c r="M200" s="91"/>
      <c r="N200" s="193">
        <f>N201</f>
        <v>200000</v>
      </c>
      <c r="O200" s="194">
        <f>O201</f>
        <v>204990</v>
      </c>
      <c r="P200" s="200">
        <f t="shared" ref="P200" si="76">O200*1.01</f>
        <v>207039.9</v>
      </c>
      <c r="Q200" s="224">
        <f t="shared" ref="Q200:Q202" si="77">O200/N200*100</f>
        <v>102.495</v>
      </c>
      <c r="R200" s="169">
        <f t="shared" ref="R200:R202" si="78">P200/O200*100</f>
        <v>101</v>
      </c>
    </row>
    <row r="201" spans="1:18">
      <c r="A201" s="109" t="s">
        <v>282</v>
      </c>
      <c r="B201" s="114"/>
      <c r="C201" s="114"/>
      <c r="D201" s="114"/>
      <c r="E201" s="114"/>
      <c r="F201" s="114"/>
      <c r="G201" s="114"/>
      <c r="H201" s="114"/>
      <c r="I201" s="117"/>
      <c r="J201" s="107" t="s">
        <v>123</v>
      </c>
      <c r="K201" s="499" t="s">
        <v>15</v>
      </c>
      <c r="L201" s="117" t="s">
        <v>16</v>
      </c>
      <c r="M201" s="117"/>
      <c r="N201" s="131">
        <f>N202</f>
        <v>200000</v>
      </c>
      <c r="O201" s="132">
        <f>O202</f>
        <v>204990</v>
      </c>
      <c r="P201" s="242">
        <f t="shared" ref="P201" si="79">O201*1.01</f>
        <v>207039.9</v>
      </c>
      <c r="Q201" s="505">
        <f t="shared" si="77"/>
        <v>102.495</v>
      </c>
      <c r="R201" s="241">
        <f t="shared" si="78"/>
        <v>101</v>
      </c>
    </row>
    <row r="202" spans="1:18">
      <c r="A202" s="110" t="s">
        <v>282</v>
      </c>
      <c r="B202" s="58"/>
      <c r="C202" s="58"/>
      <c r="D202" s="58"/>
      <c r="E202" s="58"/>
      <c r="F202" s="58"/>
      <c r="G202" s="58"/>
      <c r="H202" s="58"/>
      <c r="I202" s="14"/>
      <c r="J202" s="177" t="s">
        <v>123</v>
      </c>
      <c r="K202" s="14">
        <v>42</v>
      </c>
      <c r="L202" s="14" t="s">
        <v>71</v>
      </c>
      <c r="M202" s="14"/>
      <c r="N202" s="134">
        <f>N203</f>
        <v>200000</v>
      </c>
      <c r="O202" s="121">
        <v>204990</v>
      </c>
      <c r="P202" s="201">
        <f t="shared" ref="P202" si="80">O202*1.01</f>
        <v>207039.9</v>
      </c>
      <c r="Q202" s="391">
        <f t="shared" si="77"/>
        <v>102.495</v>
      </c>
      <c r="R202" s="144">
        <f t="shared" si="78"/>
        <v>101</v>
      </c>
    </row>
    <row r="203" spans="1:18">
      <c r="A203" s="108" t="s">
        <v>282</v>
      </c>
      <c r="B203" s="73"/>
      <c r="C203" s="73"/>
      <c r="D203" s="73"/>
      <c r="E203" s="73"/>
      <c r="F203" s="73" t="s">
        <v>291</v>
      </c>
      <c r="G203" s="73"/>
      <c r="H203" s="73" t="s">
        <v>293</v>
      </c>
      <c r="I203" s="17"/>
      <c r="J203" s="104" t="s">
        <v>123</v>
      </c>
      <c r="K203" s="17">
        <v>421</v>
      </c>
      <c r="L203" s="17" t="s">
        <v>72</v>
      </c>
      <c r="M203" s="17"/>
      <c r="N203" s="136">
        <v>200000</v>
      </c>
      <c r="O203" s="137"/>
      <c r="P203" s="207"/>
      <c r="Q203" s="343"/>
      <c r="R203" s="130"/>
    </row>
    <row r="204" spans="1:18">
      <c r="A204" s="90" t="s">
        <v>454</v>
      </c>
      <c r="B204" s="112" t="s">
        <v>101</v>
      </c>
      <c r="C204" s="105"/>
      <c r="D204" s="105"/>
      <c r="E204" s="105"/>
      <c r="F204" s="105"/>
      <c r="G204" s="105"/>
      <c r="H204" s="105" t="s">
        <v>293</v>
      </c>
      <c r="I204" s="92"/>
      <c r="J204" s="90" t="s">
        <v>123</v>
      </c>
      <c r="K204" s="339" t="s">
        <v>431</v>
      </c>
      <c r="L204" s="91"/>
      <c r="M204" s="91"/>
      <c r="N204" s="193">
        <f>N205</f>
        <v>200000</v>
      </c>
      <c r="O204" s="194">
        <f>O205</f>
        <v>204990</v>
      </c>
      <c r="P204" s="208">
        <f>O204*1.01</f>
        <v>207039.9</v>
      </c>
      <c r="Q204" s="392">
        <f t="shared" ref="Q204:Q206" si="81">O204/N204*100</f>
        <v>102.495</v>
      </c>
      <c r="R204" s="169">
        <f t="shared" ref="R204:R206" si="82">P204/O204*100</f>
        <v>101</v>
      </c>
    </row>
    <row r="205" spans="1:18">
      <c r="A205" s="110" t="s">
        <v>454</v>
      </c>
      <c r="B205" s="72"/>
      <c r="C205" s="58"/>
      <c r="D205" s="58"/>
      <c r="E205" s="58"/>
      <c r="F205" s="58"/>
      <c r="G205" s="58"/>
      <c r="H205" s="58"/>
      <c r="I205" s="115"/>
      <c r="J205" s="177" t="s">
        <v>123</v>
      </c>
      <c r="K205" s="14">
        <v>4</v>
      </c>
      <c r="L205" s="14" t="s">
        <v>16</v>
      </c>
      <c r="M205" s="14"/>
      <c r="N205" s="134">
        <f>N206</f>
        <v>200000</v>
      </c>
      <c r="O205" s="340">
        <f>O206</f>
        <v>204990</v>
      </c>
      <c r="P205" s="341">
        <f t="shared" ref="P205:P206" si="83">O205*1.01</f>
        <v>207039.9</v>
      </c>
      <c r="Q205" s="391">
        <f t="shared" si="81"/>
        <v>102.495</v>
      </c>
      <c r="R205" s="144">
        <f t="shared" si="82"/>
        <v>101</v>
      </c>
    </row>
    <row r="206" spans="1:18">
      <c r="A206" s="110" t="s">
        <v>454</v>
      </c>
      <c r="B206" s="72"/>
      <c r="C206" s="58"/>
      <c r="D206" s="58"/>
      <c r="E206" s="58"/>
      <c r="F206" s="58"/>
      <c r="G206" s="58"/>
      <c r="H206" s="58"/>
      <c r="I206" s="115"/>
      <c r="J206" s="177" t="s">
        <v>123</v>
      </c>
      <c r="K206" s="14" t="s">
        <v>114</v>
      </c>
      <c r="L206" s="14" t="s">
        <v>71</v>
      </c>
      <c r="M206" s="14"/>
      <c r="N206" s="134">
        <f>N207</f>
        <v>200000</v>
      </c>
      <c r="O206" s="340">
        <v>204990</v>
      </c>
      <c r="P206" s="341">
        <f t="shared" si="83"/>
        <v>207039.9</v>
      </c>
      <c r="Q206" s="391">
        <f t="shared" si="81"/>
        <v>102.495</v>
      </c>
      <c r="R206" s="144">
        <f t="shared" si="82"/>
        <v>101</v>
      </c>
    </row>
    <row r="207" spans="1:18">
      <c r="A207" s="110" t="s">
        <v>454</v>
      </c>
      <c r="B207" s="72" t="s">
        <v>101</v>
      </c>
      <c r="C207" s="58"/>
      <c r="D207" s="58"/>
      <c r="E207" s="58"/>
      <c r="F207" s="58"/>
      <c r="G207" s="58"/>
      <c r="H207" s="58" t="s">
        <v>293</v>
      </c>
      <c r="I207" s="115"/>
      <c r="J207" s="177" t="s">
        <v>123</v>
      </c>
      <c r="K207" s="14" t="s">
        <v>119</v>
      </c>
      <c r="L207" s="14" t="s">
        <v>72</v>
      </c>
      <c r="M207" s="14"/>
      <c r="N207" s="136">
        <v>200000</v>
      </c>
      <c r="O207" s="137"/>
      <c r="P207" s="138"/>
      <c r="Q207" s="394"/>
      <c r="R207" s="151"/>
    </row>
    <row r="208" spans="1:18">
      <c r="A208" s="90" t="s">
        <v>281</v>
      </c>
      <c r="B208" s="112" t="s">
        <v>101</v>
      </c>
      <c r="C208" s="105"/>
      <c r="D208" s="105"/>
      <c r="E208" s="105"/>
      <c r="F208" s="105"/>
      <c r="G208" s="105"/>
      <c r="H208" s="105" t="s">
        <v>293</v>
      </c>
      <c r="I208" s="92"/>
      <c r="J208" s="90" t="s">
        <v>125</v>
      </c>
      <c r="K208" s="91" t="s">
        <v>240</v>
      </c>
      <c r="L208" s="91"/>
      <c r="M208" s="91"/>
      <c r="N208" s="193">
        <f>N209</f>
        <v>30000</v>
      </c>
      <c r="O208" s="194">
        <f t="shared" si="73"/>
        <v>30300</v>
      </c>
      <c r="P208" s="200">
        <f t="shared" si="73"/>
        <v>30603</v>
      </c>
      <c r="Q208" s="168">
        <f t="shared" si="74"/>
        <v>101</v>
      </c>
      <c r="R208" s="169">
        <f t="shared" si="75"/>
        <v>101</v>
      </c>
    </row>
    <row r="209" spans="1:18">
      <c r="A209" s="110" t="s">
        <v>281</v>
      </c>
      <c r="B209" s="72"/>
      <c r="C209" s="58"/>
      <c r="D209" s="58"/>
      <c r="E209" s="58"/>
      <c r="F209" s="58"/>
      <c r="G209" s="58"/>
      <c r="H209" s="58"/>
      <c r="I209" s="115"/>
      <c r="J209" s="177" t="s">
        <v>125</v>
      </c>
      <c r="K209" s="14">
        <v>3</v>
      </c>
      <c r="L209" s="14" t="s">
        <v>14</v>
      </c>
      <c r="M209" s="14"/>
      <c r="N209" s="134">
        <f>N210</f>
        <v>30000</v>
      </c>
      <c r="O209" s="121">
        <f t="shared" si="73"/>
        <v>30300</v>
      </c>
      <c r="P209" s="201">
        <f t="shared" si="73"/>
        <v>30603</v>
      </c>
      <c r="Q209" s="120">
        <f t="shared" si="74"/>
        <v>101</v>
      </c>
      <c r="R209" s="144">
        <f t="shared" si="75"/>
        <v>101</v>
      </c>
    </row>
    <row r="210" spans="1:18">
      <c r="A210" s="110" t="s">
        <v>281</v>
      </c>
      <c r="B210" s="72"/>
      <c r="C210" s="58"/>
      <c r="D210" s="58"/>
      <c r="E210" s="58"/>
      <c r="F210" s="58"/>
      <c r="G210" s="58"/>
      <c r="H210" s="58"/>
      <c r="I210" s="115"/>
      <c r="J210" s="177" t="s">
        <v>125</v>
      </c>
      <c r="K210" s="14">
        <v>38</v>
      </c>
      <c r="L210" s="14" t="s">
        <v>109</v>
      </c>
      <c r="M210" s="14"/>
      <c r="N210" s="134">
        <f>N211</f>
        <v>30000</v>
      </c>
      <c r="O210" s="121">
        <f>N210*1.01</f>
        <v>30300</v>
      </c>
      <c r="P210" s="201">
        <f>O210*1.01</f>
        <v>30603</v>
      </c>
      <c r="Q210" s="120">
        <f t="shared" si="74"/>
        <v>101</v>
      </c>
      <c r="R210" s="144">
        <f t="shared" si="75"/>
        <v>101</v>
      </c>
    </row>
    <row r="211" spans="1:18">
      <c r="A211" s="110" t="s">
        <v>281</v>
      </c>
      <c r="B211" s="72" t="s">
        <v>101</v>
      </c>
      <c r="C211" s="58"/>
      <c r="D211" s="58"/>
      <c r="E211" s="58"/>
      <c r="F211" s="58"/>
      <c r="G211" s="58"/>
      <c r="H211" s="58" t="s">
        <v>293</v>
      </c>
      <c r="I211" s="115"/>
      <c r="J211" s="177" t="s">
        <v>125</v>
      </c>
      <c r="K211" s="14">
        <v>381</v>
      </c>
      <c r="L211" s="14" t="s">
        <v>67</v>
      </c>
      <c r="M211" s="14"/>
      <c r="N211" s="134">
        <v>30000</v>
      </c>
      <c r="O211" s="121"/>
      <c r="P211" s="201"/>
      <c r="Q211" s="141"/>
      <c r="R211" s="147"/>
    </row>
    <row r="212" spans="1:18">
      <c r="A212" s="170"/>
      <c r="B212" s="175"/>
      <c r="C212" s="127"/>
      <c r="D212" s="127"/>
      <c r="E212" s="127"/>
      <c r="F212" s="127"/>
      <c r="G212" s="127"/>
      <c r="H212" s="127"/>
      <c r="I212" s="129"/>
      <c r="J212" s="170"/>
      <c r="K212" s="128" t="s">
        <v>208</v>
      </c>
      <c r="L212" s="128"/>
      <c r="M212" s="128"/>
      <c r="N212" s="228">
        <f>SUM(N213)</f>
        <v>130000</v>
      </c>
      <c r="O212" s="370">
        <f>O213</f>
        <v>132799</v>
      </c>
      <c r="P212" s="199">
        <f t="shared" ref="O212:P216" si="84">O212*1.01</f>
        <v>134126.99</v>
      </c>
      <c r="Q212" s="157">
        <f>O212/N212*100</f>
        <v>102.15307692307691</v>
      </c>
      <c r="R212" s="158">
        <f>P212/O212*100</f>
        <v>101</v>
      </c>
    </row>
    <row r="213" spans="1:18">
      <c r="A213" s="93"/>
      <c r="B213" s="94"/>
      <c r="C213" s="78"/>
      <c r="D213" s="78"/>
      <c r="E213" s="78"/>
      <c r="F213" s="78"/>
      <c r="G213" s="78"/>
      <c r="H213" s="78"/>
      <c r="I213" s="95"/>
      <c r="J213" s="179" t="s">
        <v>193</v>
      </c>
      <c r="K213" s="71" t="s">
        <v>194</v>
      </c>
      <c r="L213" s="71"/>
      <c r="M213" s="71"/>
      <c r="N213" s="220">
        <f>N214</f>
        <v>130000</v>
      </c>
      <c r="O213" s="221">
        <f>O214</f>
        <v>132799</v>
      </c>
      <c r="P213" s="222">
        <f t="shared" si="84"/>
        <v>134126.99</v>
      </c>
      <c r="Q213" s="160">
        <f t="shared" ref="Q213:Q223" si="85">O213/N213*100</f>
        <v>102.15307692307691</v>
      </c>
      <c r="R213" s="161">
        <f t="shared" ref="R213:R223" si="86">P213/O213*100</f>
        <v>101</v>
      </c>
    </row>
    <row r="214" spans="1:18">
      <c r="A214" s="111" t="s">
        <v>256</v>
      </c>
      <c r="B214" s="174" t="s">
        <v>101</v>
      </c>
      <c r="C214" s="97"/>
      <c r="D214" s="97" t="s">
        <v>6</v>
      </c>
      <c r="E214" s="97" t="s">
        <v>15</v>
      </c>
      <c r="F214" s="97"/>
      <c r="G214" s="97" t="s">
        <v>4</v>
      </c>
      <c r="H214" s="97" t="s">
        <v>293</v>
      </c>
      <c r="I214" s="99"/>
      <c r="J214" s="111"/>
      <c r="K214" s="98" t="s">
        <v>345</v>
      </c>
      <c r="L214" s="98"/>
      <c r="M214" s="98"/>
      <c r="N214" s="162">
        <f>N215+N221</f>
        <v>130000</v>
      </c>
      <c r="O214" s="191">
        <f>O215+O221</f>
        <v>132799</v>
      </c>
      <c r="P214" s="202">
        <f t="shared" si="84"/>
        <v>134126.99</v>
      </c>
      <c r="Q214" s="164">
        <f t="shared" si="85"/>
        <v>102.15307692307691</v>
      </c>
      <c r="R214" s="165">
        <f t="shared" si="86"/>
        <v>101</v>
      </c>
    </row>
    <row r="215" spans="1:18">
      <c r="A215" s="90" t="s">
        <v>283</v>
      </c>
      <c r="B215" s="112" t="s">
        <v>101</v>
      </c>
      <c r="C215" s="105"/>
      <c r="D215" s="105" t="s">
        <v>6</v>
      </c>
      <c r="E215" s="105" t="s">
        <v>15</v>
      </c>
      <c r="F215" s="105" t="s">
        <v>4</v>
      </c>
      <c r="G215" s="105" t="s">
        <v>4</v>
      </c>
      <c r="H215" s="105" t="s">
        <v>293</v>
      </c>
      <c r="I215" s="92"/>
      <c r="J215" s="90" t="s">
        <v>126</v>
      </c>
      <c r="K215" s="91" t="s">
        <v>241</v>
      </c>
      <c r="L215" s="91"/>
      <c r="M215" s="91"/>
      <c r="N215" s="166">
        <f>SUM(N216)</f>
        <v>30000</v>
      </c>
      <c r="O215" s="180">
        <f>N215*1.01</f>
        <v>30300</v>
      </c>
      <c r="P215" s="200">
        <f t="shared" si="84"/>
        <v>30603</v>
      </c>
      <c r="Q215" s="168">
        <f t="shared" si="85"/>
        <v>101</v>
      </c>
      <c r="R215" s="169">
        <f t="shared" si="86"/>
        <v>101</v>
      </c>
    </row>
    <row r="216" spans="1:18">
      <c r="A216" s="109" t="s">
        <v>283</v>
      </c>
      <c r="B216" s="113"/>
      <c r="C216" s="114"/>
      <c r="D216" s="114"/>
      <c r="E216" s="114"/>
      <c r="F216" s="114"/>
      <c r="G216" s="114"/>
      <c r="H216" s="114"/>
      <c r="I216" s="106"/>
      <c r="J216" s="117" t="s">
        <v>126</v>
      </c>
      <c r="K216" s="325">
        <v>3</v>
      </c>
      <c r="L216" s="117" t="s">
        <v>14</v>
      </c>
      <c r="M216" s="106"/>
      <c r="N216" s="256">
        <f>N217+N219</f>
        <v>30000</v>
      </c>
      <c r="O216" s="461">
        <f t="shared" si="84"/>
        <v>30300</v>
      </c>
      <c r="P216" s="242">
        <f t="shared" si="84"/>
        <v>30603</v>
      </c>
      <c r="Q216" s="383">
        <f t="shared" si="85"/>
        <v>101</v>
      </c>
      <c r="R216" s="241">
        <f t="shared" si="86"/>
        <v>101</v>
      </c>
    </row>
    <row r="217" spans="1:18">
      <c r="A217" s="110" t="s">
        <v>283</v>
      </c>
      <c r="B217" s="72"/>
      <c r="C217" s="58"/>
      <c r="D217" s="58"/>
      <c r="E217" s="58"/>
      <c r="F217" s="58"/>
      <c r="G217" s="58"/>
      <c r="H217" s="58"/>
      <c r="I217" s="115"/>
      <c r="J217" s="14" t="s">
        <v>126</v>
      </c>
      <c r="K217" s="495" t="s">
        <v>107</v>
      </c>
      <c r="L217" s="14" t="s">
        <v>57</v>
      </c>
      <c r="M217" s="115"/>
      <c r="N217" s="134">
        <f>N218</f>
        <v>10000</v>
      </c>
      <c r="O217" s="121">
        <f>N217*1.01</f>
        <v>10100</v>
      </c>
      <c r="P217" s="135">
        <f>O217*1.01</f>
        <v>10201</v>
      </c>
      <c r="Q217" s="342">
        <f t="shared" si="85"/>
        <v>101</v>
      </c>
      <c r="R217" s="149">
        <f t="shared" si="86"/>
        <v>101</v>
      </c>
    </row>
    <row r="218" spans="1:18">
      <c r="A218" s="110" t="s">
        <v>283</v>
      </c>
      <c r="B218" s="72"/>
      <c r="C218" s="58"/>
      <c r="D218" s="58"/>
      <c r="E218" s="58"/>
      <c r="F218" s="58"/>
      <c r="G218" s="58"/>
      <c r="H218" s="58" t="s">
        <v>293</v>
      </c>
      <c r="I218" s="115"/>
      <c r="J218" s="14" t="s">
        <v>126</v>
      </c>
      <c r="K218" s="495" t="s">
        <v>104</v>
      </c>
      <c r="L218" s="14" t="s">
        <v>60</v>
      </c>
      <c r="M218" s="115"/>
      <c r="N218" s="134">
        <v>10000</v>
      </c>
      <c r="O218" s="121"/>
      <c r="P218" s="201"/>
      <c r="Q218" s="342"/>
      <c r="R218" s="144"/>
    </row>
    <row r="219" spans="1:18">
      <c r="A219" s="110" t="s">
        <v>283</v>
      </c>
      <c r="B219" s="72"/>
      <c r="C219" s="58"/>
      <c r="D219" s="58"/>
      <c r="E219" s="58"/>
      <c r="F219" s="58"/>
      <c r="G219" s="58"/>
      <c r="H219" s="58"/>
      <c r="I219" s="115"/>
      <c r="J219" s="14" t="s">
        <v>126</v>
      </c>
      <c r="K219" s="13">
        <v>38</v>
      </c>
      <c r="L219" s="14" t="s">
        <v>109</v>
      </c>
      <c r="M219" s="115"/>
      <c r="N219" s="134">
        <f>N220</f>
        <v>20000</v>
      </c>
      <c r="O219" s="121">
        <f>N219*1.01</f>
        <v>20200</v>
      </c>
      <c r="P219" s="201">
        <f>O219*1.01</f>
        <v>20402</v>
      </c>
      <c r="Q219" s="342">
        <f t="shared" si="85"/>
        <v>101</v>
      </c>
      <c r="R219" s="144">
        <f t="shared" si="86"/>
        <v>101</v>
      </c>
    </row>
    <row r="220" spans="1:18">
      <c r="A220" s="108" t="s">
        <v>283</v>
      </c>
      <c r="B220" s="116" t="s">
        <v>101</v>
      </c>
      <c r="C220" s="73"/>
      <c r="D220" s="73"/>
      <c r="E220" s="73" t="s">
        <v>15</v>
      </c>
      <c r="F220" s="73"/>
      <c r="G220" s="73"/>
      <c r="H220" s="73"/>
      <c r="I220" s="103"/>
      <c r="J220" s="17" t="s">
        <v>126</v>
      </c>
      <c r="K220" s="277">
        <v>381</v>
      </c>
      <c r="L220" s="17" t="s">
        <v>67</v>
      </c>
      <c r="M220" s="103"/>
      <c r="N220" s="355">
        <v>20000</v>
      </c>
      <c r="O220" s="137"/>
      <c r="P220" s="207"/>
      <c r="Q220" s="343"/>
      <c r="R220" s="130"/>
    </row>
    <row r="221" spans="1:18">
      <c r="A221" s="344" t="s">
        <v>319</v>
      </c>
      <c r="B221" s="345" t="s">
        <v>101</v>
      </c>
      <c r="C221" s="346"/>
      <c r="D221" s="346"/>
      <c r="E221" s="346"/>
      <c r="F221" s="346"/>
      <c r="G221" s="346"/>
      <c r="H221" s="346" t="s">
        <v>293</v>
      </c>
      <c r="I221" s="347"/>
      <c r="J221" s="344" t="s">
        <v>320</v>
      </c>
      <c r="K221" s="348" t="s">
        <v>420</v>
      </c>
      <c r="L221" s="348"/>
      <c r="M221" s="348"/>
      <c r="N221" s="349">
        <f>N222</f>
        <v>100000</v>
      </c>
      <c r="O221" s="352">
        <f>O222</f>
        <v>102499</v>
      </c>
      <c r="P221" s="350">
        <f t="shared" ref="P221:P223" si="87">O221*1.01</f>
        <v>103523.99</v>
      </c>
      <c r="Q221" s="506">
        <f t="shared" si="85"/>
        <v>102.49900000000001</v>
      </c>
      <c r="R221" s="351">
        <f t="shared" si="86"/>
        <v>101</v>
      </c>
    </row>
    <row r="222" spans="1:18">
      <c r="A222" s="110" t="s">
        <v>319</v>
      </c>
      <c r="B222" s="72"/>
      <c r="C222" s="58"/>
      <c r="D222" s="58"/>
      <c r="E222" s="58"/>
      <c r="F222" s="58"/>
      <c r="G222" s="58"/>
      <c r="H222" s="58"/>
      <c r="I222" s="115"/>
      <c r="J222" s="177" t="s">
        <v>320</v>
      </c>
      <c r="K222" s="14" t="s">
        <v>15</v>
      </c>
      <c r="L222" s="14" t="s">
        <v>16</v>
      </c>
      <c r="M222" s="14"/>
      <c r="N222" s="182">
        <f>N223</f>
        <v>100000</v>
      </c>
      <c r="O222" s="121">
        <f>O223</f>
        <v>102499</v>
      </c>
      <c r="P222" s="201">
        <f t="shared" si="87"/>
        <v>103523.99</v>
      </c>
      <c r="Q222" s="143">
        <f t="shared" si="85"/>
        <v>102.49900000000001</v>
      </c>
      <c r="R222" s="144">
        <f t="shared" si="86"/>
        <v>101</v>
      </c>
    </row>
    <row r="223" spans="1:18">
      <c r="A223" s="110" t="s">
        <v>319</v>
      </c>
      <c r="B223" s="72"/>
      <c r="C223" s="58"/>
      <c r="D223" s="58"/>
      <c r="E223" s="58"/>
      <c r="F223" s="58"/>
      <c r="G223" s="58"/>
      <c r="H223" s="58"/>
      <c r="I223" s="115"/>
      <c r="J223" s="177" t="s">
        <v>320</v>
      </c>
      <c r="K223" s="14" t="s">
        <v>114</v>
      </c>
      <c r="L223" s="14" t="s">
        <v>71</v>
      </c>
      <c r="M223" s="14"/>
      <c r="N223" s="182">
        <f>N224</f>
        <v>100000</v>
      </c>
      <c r="O223" s="121">
        <v>102499</v>
      </c>
      <c r="P223" s="201">
        <f t="shared" si="87"/>
        <v>103523.99</v>
      </c>
      <c r="Q223" s="143">
        <f t="shared" si="85"/>
        <v>102.49900000000001</v>
      </c>
      <c r="R223" s="144">
        <f t="shared" si="86"/>
        <v>101</v>
      </c>
    </row>
    <row r="224" spans="1:18">
      <c r="A224" s="110" t="s">
        <v>319</v>
      </c>
      <c r="B224" s="72" t="s">
        <v>101</v>
      </c>
      <c r="C224" s="58"/>
      <c r="D224" s="58"/>
      <c r="E224" s="58"/>
      <c r="F224" s="58"/>
      <c r="G224" s="58"/>
      <c r="H224" s="58" t="s">
        <v>293</v>
      </c>
      <c r="I224" s="115"/>
      <c r="J224" s="177" t="s">
        <v>320</v>
      </c>
      <c r="K224" s="14" t="s">
        <v>119</v>
      </c>
      <c r="L224" s="14" t="s">
        <v>72</v>
      </c>
      <c r="M224" s="14"/>
      <c r="N224" s="182">
        <v>100000</v>
      </c>
      <c r="O224" s="118"/>
      <c r="P224" s="201"/>
      <c r="Q224" s="141"/>
      <c r="R224" s="147"/>
    </row>
    <row r="225" spans="1:18" ht="13.15" customHeight="1">
      <c r="A225" s="170"/>
      <c r="B225" s="175"/>
      <c r="C225" s="127"/>
      <c r="D225" s="127"/>
      <c r="E225" s="127"/>
      <c r="F225" s="127"/>
      <c r="G225" s="127"/>
      <c r="H225" s="127"/>
      <c r="I225" s="129"/>
      <c r="J225" s="170"/>
      <c r="K225" s="128" t="s">
        <v>209</v>
      </c>
      <c r="L225" s="128"/>
      <c r="M225" s="128"/>
      <c r="N225" s="156">
        <f>SUM(N226)</f>
        <v>270000</v>
      </c>
      <c r="O225" s="366">
        <f t="shared" ref="O225:P227" si="88">N225*1.01</f>
        <v>272700</v>
      </c>
      <c r="P225" s="199">
        <f t="shared" si="88"/>
        <v>275427</v>
      </c>
      <c r="Q225" s="187">
        <f>O225/N225*100</f>
        <v>101</v>
      </c>
      <c r="R225" s="158">
        <f>P225/O225*100</f>
        <v>101</v>
      </c>
    </row>
    <row r="226" spans="1:18" ht="13.9" customHeight="1">
      <c r="A226" s="93"/>
      <c r="B226" s="94"/>
      <c r="C226" s="78"/>
      <c r="D226" s="78"/>
      <c r="E226" s="78"/>
      <c r="F226" s="78"/>
      <c r="G226" s="78"/>
      <c r="H226" s="78"/>
      <c r="I226" s="95"/>
      <c r="J226" s="179" t="s">
        <v>195</v>
      </c>
      <c r="K226" s="71" t="s">
        <v>196</v>
      </c>
      <c r="L226" s="71"/>
      <c r="M226" s="71"/>
      <c r="N226" s="159">
        <f>N227+N240+N245</f>
        <v>270000</v>
      </c>
      <c r="O226" s="368">
        <f>O227+O240+O245</f>
        <v>272700</v>
      </c>
      <c r="P226" s="222">
        <f t="shared" si="88"/>
        <v>275427</v>
      </c>
      <c r="Q226" s="188">
        <f t="shared" ref="Q226:Q248" si="89">O226/N226*100</f>
        <v>101</v>
      </c>
      <c r="R226" s="161">
        <f t="shared" ref="R226:R248" si="90">P226/O226*100</f>
        <v>101</v>
      </c>
    </row>
    <row r="227" spans="1:18" ht="11.45" customHeight="1">
      <c r="A227" s="111" t="s">
        <v>257</v>
      </c>
      <c r="B227" s="174" t="s">
        <v>101</v>
      </c>
      <c r="C227" s="97"/>
      <c r="D227" s="97" t="s">
        <v>6</v>
      </c>
      <c r="E227" s="97" t="s">
        <v>15</v>
      </c>
      <c r="F227" s="97"/>
      <c r="G227" s="97"/>
      <c r="H227" s="97"/>
      <c r="I227" s="99"/>
      <c r="J227" s="111"/>
      <c r="K227" s="98" t="s">
        <v>242</v>
      </c>
      <c r="L227" s="98"/>
      <c r="M227" s="98"/>
      <c r="N227" s="162">
        <f>N228+N232+N236</f>
        <v>205000</v>
      </c>
      <c r="O227" s="217">
        <f>O228+O232+O236</f>
        <v>207050</v>
      </c>
      <c r="P227" s="202">
        <f t="shared" si="88"/>
        <v>209120.5</v>
      </c>
      <c r="Q227" s="229">
        <f t="shared" si="89"/>
        <v>101</v>
      </c>
      <c r="R227" s="230">
        <f t="shared" si="90"/>
        <v>101</v>
      </c>
    </row>
    <row r="228" spans="1:18">
      <c r="A228" s="90" t="s">
        <v>284</v>
      </c>
      <c r="B228" s="112" t="s">
        <v>101</v>
      </c>
      <c r="C228" s="105"/>
      <c r="D228" s="105"/>
      <c r="E228" s="105" t="s">
        <v>15</v>
      </c>
      <c r="F228" s="105"/>
      <c r="G228" s="105"/>
      <c r="H228" s="105"/>
      <c r="I228" s="92"/>
      <c r="J228" s="90">
        <v>1070</v>
      </c>
      <c r="K228" s="91" t="s">
        <v>427</v>
      </c>
      <c r="L228" s="91"/>
      <c r="M228" s="91"/>
      <c r="N228" s="193">
        <f>N229</f>
        <v>100000</v>
      </c>
      <c r="O228" s="194">
        <f t="shared" ref="O228:P229" si="91">N228*1.01</f>
        <v>101000</v>
      </c>
      <c r="P228" s="200">
        <f t="shared" si="91"/>
        <v>102010</v>
      </c>
      <c r="Q228" s="168">
        <f t="shared" si="89"/>
        <v>101</v>
      </c>
      <c r="R228" s="169">
        <f t="shared" si="90"/>
        <v>101</v>
      </c>
    </row>
    <row r="229" spans="1:18">
      <c r="A229" s="110" t="s">
        <v>284</v>
      </c>
      <c r="B229" s="72"/>
      <c r="C229" s="58"/>
      <c r="D229" s="58"/>
      <c r="E229" s="58"/>
      <c r="F229" s="58"/>
      <c r="G229" s="58"/>
      <c r="H229" s="58"/>
      <c r="I229" s="115"/>
      <c r="J229" s="177" t="s">
        <v>127</v>
      </c>
      <c r="K229" s="14">
        <v>3</v>
      </c>
      <c r="L229" s="14" t="s">
        <v>14</v>
      </c>
      <c r="M229" s="14"/>
      <c r="N229" s="134">
        <f>N230</f>
        <v>100000</v>
      </c>
      <c r="O229" s="121">
        <f t="shared" si="91"/>
        <v>101000</v>
      </c>
      <c r="P229" s="201">
        <f t="shared" si="91"/>
        <v>102010</v>
      </c>
      <c r="Q229" s="120">
        <f t="shared" si="89"/>
        <v>101</v>
      </c>
      <c r="R229" s="144">
        <f t="shared" si="90"/>
        <v>101</v>
      </c>
    </row>
    <row r="230" spans="1:18">
      <c r="A230" s="108" t="s">
        <v>284</v>
      </c>
      <c r="B230" s="116"/>
      <c r="C230" s="73"/>
      <c r="D230" s="73"/>
      <c r="E230" s="73"/>
      <c r="F230" s="73"/>
      <c r="G230" s="73"/>
      <c r="H230" s="73"/>
      <c r="I230" s="103"/>
      <c r="J230" s="104" t="s">
        <v>127</v>
      </c>
      <c r="K230" s="17">
        <v>37</v>
      </c>
      <c r="L230" s="17" t="s">
        <v>121</v>
      </c>
      <c r="M230" s="17"/>
      <c r="N230" s="136">
        <f>N231</f>
        <v>100000</v>
      </c>
      <c r="O230" s="137">
        <f>N230*1.01</f>
        <v>101000</v>
      </c>
      <c r="P230" s="207">
        <f>O230*1.01</f>
        <v>102010</v>
      </c>
      <c r="Q230" s="243">
        <f t="shared" si="89"/>
        <v>101</v>
      </c>
      <c r="R230" s="130">
        <f t="shared" si="90"/>
        <v>101</v>
      </c>
    </row>
    <row r="231" spans="1:18">
      <c r="A231" s="109" t="s">
        <v>284</v>
      </c>
      <c r="B231" s="113" t="s">
        <v>101</v>
      </c>
      <c r="C231" s="114"/>
      <c r="D231" s="114"/>
      <c r="E231" s="114" t="s">
        <v>15</v>
      </c>
      <c r="F231" s="114"/>
      <c r="G231" s="114"/>
      <c r="H231" s="114"/>
      <c r="I231" s="106"/>
      <c r="J231" s="107" t="s">
        <v>127</v>
      </c>
      <c r="K231" s="117">
        <v>372</v>
      </c>
      <c r="L231" s="117" t="s">
        <v>65</v>
      </c>
      <c r="M231" s="117"/>
      <c r="N231" s="131">
        <v>100000</v>
      </c>
      <c r="O231" s="132"/>
      <c r="P231" s="242"/>
      <c r="Q231" s="240"/>
      <c r="R231" s="241"/>
    </row>
    <row r="232" spans="1:18">
      <c r="A232" s="90" t="s">
        <v>285</v>
      </c>
      <c r="B232" s="112" t="s">
        <v>101</v>
      </c>
      <c r="C232" s="105"/>
      <c r="D232" s="105"/>
      <c r="E232" s="105" t="s">
        <v>15</v>
      </c>
      <c r="F232" s="105"/>
      <c r="G232" s="105"/>
      <c r="H232" s="105"/>
      <c r="I232" s="92"/>
      <c r="J232" s="90">
        <v>1070</v>
      </c>
      <c r="K232" s="91" t="s">
        <v>243</v>
      </c>
      <c r="L232" s="91"/>
      <c r="M232" s="91"/>
      <c r="N232" s="193">
        <f>N233</f>
        <v>5000</v>
      </c>
      <c r="O232" s="194">
        <f t="shared" ref="O232:P248" si="92">N232*1.01</f>
        <v>5050</v>
      </c>
      <c r="P232" s="200">
        <f t="shared" si="92"/>
        <v>5100.5</v>
      </c>
      <c r="Q232" s="168">
        <f t="shared" si="89"/>
        <v>101</v>
      </c>
      <c r="R232" s="169">
        <f t="shared" si="90"/>
        <v>101</v>
      </c>
    </row>
    <row r="233" spans="1:18">
      <c r="A233" s="109" t="s">
        <v>285</v>
      </c>
      <c r="B233" s="114"/>
      <c r="C233" s="114"/>
      <c r="D233" s="114"/>
      <c r="E233" s="114"/>
      <c r="F233" s="114"/>
      <c r="G233" s="114"/>
      <c r="H233" s="114"/>
      <c r="I233" s="117"/>
      <c r="J233" s="107" t="s">
        <v>127</v>
      </c>
      <c r="K233" s="117">
        <v>3</v>
      </c>
      <c r="L233" s="117" t="s">
        <v>14</v>
      </c>
      <c r="M233" s="117"/>
      <c r="N233" s="131">
        <f>N234</f>
        <v>5000</v>
      </c>
      <c r="O233" s="132">
        <f t="shared" si="92"/>
        <v>5050</v>
      </c>
      <c r="P233" s="242">
        <f t="shared" si="92"/>
        <v>5100.5</v>
      </c>
      <c r="Q233" s="383">
        <f t="shared" si="89"/>
        <v>101</v>
      </c>
      <c r="R233" s="241">
        <f t="shared" si="90"/>
        <v>101</v>
      </c>
    </row>
    <row r="234" spans="1:18">
      <c r="A234" s="110" t="s">
        <v>285</v>
      </c>
      <c r="B234" s="58"/>
      <c r="C234" s="58"/>
      <c r="D234" s="58"/>
      <c r="E234" s="58"/>
      <c r="F234" s="58"/>
      <c r="G234" s="58"/>
      <c r="H234" s="58"/>
      <c r="I234" s="14"/>
      <c r="J234" s="177" t="s">
        <v>127</v>
      </c>
      <c r="K234" s="14">
        <v>37</v>
      </c>
      <c r="L234" s="14" t="s">
        <v>121</v>
      </c>
      <c r="M234" s="14"/>
      <c r="N234" s="134">
        <f>N235</f>
        <v>5000</v>
      </c>
      <c r="O234" s="121">
        <f t="shared" si="92"/>
        <v>5050</v>
      </c>
      <c r="P234" s="201">
        <f t="shared" si="92"/>
        <v>5100.5</v>
      </c>
      <c r="Q234" s="342">
        <f t="shared" si="89"/>
        <v>101</v>
      </c>
      <c r="R234" s="144">
        <f t="shared" si="90"/>
        <v>101</v>
      </c>
    </row>
    <row r="235" spans="1:18">
      <c r="A235" s="108" t="s">
        <v>285</v>
      </c>
      <c r="B235" s="73" t="s">
        <v>101</v>
      </c>
      <c r="C235" s="73"/>
      <c r="D235" s="73"/>
      <c r="E235" s="73" t="s">
        <v>15</v>
      </c>
      <c r="F235" s="73"/>
      <c r="G235" s="73"/>
      <c r="H235" s="73"/>
      <c r="I235" s="17"/>
      <c r="J235" s="104" t="s">
        <v>127</v>
      </c>
      <c r="K235" s="17">
        <v>372</v>
      </c>
      <c r="L235" s="17" t="s">
        <v>65</v>
      </c>
      <c r="M235" s="17"/>
      <c r="N235" s="136">
        <v>5000</v>
      </c>
      <c r="O235" s="137"/>
      <c r="P235" s="207"/>
      <c r="Q235" s="343"/>
      <c r="R235" s="130"/>
    </row>
    <row r="236" spans="1:18" ht="12.6" customHeight="1">
      <c r="A236" s="90" t="s">
        <v>286</v>
      </c>
      <c r="B236" s="112" t="s">
        <v>4</v>
      </c>
      <c r="C236" s="105"/>
      <c r="D236" s="105" t="s">
        <v>6</v>
      </c>
      <c r="E236" s="105"/>
      <c r="F236" s="105"/>
      <c r="G236" s="105"/>
      <c r="H236" s="105"/>
      <c r="I236" s="92"/>
      <c r="J236" s="90" t="s">
        <v>128</v>
      </c>
      <c r="K236" s="91" t="s">
        <v>352</v>
      </c>
      <c r="L236" s="91"/>
      <c r="M236" s="91"/>
      <c r="N236" s="193">
        <f>N237</f>
        <v>100000</v>
      </c>
      <c r="O236" s="194">
        <f t="shared" si="92"/>
        <v>101000</v>
      </c>
      <c r="P236" s="200">
        <f t="shared" si="92"/>
        <v>102010</v>
      </c>
      <c r="Q236" s="168">
        <f t="shared" si="89"/>
        <v>101</v>
      </c>
      <c r="R236" s="169">
        <f t="shared" si="90"/>
        <v>101</v>
      </c>
    </row>
    <row r="237" spans="1:18">
      <c r="A237" s="110" t="s">
        <v>286</v>
      </c>
      <c r="B237" s="72"/>
      <c r="C237" s="58"/>
      <c r="D237" s="58"/>
      <c r="E237" s="58"/>
      <c r="F237" s="58"/>
      <c r="G237" s="58"/>
      <c r="H237" s="58"/>
      <c r="I237" s="115"/>
      <c r="J237" s="177" t="s">
        <v>128</v>
      </c>
      <c r="K237" s="14">
        <v>3</v>
      </c>
      <c r="L237" s="14" t="s">
        <v>14</v>
      </c>
      <c r="M237" s="14"/>
      <c r="N237" s="134">
        <f>N238</f>
        <v>100000</v>
      </c>
      <c r="O237" s="121">
        <f t="shared" si="92"/>
        <v>101000</v>
      </c>
      <c r="P237" s="201">
        <f t="shared" si="92"/>
        <v>102010</v>
      </c>
      <c r="Q237" s="120">
        <f t="shared" si="89"/>
        <v>101</v>
      </c>
      <c r="R237" s="144">
        <f t="shared" si="90"/>
        <v>101</v>
      </c>
    </row>
    <row r="238" spans="1:18">
      <c r="A238" s="110" t="s">
        <v>286</v>
      </c>
      <c r="B238" s="72"/>
      <c r="C238" s="58"/>
      <c r="D238" s="58"/>
      <c r="E238" s="58"/>
      <c r="F238" s="58"/>
      <c r="G238" s="58"/>
      <c r="H238" s="58"/>
      <c r="I238" s="115"/>
      <c r="J238" s="177" t="s">
        <v>128</v>
      </c>
      <c r="K238" s="14">
        <v>37</v>
      </c>
      <c r="L238" s="14" t="s">
        <v>121</v>
      </c>
      <c r="M238" s="14"/>
      <c r="N238" s="134">
        <f>N239</f>
        <v>100000</v>
      </c>
      <c r="O238" s="121">
        <f t="shared" si="92"/>
        <v>101000</v>
      </c>
      <c r="P238" s="201">
        <f t="shared" si="92"/>
        <v>102010</v>
      </c>
      <c r="Q238" s="120">
        <f t="shared" si="89"/>
        <v>101</v>
      </c>
      <c r="R238" s="144">
        <f t="shared" si="90"/>
        <v>101</v>
      </c>
    </row>
    <row r="239" spans="1:18">
      <c r="A239" s="108" t="s">
        <v>286</v>
      </c>
      <c r="B239" s="116" t="s">
        <v>4</v>
      </c>
      <c r="C239" s="73"/>
      <c r="D239" s="73" t="s">
        <v>6</v>
      </c>
      <c r="E239" s="73"/>
      <c r="F239" s="73"/>
      <c r="G239" s="73"/>
      <c r="H239" s="73"/>
      <c r="I239" s="103"/>
      <c r="J239" s="104" t="s">
        <v>128</v>
      </c>
      <c r="K239" s="17">
        <v>372</v>
      </c>
      <c r="L239" s="17" t="s">
        <v>65</v>
      </c>
      <c r="M239" s="17"/>
      <c r="N239" s="136">
        <v>100000</v>
      </c>
      <c r="O239" s="137"/>
      <c r="P239" s="207"/>
      <c r="Q239" s="243"/>
      <c r="R239" s="130"/>
    </row>
    <row r="240" spans="1:18">
      <c r="A240" s="111" t="s">
        <v>258</v>
      </c>
      <c r="B240" s="174" t="s">
        <v>101</v>
      </c>
      <c r="C240" s="97"/>
      <c r="D240" s="97"/>
      <c r="E240" s="97" t="s">
        <v>15</v>
      </c>
      <c r="F240" s="97"/>
      <c r="G240" s="97"/>
      <c r="H240" s="97"/>
      <c r="I240" s="99"/>
      <c r="J240" s="111"/>
      <c r="K240" s="98" t="s">
        <v>244</v>
      </c>
      <c r="L240" s="98"/>
      <c r="M240" s="98"/>
      <c r="N240" s="190">
        <f>N241</f>
        <v>50000</v>
      </c>
      <c r="O240" s="217">
        <f t="shared" si="92"/>
        <v>50500</v>
      </c>
      <c r="P240" s="202">
        <f t="shared" si="92"/>
        <v>51005</v>
      </c>
      <c r="Q240" s="192">
        <f t="shared" si="89"/>
        <v>101</v>
      </c>
      <c r="R240" s="165">
        <f t="shared" si="90"/>
        <v>101</v>
      </c>
    </row>
    <row r="241" spans="1:18">
      <c r="A241" s="90" t="s">
        <v>287</v>
      </c>
      <c r="B241" s="112" t="s">
        <v>101</v>
      </c>
      <c r="C241" s="105"/>
      <c r="D241" s="105"/>
      <c r="E241" s="105" t="s">
        <v>15</v>
      </c>
      <c r="F241" s="105"/>
      <c r="G241" s="105"/>
      <c r="H241" s="105"/>
      <c r="I241" s="92"/>
      <c r="J241" s="90">
        <v>1040</v>
      </c>
      <c r="K241" s="91" t="s">
        <v>245</v>
      </c>
      <c r="L241" s="91"/>
      <c r="M241" s="91"/>
      <c r="N241" s="193">
        <f>N242</f>
        <v>50000</v>
      </c>
      <c r="O241" s="194">
        <f t="shared" si="92"/>
        <v>50500</v>
      </c>
      <c r="P241" s="200">
        <f t="shared" si="92"/>
        <v>51005</v>
      </c>
      <c r="Q241" s="168">
        <f t="shared" si="89"/>
        <v>101</v>
      </c>
      <c r="R241" s="169">
        <f t="shared" si="90"/>
        <v>101</v>
      </c>
    </row>
    <row r="242" spans="1:18">
      <c r="A242" s="110" t="s">
        <v>287</v>
      </c>
      <c r="B242" s="72"/>
      <c r="C242" s="58"/>
      <c r="D242" s="58"/>
      <c r="E242" s="58"/>
      <c r="F242" s="58"/>
      <c r="G242" s="58"/>
      <c r="H242" s="58"/>
      <c r="I242" s="115"/>
      <c r="J242" s="177" t="s">
        <v>129</v>
      </c>
      <c r="K242" s="14">
        <v>3</v>
      </c>
      <c r="L242" s="14" t="s">
        <v>14</v>
      </c>
      <c r="M242" s="14"/>
      <c r="N242" s="134">
        <f>N243</f>
        <v>50000</v>
      </c>
      <c r="O242" s="121">
        <f t="shared" si="92"/>
        <v>50500</v>
      </c>
      <c r="P242" s="201">
        <f t="shared" si="92"/>
        <v>51005</v>
      </c>
      <c r="Q242" s="120">
        <f t="shared" si="89"/>
        <v>101</v>
      </c>
      <c r="R242" s="144">
        <f t="shared" si="90"/>
        <v>101</v>
      </c>
    </row>
    <row r="243" spans="1:18">
      <c r="A243" s="110" t="s">
        <v>287</v>
      </c>
      <c r="B243" s="72"/>
      <c r="C243" s="58"/>
      <c r="D243" s="58"/>
      <c r="E243" s="58"/>
      <c r="F243" s="58"/>
      <c r="G243" s="58"/>
      <c r="H243" s="58"/>
      <c r="I243" s="115"/>
      <c r="J243" s="177" t="s">
        <v>129</v>
      </c>
      <c r="K243" s="14">
        <v>37</v>
      </c>
      <c r="L243" s="14" t="s">
        <v>130</v>
      </c>
      <c r="M243" s="14"/>
      <c r="N243" s="134">
        <f>N244</f>
        <v>50000</v>
      </c>
      <c r="O243" s="121">
        <f t="shared" si="92"/>
        <v>50500</v>
      </c>
      <c r="P243" s="201">
        <f t="shared" si="92"/>
        <v>51005</v>
      </c>
      <c r="Q243" s="120">
        <f t="shared" si="89"/>
        <v>101</v>
      </c>
      <c r="R243" s="144">
        <f t="shared" si="90"/>
        <v>101</v>
      </c>
    </row>
    <row r="244" spans="1:18">
      <c r="A244" s="110" t="s">
        <v>287</v>
      </c>
      <c r="B244" s="72" t="s">
        <v>101</v>
      </c>
      <c r="C244" s="58"/>
      <c r="D244" s="58"/>
      <c r="E244" s="58" t="s">
        <v>15</v>
      </c>
      <c r="F244" s="58"/>
      <c r="G244" s="58"/>
      <c r="H244" s="58"/>
      <c r="I244" s="115"/>
      <c r="J244" s="177" t="s">
        <v>129</v>
      </c>
      <c r="K244" s="14">
        <v>372</v>
      </c>
      <c r="L244" s="14" t="s">
        <v>65</v>
      </c>
      <c r="M244" s="14"/>
      <c r="N244" s="134">
        <v>50000</v>
      </c>
      <c r="O244" s="121"/>
      <c r="P244" s="201"/>
      <c r="Q244" s="120"/>
      <c r="R244" s="144"/>
    </row>
    <row r="245" spans="1:18">
      <c r="A245" s="111" t="s">
        <v>259</v>
      </c>
      <c r="B245" s="174" t="s">
        <v>101</v>
      </c>
      <c r="C245" s="97"/>
      <c r="D245" s="97"/>
      <c r="E245" s="97" t="s">
        <v>15</v>
      </c>
      <c r="F245" s="97"/>
      <c r="G245" s="97"/>
      <c r="H245" s="97"/>
      <c r="I245" s="99"/>
      <c r="J245" s="111"/>
      <c r="K245" s="98" t="s">
        <v>246</v>
      </c>
      <c r="L245" s="98"/>
      <c r="M245" s="98"/>
      <c r="N245" s="190">
        <f>N246</f>
        <v>15000</v>
      </c>
      <c r="O245" s="217">
        <f t="shared" si="92"/>
        <v>15150</v>
      </c>
      <c r="P245" s="202">
        <f t="shared" si="92"/>
        <v>15301.5</v>
      </c>
      <c r="Q245" s="192">
        <f t="shared" si="89"/>
        <v>101</v>
      </c>
      <c r="R245" s="165">
        <f t="shared" si="90"/>
        <v>101</v>
      </c>
    </row>
    <row r="246" spans="1:18" ht="13.15" customHeight="1">
      <c r="A246" s="90" t="s">
        <v>288</v>
      </c>
      <c r="B246" s="112" t="s">
        <v>101</v>
      </c>
      <c r="C246" s="105"/>
      <c r="D246" s="105"/>
      <c r="E246" s="105" t="s">
        <v>15</v>
      </c>
      <c r="F246" s="105"/>
      <c r="G246" s="105"/>
      <c r="H246" s="105"/>
      <c r="I246" s="92"/>
      <c r="J246" s="90">
        <v>1090</v>
      </c>
      <c r="K246" s="356" t="s">
        <v>321</v>
      </c>
      <c r="L246" s="576" t="s">
        <v>416</v>
      </c>
      <c r="M246" s="577"/>
      <c r="N246" s="193">
        <f>N247</f>
        <v>15000</v>
      </c>
      <c r="O246" s="194">
        <f t="shared" si="92"/>
        <v>15150</v>
      </c>
      <c r="P246" s="200">
        <f t="shared" si="92"/>
        <v>15301.5</v>
      </c>
      <c r="Q246" s="168">
        <f t="shared" si="89"/>
        <v>101</v>
      </c>
      <c r="R246" s="169">
        <f t="shared" si="90"/>
        <v>101</v>
      </c>
    </row>
    <row r="247" spans="1:18">
      <c r="A247" s="109" t="s">
        <v>288</v>
      </c>
      <c r="B247" s="113"/>
      <c r="C247" s="114"/>
      <c r="D247" s="114"/>
      <c r="E247" s="114"/>
      <c r="F247" s="114"/>
      <c r="G247" s="114"/>
      <c r="H247" s="114"/>
      <c r="I247" s="106"/>
      <c r="J247" s="107" t="s">
        <v>131</v>
      </c>
      <c r="K247" s="117">
        <v>3</v>
      </c>
      <c r="L247" s="117" t="s">
        <v>14</v>
      </c>
      <c r="M247" s="117"/>
      <c r="N247" s="131">
        <f>N248</f>
        <v>15000</v>
      </c>
      <c r="O247" s="132">
        <f t="shared" si="92"/>
        <v>15150</v>
      </c>
      <c r="P247" s="242">
        <f t="shared" si="92"/>
        <v>15301.5</v>
      </c>
      <c r="Q247" s="240">
        <f t="shared" si="89"/>
        <v>101</v>
      </c>
      <c r="R247" s="241">
        <f t="shared" si="90"/>
        <v>101</v>
      </c>
    </row>
    <row r="248" spans="1:18">
      <c r="A248" s="110" t="s">
        <v>288</v>
      </c>
      <c r="B248" s="72"/>
      <c r="C248" s="58"/>
      <c r="D248" s="58"/>
      <c r="E248" s="58"/>
      <c r="F248" s="58"/>
      <c r="G248" s="58"/>
      <c r="H248" s="58"/>
      <c r="I248" s="115"/>
      <c r="J248" s="177" t="s">
        <v>131</v>
      </c>
      <c r="K248" s="14">
        <v>38</v>
      </c>
      <c r="L248" s="14" t="s">
        <v>109</v>
      </c>
      <c r="M248" s="14"/>
      <c r="N248" s="134">
        <f>N249</f>
        <v>15000</v>
      </c>
      <c r="O248" s="121">
        <f t="shared" si="92"/>
        <v>15150</v>
      </c>
      <c r="P248" s="201">
        <f t="shared" si="92"/>
        <v>15301.5</v>
      </c>
      <c r="Q248" s="120">
        <f t="shared" si="89"/>
        <v>101</v>
      </c>
      <c r="R248" s="144">
        <f t="shared" si="90"/>
        <v>101</v>
      </c>
    </row>
    <row r="249" spans="1:18">
      <c r="A249" s="108" t="s">
        <v>288</v>
      </c>
      <c r="B249" s="116" t="s">
        <v>101</v>
      </c>
      <c r="C249" s="73"/>
      <c r="D249" s="73"/>
      <c r="E249" s="73" t="s">
        <v>15</v>
      </c>
      <c r="F249" s="73"/>
      <c r="G249" s="73"/>
      <c r="H249" s="73"/>
      <c r="I249" s="103"/>
      <c r="J249" s="104" t="s">
        <v>131</v>
      </c>
      <c r="K249" s="17">
        <v>381</v>
      </c>
      <c r="L249" s="17" t="s">
        <v>67</v>
      </c>
      <c r="M249" s="17"/>
      <c r="N249" s="136">
        <v>15000</v>
      </c>
      <c r="O249" s="137"/>
      <c r="P249" s="207"/>
      <c r="Q249" s="150"/>
      <c r="R249" s="151"/>
    </row>
    <row r="250" spans="1:18" ht="21.6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</row>
  </sheetData>
  <mergeCells count="33">
    <mergeCell ref="L246:M246"/>
    <mergeCell ref="L66:M66"/>
    <mergeCell ref="L68:M68"/>
    <mergeCell ref="A4:R4"/>
    <mergeCell ref="A1:R1"/>
    <mergeCell ref="A3:R3"/>
    <mergeCell ref="L52:M52"/>
    <mergeCell ref="L64:M64"/>
    <mergeCell ref="L65:M65"/>
    <mergeCell ref="A14:A15"/>
    <mergeCell ref="B14:B15"/>
    <mergeCell ref="C14:C15"/>
    <mergeCell ref="D14:D15"/>
    <mergeCell ref="E14:E15"/>
    <mergeCell ref="F14:F15"/>
    <mergeCell ref="G14:G15"/>
    <mergeCell ref="H14:H15"/>
    <mergeCell ref="J14:J15"/>
    <mergeCell ref="N14:N15"/>
    <mergeCell ref="O14:O15"/>
    <mergeCell ref="P14:P15"/>
    <mergeCell ref="R14:R15"/>
    <mergeCell ref="L33:M33"/>
    <mergeCell ref="L34:M34"/>
    <mergeCell ref="L36:M36"/>
    <mergeCell ref="L38:M38"/>
    <mergeCell ref="L37:M37"/>
    <mergeCell ref="L130:M130"/>
    <mergeCell ref="L131:M131"/>
    <mergeCell ref="L132:M132"/>
    <mergeCell ref="Q14:Q15"/>
    <mergeCell ref="L42:M42"/>
    <mergeCell ref="L43:M4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9"/>
  <sheetViews>
    <sheetView tabSelected="1" topLeftCell="A31" workbookViewId="0">
      <selection activeCell="I53" sqref="I53"/>
    </sheetView>
  </sheetViews>
  <sheetFormatPr defaultRowHeight="15"/>
  <cols>
    <col min="1" max="1" width="8.140625" customWidth="1"/>
    <col min="2" max="2" width="8.5703125" customWidth="1"/>
    <col min="3" max="3" width="1" customWidth="1"/>
    <col min="4" max="4" width="6" customWidth="1"/>
    <col min="5" max="5" width="5.140625" customWidth="1"/>
    <col min="6" max="6" width="10.85546875" customWidth="1"/>
    <col min="7" max="7" width="39" customWidth="1"/>
    <col min="8" max="8" width="9.85546875" customWidth="1"/>
    <col min="9" max="9" width="10.140625" customWidth="1"/>
    <col min="10" max="10" width="9.7109375" customWidth="1"/>
    <col min="11" max="11" width="22.7109375" customWidth="1"/>
  </cols>
  <sheetData>
    <row r="1" spans="1:11" ht="15.75">
      <c r="A1" s="585" t="s">
        <v>407</v>
      </c>
      <c r="B1" s="585"/>
      <c r="C1" s="585"/>
      <c r="D1" s="585"/>
      <c r="E1" s="585"/>
      <c r="F1" s="585"/>
      <c r="G1" s="585"/>
      <c r="H1" s="585"/>
      <c r="I1" s="585"/>
      <c r="J1" s="585"/>
      <c r="K1" s="585"/>
    </row>
    <row r="2" spans="1:11" ht="9.6" customHeight="1">
      <c r="A2" s="359"/>
      <c r="B2" s="359"/>
      <c r="C2" s="359"/>
      <c r="D2" s="359"/>
      <c r="E2" s="359"/>
      <c r="F2" s="359"/>
      <c r="G2" s="359"/>
      <c r="H2" s="359"/>
      <c r="I2" s="359"/>
      <c r="J2" s="359"/>
      <c r="K2" s="359"/>
    </row>
    <row r="3" spans="1:11">
      <c r="A3" s="586" t="s">
        <v>136</v>
      </c>
      <c r="B3" s="586"/>
      <c r="C3" s="586"/>
      <c r="D3" s="586"/>
      <c r="E3" s="586"/>
      <c r="F3" s="586"/>
      <c r="G3" s="586"/>
      <c r="H3" s="586"/>
      <c r="I3" s="586"/>
      <c r="J3" s="586"/>
      <c r="K3" s="586"/>
    </row>
    <row r="4" spans="1:11">
      <c r="A4" s="587" t="s">
        <v>408</v>
      </c>
      <c r="B4" s="587"/>
      <c r="C4" s="587"/>
      <c r="D4" s="587"/>
      <c r="E4" s="587"/>
      <c r="F4" s="587"/>
      <c r="G4" s="587"/>
      <c r="H4" s="587"/>
      <c r="I4" s="587"/>
      <c r="J4" s="587"/>
      <c r="K4" s="587"/>
    </row>
    <row r="5" spans="1:11">
      <c r="A5" s="587" t="s">
        <v>409</v>
      </c>
      <c r="B5" s="587"/>
      <c r="C5" s="587"/>
      <c r="D5" s="587"/>
      <c r="E5" s="587"/>
      <c r="F5" s="587"/>
      <c r="G5" s="587"/>
      <c r="H5" s="587"/>
      <c r="I5" s="587"/>
      <c r="J5" s="587"/>
      <c r="K5" s="587"/>
    </row>
    <row r="6" spans="1:11" ht="9.6" customHeight="1"/>
    <row r="7" spans="1:11" ht="24" customHeight="1">
      <c r="A7" s="591" t="s">
        <v>137</v>
      </c>
      <c r="B7" s="593" t="s">
        <v>138</v>
      </c>
      <c r="C7" s="594"/>
      <c r="D7" s="597" t="s">
        <v>329</v>
      </c>
      <c r="E7" s="598"/>
      <c r="F7" s="62" t="s">
        <v>139</v>
      </c>
      <c r="G7" s="591" t="s">
        <v>328</v>
      </c>
      <c r="H7" s="591" t="s">
        <v>435</v>
      </c>
      <c r="I7" s="606" t="s">
        <v>176</v>
      </c>
      <c r="J7" s="591" t="s">
        <v>413</v>
      </c>
      <c r="K7" s="591" t="s">
        <v>140</v>
      </c>
    </row>
    <row r="8" spans="1:11" ht="33.6" customHeight="1">
      <c r="A8" s="592"/>
      <c r="B8" s="595"/>
      <c r="C8" s="596"/>
      <c r="D8" s="62" t="s">
        <v>141</v>
      </c>
      <c r="E8" s="62" t="s">
        <v>142</v>
      </c>
      <c r="F8" s="358" t="s">
        <v>334</v>
      </c>
      <c r="G8" s="592"/>
      <c r="H8" s="592"/>
      <c r="I8" s="606"/>
      <c r="J8" s="592"/>
      <c r="K8" s="592"/>
    </row>
    <row r="9" spans="1:11" ht="23.45" customHeight="1">
      <c r="A9" s="588" t="s">
        <v>143</v>
      </c>
      <c r="B9" s="600" t="s">
        <v>159</v>
      </c>
      <c r="C9" s="601"/>
      <c r="D9" s="399" t="s">
        <v>332</v>
      </c>
      <c r="E9" s="400" t="s">
        <v>333</v>
      </c>
      <c r="F9" s="406" t="s">
        <v>441</v>
      </c>
      <c r="G9" s="406" t="s">
        <v>358</v>
      </c>
      <c r="H9" s="401">
        <v>10000</v>
      </c>
      <c r="I9" s="401">
        <v>10149</v>
      </c>
      <c r="J9" s="401">
        <v>10250</v>
      </c>
      <c r="K9" s="398" t="s">
        <v>335</v>
      </c>
    </row>
    <row r="10" spans="1:11" ht="23.45" customHeight="1">
      <c r="A10" s="589"/>
      <c r="B10" s="602"/>
      <c r="C10" s="603"/>
      <c r="D10" s="399" t="s">
        <v>332</v>
      </c>
      <c r="E10" s="400" t="s">
        <v>333</v>
      </c>
      <c r="F10" s="406" t="s">
        <v>392</v>
      </c>
      <c r="G10" s="406" t="s">
        <v>465</v>
      </c>
      <c r="H10" s="401">
        <v>6000</v>
      </c>
      <c r="I10" s="401">
        <v>6149</v>
      </c>
      <c r="J10" s="401">
        <v>6240</v>
      </c>
      <c r="K10" s="398" t="s">
        <v>466</v>
      </c>
    </row>
    <row r="11" spans="1:11" ht="31.15" customHeight="1">
      <c r="A11" s="589"/>
      <c r="B11" s="602"/>
      <c r="C11" s="603"/>
      <c r="D11" s="399" t="s">
        <v>332</v>
      </c>
      <c r="E11" s="400" t="s">
        <v>333</v>
      </c>
      <c r="F11" s="406" t="s">
        <v>442</v>
      </c>
      <c r="G11" s="406" t="s">
        <v>438</v>
      </c>
      <c r="H11" s="401">
        <v>70000</v>
      </c>
      <c r="I11" s="401">
        <v>71040</v>
      </c>
      <c r="J11" s="401">
        <v>71750</v>
      </c>
      <c r="K11" s="398" t="s">
        <v>440</v>
      </c>
    </row>
    <row r="12" spans="1:11" ht="30" customHeight="1">
      <c r="A12" s="589"/>
      <c r="B12" s="602"/>
      <c r="C12" s="603"/>
      <c r="D12" s="399" t="s">
        <v>332</v>
      </c>
      <c r="E12" s="400" t="s">
        <v>333</v>
      </c>
      <c r="F12" s="406" t="s">
        <v>464</v>
      </c>
      <c r="G12" s="406" t="s">
        <v>439</v>
      </c>
      <c r="H12" s="401">
        <v>70000</v>
      </c>
      <c r="I12" s="401">
        <v>71040</v>
      </c>
      <c r="J12" s="401">
        <v>71750</v>
      </c>
      <c r="K12" s="398" t="s">
        <v>440</v>
      </c>
    </row>
    <row r="13" spans="1:11" ht="23.45" customHeight="1">
      <c r="A13" s="590"/>
      <c r="B13" s="604"/>
      <c r="C13" s="605"/>
      <c r="D13" s="399" t="s">
        <v>332</v>
      </c>
      <c r="E13" s="400" t="s">
        <v>333</v>
      </c>
      <c r="F13" s="406" t="s">
        <v>463</v>
      </c>
      <c r="G13" s="406" t="s">
        <v>437</v>
      </c>
      <c r="H13" s="401">
        <v>100000</v>
      </c>
      <c r="I13" s="401">
        <v>102347</v>
      </c>
      <c r="J13" s="401">
        <v>103370</v>
      </c>
      <c r="K13" s="398" t="s">
        <v>436</v>
      </c>
    </row>
    <row r="14" spans="1:11" ht="24.6" customHeight="1">
      <c r="A14" s="588" t="s">
        <v>144</v>
      </c>
      <c r="B14" s="600" t="s">
        <v>145</v>
      </c>
      <c r="C14" s="601"/>
      <c r="D14" s="399" t="s">
        <v>332</v>
      </c>
      <c r="E14" s="400" t="s">
        <v>338</v>
      </c>
      <c r="F14" s="406" t="s">
        <v>380</v>
      </c>
      <c r="G14" s="406" t="s">
        <v>359</v>
      </c>
      <c r="H14" s="401">
        <v>1230000</v>
      </c>
      <c r="I14" s="401">
        <v>1260740</v>
      </c>
      <c r="J14" s="401">
        <v>1273347</v>
      </c>
      <c r="K14" s="398" t="s">
        <v>146</v>
      </c>
    </row>
    <row r="15" spans="1:11" ht="24" customHeight="1">
      <c r="A15" s="589"/>
      <c r="B15" s="602"/>
      <c r="C15" s="603"/>
      <c r="D15" s="399" t="s">
        <v>332</v>
      </c>
      <c r="E15" s="400" t="s">
        <v>338</v>
      </c>
      <c r="F15" s="406" t="s">
        <v>449</v>
      </c>
      <c r="G15" s="406" t="s">
        <v>360</v>
      </c>
      <c r="H15" s="401">
        <v>689500</v>
      </c>
      <c r="I15" s="401">
        <v>706730</v>
      </c>
      <c r="J15" s="401">
        <v>713797</v>
      </c>
      <c r="K15" s="398" t="s">
        <v>147</v>
      </c>
    </row>
    <row r="16" spans="1:11" ht="24" customHeight="1">
      <c r="A16" s="589"/>
      <c r="B16" s="602"/>
      <c r="C16" s="603"/>
      <c r="D16" s="399" t="s">
        <v>332</v>
      </c>
      <c r="E16" s="400" t="s">
        <v>338</v>
      </c>
      <c r="F16" s="406" t="s">
        <v>381</v>
      </c>
      <c r="G16" s="406" t="s">
        <v>448</v>
      </c>
      <c r="H16" s="401">
        <v>450000</v>
      </c>
      <c r="I16" s="401">
        <v>461200</v>
      </c>
      <c r="J16" s="401">
        <v>465812</v>
      </c>
      <c r="K16" s="398" t="s">
        <v>450</v>
      </c>
    </row>
    <row r="17" spans="1:11" ht="21.6" customHeight="1">
      <c r="A17" s="589"/>
      <c r="B17" s="602"/>
      <c r="C17" s="603"/>
      <c r="D17" s="399" t="s">
        <v>332</v>
      </c>
      <c r="E17" s="400" t="s">
        <v>338</v>
      </c>
      <c r="F17" s="406" t="s">
        <v>382</v>
      </c>
      <c r="G17" s="406" t="s">
        <v>361</v>
      </c>
      <c r="H17" s="401">
        <v>300000</v>
      </c>
      <c r="I17" s="401">
        <v>303000</v>
      </c>
      <c r="J17" s="401">
        <v>306030</v>
      </c>
      <c r="K17" s="402" t="s">
        <v>339</v>
      </c>
    </row>
    <row r="18" spans="1:11" ht="23.45" customHeight="1">
      <c r="A18" s="589"/>
      <c r="B18" s="602"/>
      <c r="C18" s="603"/>
      <c r="D18" s="399" t="s">
        <v>332</v>
      </c>
      <c r="E18" s="400" t="s">
        <v>338</v>
      </c>
      <c r="F18" s="406" t="s">
        <v>383</v>
      </c>
      <c r="G18" s="406" t="s">
        <v>362</v>
      </c>
      <c r="H18" s="401">
        <v>100000</v>
      </c>
      <c r="I18" s="401">
        <v>102499</v>
      </c>
      <c r="J18" s="401">
        <v>103524</v>
      </c>
      <c r="K18" s="402" t="s">
        <v>148</v>
      </c>
    </row>
    <row r="19" spans="1:11" ht="25.9" customHeight="1">
      <c r="A19" s="590"/>
      <c r="B19" s="604"/>
      <c r="C19" s="605"/>
      <c r="D19" s="399" t="s">
        <v>332</v>
      </c>
      <c r="E19" s="400" t="s">
        <v>338</v>
      </c>
      <c r="F19" s="406" t="s">
        <v>384</v>
      </c>
      <c r="G19" s="406" t="s">
        <v>363</v>
      </c>
      <c r="H19" s="401">
        <v>136000</v>
      </c>
      <c r="I19" s="401">
        <v>139390</v>
      </c>
      <c r="J19" s="401">
        <v>140784</v>
      </c>
      <c r="K19" s="402" t="s">
        <v>148</v>
      </c>
    </row>
    <row r="20" spans="1:11" ht="22.15" customHeight="1">
      <c r="A20" s="588" t="s">
        <v>149</v>
      </c>
      <c r="B20" s="600" t="s">
        <v>156</v>
      </c>
      <c r="C20" s="601"/>
      <c r="D20" s="399" t="s">
        <v>332</v>
      </c>
      <c r="E20" s="400" t="s">
        <v>337</v>
      </c>
      <c r="F20" s="406" t="s">
        <v>385</v>
      </c>
      <c r="G20" s="406" t="s">
        <v>364</v>
      </c>
      <c r="H20" s="401">
        <v>300000</v>
      </c>
      <c r="I20" s="401">
        <v>303000</v>
      </c>
      <c r="J20" s="401">
        <v>306030</v>
      </c>
      <c r="K20" s="398" t="s">
        <v>150</v>
      </c>
    </row>
    <row r="21" spans="1:11" ht="22.15" customHeight="1">
      <c r="A21" s="589"/>
      <c r="B21" s="602"/>
      <c r="C21" s="603"/>
      <c r="D21" s="399" t="s">
        <v>332</v>
      </c>
      <c r="E21" s="400" t="s">
        <v>337</v>
      </c>
      <c r="F21" s="406" t="s">
        <v>445</v>
      </c>
      <c r="G21" s="406" t="s">
        <v>446</v>
      </c>
      <c r="H21" s="401">
        <v>8000</v>
      </c>
      <c r="I21" s="401">
        <v>8080</v>
      </c>
      <c r="J21" s="401">
        <v>8161</v>
      </c>
      <c r="K21" s="398" t="s">
        <v>447</v>
      </c>
    </row>
    <row r="22" spans="1:11" ht="27" customHeight="1">
      <c r="A22" s="590"/>
      <c r="B22" s="604"/>
      <c r="C22" s="605"/>
      <c r="D22" s="399" t="s">
        <v>332</v>
      </c>
      <c r="E22" s="400" t="s">
        <v>337</v>
      </c>
      <c r="F22" s="406" t="s">
        <v>444</v>
      </c>
      <c r="G22" s="406" t="s">
        <v>443</v>
      </c>
      <c r="H22" s="401">
        <v>400000</v>
      </c>
      <c r="I22" s="401">
        <v>409998</v>
      </c>
      <c r="J22" s="401">
        <v>414098</v>
      </c>
      <c r="K22" s="398" t="s">
        <v>155</v>
      </c>
    </row>
    <row r="23" spans="1:11" ht="25.9" customHeight="1">
      <c r="A23" s="588" t="s">
        <v>149</v>
      </c>
      <c r="B23" s="600" t="s">
        <v>158</v>
      </c>
      <c r="C23" s="601"/>
      <c r="D23" s="399" t="s">
        <v>330</v>
      </c>
      <c r="E23" s="400" t="s">
        <v>331</v>
      </c>
      <c r="F23" s="406" t="s">
        <v>386</v>
      </c>
      <c r="G23" s="406" t="s">
        <v>365</v>
      </c>
      <c r="H23" s="401">
        <v>50000</v>
      </c>
      <c r="I23" s="401">
        <v>50500</v>
      </c>
      <c r="J23" s="401">
        <v>51005</v>
      </c>
      <c r="K23" s="398" t="s">
        <v>336</v>
      </c>
    </row>
    <row r="24" spans="1:11" ht="24" customHeight="1">
      <c r="A24" s="589"/>
      <c r="B24" s="602"/>
      <c r="C24" s="603"/>
      <c r="D24" s="399" t="s">
        <v>332</v>
      </c>
      <c r="E24" s="400" t="s">
        <v>341</v>
      </c>
      <c r="F24" s="406" t="s">
        <v>451</v>
      </c>
      <c r="G24" s="406" t="s">
        <v>366</v>
      </c>
      <c r="H24" s="401">
        <v>8000</v>
      </c>
      <c r="I24" s="401">
        <v>8080</v>
      </c>
      <c r="J24" s="401">
        <v>8161</v>
      </c>
      <c r="K24" s="398" t="s">
        <v>348</v>
      </c>
    </row>
    <row r="25" spans="1:11" ht="24.6" customHeight="1">
      <c r="A25" s="589"/>
      <c r="B25" s="602"/>
      <c r="C25" s="603"/>
      <c r="D25" s="399" t="s">
        <v>332</v>
      </c>
      <c r="E25" s="400" t="s">
        <v>341</v>
      </c>
      <c r="F25" s="406" t="s">
        <v>387</v>
      </c>
      <c r="G25" s="406" t="s">
        <v>367</v>
      </c>
      <c r="H25" s="401">
        <v>7000</v>
      </c>
      <c r="I25" s="401">
        <v>7070</v>
      </c>
      <c r="J25" s="401">
        <v>7141</v>
      </c>
      <c r="K25" s="398" t="s">
        <v>349</v>
      </c>
    </row>
    <row r="26" spans="1:11" ht="26.45" customHeight="1">
      <c r="A26" s="589"/>
      <c r="B26" s="602"/>
      <c r="C26" s="603"/>
      <c r="D26" s="399" t="s">
        <v>332</v>
      </c>
      <c r="E26" s="400" t="s">
        <v>341</v>
      </c>
      <c r="F26" s="406" t="s">
        <v>388</v>
      </c>
      <c r="G26" s="406" t="s">
        <v>368</v>
      </c>
      <c r="H26" s="401">
        <v>30000</v>
      </c>
      <c r="I26" s="401">
        <v>30300</v>
      </c>
      <c r="J26" s="401">
        <v>30603</v>
      </c>
      <c r="K26" s="398" t="s">
        <v>357</v>
      </c>
    </row>
    <row r="27" spans="1:11" ht="32.450000000000003" customHeight="1">
      <c r="A27" s="589"/>
      <c r="B27" s="604"/>
      <c r="C27" s="605"/>
      <c r="D27" s="399" t="s">
        <v>332</v>
      </c>
      <c r="E27" s="400" t="s">
        <v>346</v>
      </c>
      <c r="F27" s="406" t="s">
        <v>389</v>
      </c>
      <c r="G27" s="406" t="s">
        <v>369</v>
      </c>
      <c r="H27" s="401">
        <v>30000</v>
      </c>
      <c r="I27" s="401">
        <v>30300</v>
      </c>
      <c r="J27" s="401">
        <v>30603</v>
      </c>
      <c r="K27" s="398" t="s">
        <v>347</v>
      </c>
    </row>
    <row r="28" spans="1:11" ht="25.9" customHeight="1">
      <c r="A28" s="589"/>
      <c r="B28" s="600" t="s">
        <v>157</v>
      </c>
      <c r="C28" s="601"/>
      <c r="D28" s="399" t="s">
        <v>332</v>
      </c>
      <c r="E28" s="400" t="s">
        <v>346</v>
      </c>
      <c r="F28" s="406" t="s">
        <v>390</v>
      </c>
      <c r="G28" s="406" t="s">
        <v>452</v>
      </c>
      <c r="H28" s="401">
        <v>100000</v>
      </c>
      <c r="I28" s="401">
        <v>102499</v>
      </c>
      <c r="J28" s="401">
        <v>103524</v>
      </c>
      <c r="K28" s="398" t="s">
        <v>350</v>
      </c>
    </row>
    <row r="29" spans="1:11" ht="25.9" customHeight="1">
      <c r="A29" s="589"/>
      <c r="B29" s="602"/>
      <c r="C29" s="603"/>
      <c r="D29" s="399" t="s">
        <v>332</v>
      </c>
      <c r="E29" s="400" t="s">
        <v>340</v>
      </c>
      <c r="F29" s="406" t="s">
        <v>391</v>
      </c>
      <c r="G29" s="406" t="s">
        <v>370</v>
      </c>
      <c r="H29" s="401">
        <v>600000</v>
      </c>
      <c r="I29" s="401">
        <v>614900</v>
      </c>
      <c r="J29" s="401">
        <v>621049</v>
      </c>
      <c r="K29" s="402" t="s">
        <v>342</v>
      </c>
    </row>
    <row r="30" spans="1:11" ht="25.9" customHeight="1">
      <c r="A30" s="589"/>
      <c r="B30" s="602"/>
      <c r="C30" s="603"/>
      <c r="D30" s="399" t="s">
        <v>332</v>
      </c>
      <c r="E30" s="400" t="s">
        <v>341</v>
      </c>
      <c r="F30" s="406" t="s">
        <v>453</v>
      </c>
      <c r="G30" s="406" t="s">
        <v>371</v>
      </c>
      <c r="H30" s="401">
        <v>200000</v>
      </c>
      <c r="I30" s="401">
        <v>204990</v>
      </c>
      <c r="J30" s="401">
        <v>207040</v>
      </c>
      <c r="K30" s="402" t="s">
        <v>344</v>
      </c>
    </row>
    <row r="31" spans="1:11" ht="25.9" customHeight="1">
      <c r="A31" s="590"/>
      <c r="B31" s="604"/>
      <c r="C31" s="605"/>
      <c r="D31" s="399" t="s">
        <v>332</v>
      </c>
      <c r="E31" s="400" t="s">
        <v>341</v>
      </c>
      <c r="F31" s="406" t="s">
        <v>393</v>
      </c>
      <c r="G31" s="406" t="s">
        <v>455</v>
      </c>
      <c r="H31" s="401">
        <v>200000</v>
      </c>
      <c r="I31" s="401">
        <v>204990</v>
      </c>
      <c r="J31" s="401">
        <v>207040</v>
      </c>
      <c r="K31" s="398" t="s">
        <v>343</v>
      </c>
    </row>
    <row r="32" spans="1:11" ht="25.9" customHeight="1">
      <c r="A32" s="588" t="s">
        <v>152</v>
      </c>
      <c r="B32" s="600" t="s">
        <v>153</v>
      </c>
      <c r="C32" s="601"/>
      <c r="D32" s="399" t="s">
        <v>332</v>
      </c>
      <c r="E32" s="403" t="s">
        <v>340</v>
      </c>
      <c r="F32" s="407" t="s">
        <v>394</v>
      </c>
      <c r="G32" s="407" t="s">
        <v>372</v>
      </c>
      <c r="H32" s="404">
        <v>70000</v>
      </c>
      <c r="I32" s="404">
        <v>70700</v>
      </c>
      <c r="J32" s="404">
        <v>71407</v>
      </c>
      <c r="K32" s="405" t="s">
        <v>151</v>
      </c>
    </row>
    <row r="33" spans="1:11" ht="24.6" customHeight="1">
      <c r="A33" s="589"/>
      <c r="B33" s="602"/>
      <c r="C33" s="603"/>
      <c r="D33" s="399" t="s">
        <v>332</v>
      </c>
      <c r="E33" s="403" t="s">
        <v>340</v>
      </c>
      <c r="F33" s="407" t="s">
        <v>395</v>
      </c>
      <c r="G33" s="407" t="s">
        <v>373</v>
      </c>
      <c r="H33" s="404">
        <v>285000</v>
      </c>
      <c r="I33" s="404">
        <v>287850</v>
      </c>
      <c r="J33" s="404">
        <v>290729</v>
      </c>
      <c r="K33" s="405" t="s">
        <v>342</v>
      </c>
    </row>
    <row r="34" spans="1:11" ht="24.6" customHeight="1">
      <c r="A34" s="589"/>
      <c r="B34" s="602"/>
      <c r="C34" s="603"/>
      <c r="D34" s="399" t="s">
        <v>332</v>
      </c>
      <c r="E34" s="403" t="s">
        <v>340</v>
      </c>
      <c r="F34" s="407" t="s">
        <v>396</v>
      </c>
      <c r="G34" s="407" t="s">
        <v>457</v>
      </c>
      <c r="H34" s="404">
        <v>60000</v>
      </c>
      <c r="I34" s="404">
        <v>60600</v>
      </c>
      <c r="J34" s="404">
        <v>61206</v>
      </c>
      <c r="K34" s="398" t="s">
        <v>354</v>
      </c>
    </row>
    <row r="35" spans="1:11" ht="22.9" customHeight="1">
      <c r="A35" s="589"/>
      <c r="B35" s="602"/>
      <c r="C35" s="603"/>
      <c r="D35" s="399" t="s">
        <v>332</v>
      </c>
      <c r="E35" s="403" t="s">
        <v>340</v>
      </c>
      <c r="F35" s="407" t="s">
        <v>397</v>
      </c>
      <c r="G35" s="407" t="s">
        <v>374</v>
      </c>
      <c r="H35" s="404">
        <v>10000</v>
      </c>
      <c r="I35" s="404">
        <v>10100</v>
      </c>
      <c r="J35" s="404">
        <v>10201</v>
      </c>
      <c r="K35" s="398" t="s">
        <v>355</v>
      </c>
    </row>
    <row r="36" spans="1:11" ht="24.6" customHeight="1">
      <c r="A36" s="589"/>
      <c r="B36" s="602"/>
      <c r="C36" s="603"/>
      <c r="D36" s="399" t="s">
        <v>332</v>
      </c>
      <c r="E36" s="403" t="s">
        <v>353</v>
      </c>
      <c r="F36" s="407" t="s">
        <v>398</v>
      </c>
      <c r="G36" s="407" t="s">
        <v>456</v>
      </c>
      <c r="H36" s="404">
        <v>100000</v>
      </c>
      <c r="I36" s="404">
        <v>101000</v>
      </c>
      <c r="J36" s="404">
        <v>102010</v>
      </c>
      <c r="K36" s="398" t="s">
        <v>356</v>
      </c>
    </row>
    <row r="37" spans="1:11" ht="24" customHeight="1">
      <c r="A37" s="589"/>
      <c r="B37" s="602"/>
      <c r="C37" s="603"/>
      <c r="D37" s="399" t="s">
        <v>332</v>
      </c>
      <c r="E37" s="403" t="s">
        <v>353</v>
      </c>
      <c r="F37" s="407" t="s">
        <v>399</v>
      </c>
      <c r="G37" s="407" t="s">
        <v>375</v>
      </c>
      <c r="H37" s="404">
        <v>5000</v>
      </c>
      <c r="I37" s="404">
        <v>5050</v>
      </c>
      <c r="J37" s="404">
        <v>5101</v>
      </c>
      <c r="K37" s="398" t="s">
        <v>356</v>
      </c>
    </row>
    <row r="38" spans="1:11" ht="24" customHeight="1">
      <c r="A38" s="589"/>
      <c r="B38" s="602"/>
      <c r="C38" s="603"/>
      <c r="D38" s="399" t="s">
        <v>332</v>
      </c>
      <c r="E38" s="403" t="s">
        <v>353</v>
      </c>
      <c r="F38" s="407" t="s">
        <v>400</v>
      </c>
      <c r="G38" s="407" t="s">
        <v>376</v>
      </c>
      <c r="H38" s="404">
        <v>100000</v>
      </c>
      <c r="I38" s="404">
        <v>101000</v>
      </c>
      <c r="J38" s="404">
        <v>102010</v>
      </c>
      <c r="K38" s="398" t="s">
        <v>356</v>
      </c>
    </row>
    <row r="39" spans="1:11" ht="25.15" customHeight="1">
      <c r="A39" s="589"/>
      <c r="B39" s="602"/>
      <c r="C39" s="603"/>
      <c r="D39" s="399" t="s">
        <v>332</v>
      </c>
      <c r="E39" s="403" t="s">
        <v>353</v>
      </c>
      <c r="F39" s="407" t="s">
        <v>401</v>
      </c>
      <c r="G39" s="407" t="s">
        <v>377</v>
      </c>
      <c r="H39" s="404">
        <v>50000</v>
      </c>
      <c r="I39" s="404">
        <v>50500</v>
      </c>
      <c r="J39" s="404">
        <v>51005</v>
      </c>
      <c r="K39" s="398" t="s">
        <v>151</v>
      </c>
    </row>
    <row r="40" spans="1:11" ht="25.15" customHeight="1">
      <c r="A40" s="590"/>
      <c r="B40" s="604"/>
      <c r="C40" s="605"/>
      <c r="D40" s="399" t="s">
        <v>332</v>
      </c>
      <c r="E40" s="403" t="s">
        <v>353</v>
      </c>
      <c r="F40" s="407" t="s">
        <v>379</v>
      </c>
      <c r="G40" s="407" t="s">
        <v>378</v>
      </c>
      <c r="H40" s="404">
        <v>15000</v>
      </c>
      <c r="I40" s="404">
        <v>15150</v>
      </c>
      <c r="J40" s="404">
        <v>15302</v>
      </c>
      <c r="K40" s="405" t="s">
        <v>151</v>
      </c>
    </row>
    <row r="42" spans="1:11">
      <c r="D42" s="6"/>
      <c r="E42" s="6"/>
      <c r="F42" s="7"/>
      <c r="G42" s="59" t="s">
        <v>154</v>
      </c>
      <c r="H42" s="9"/>
      <c r="I42" s="9"/>
      <c r="J42" s="9"/>
      <c r="K42" s="7"/>
    </row>
    <row r="43" spans="1:11">
      <c r="A43" s="579" t="s">
        <v>410</v>
      </c>
      <c r="B43" s="579"/>
      <c r="C43" s="579"/>
      <c r="D43" s="579"/>
      <c r="E43" s="579"/>
      <c r="F43" s="579"/>
      <c r="G43" s="579"/>
      <c r="H43" s="579"/>
      <c r="I43" s="579"/>
      <c r="J43" s="579"/>
      <c r="K43" s="579"/>
    </row>
    <row r="44" spans="1:11">
      <c r="A44" s="1"/>
      <c r="B44" s="10"/>
      <c r="C44" s="10"/>
      <c r="D44" s="10"/>
      <c r="E44" s="10"/>
      <c r="F44" s="10"/>
      <c r="G44" s="10"/>
      <c r="H44" s="10"/>
      <c r="I44" s="8"/>
      <c r="J44" s="8"/>
      <c r="K44" s="8"/>
    </row>
    <row r="45" spans="1:11">
      <c r="A45" s="60" t="s">
        <v>468</v>
      </c>
      <c r="B45" s="61"/>
      <c r="C45" s="61"/>
      <c r="D45" s="61"/>
      <c r="E45" s="11"/>
      <c r="F45" s="11"/>
      <c r="G45" s="11" t="s">
        <v>4</v>
      </c>
      <c r="H45" s="12" t="s">
        <v>4</v>
      </c>
      <c r="I45" s="11"/>
      <c r="J45" s="11"/>
      <c r="K45" s="11"/>
    </row>
    <row r="46" spans="1:11">
      <c r="A46" s="60" t="s">
        <v>472</v>
      </c>
      <c r="B46" s="61"/>
      <c r="C46" s="61"/>
      <c r="D46" s="61"/>
      <c r="E46" s="11"/>
      <c r="F46" s="11"/>
      <c r="G46" s="504" t="s">
        <v>467</v>
      </c>
      <c r="H46" s="12" t="s">
        <v>4</v>
      </c>
      <c r="I46" s="11"/>
      <c r="J46" s="11"/>
      <c r="K46" s="11"/>
    </row>
    <row r="47" spans="1:11">
      <c r="A47" s="60"/>
      <c r="B47" s="61"/>
      <c r="C47" s="61"/>
      <c r="D47" s="61"/>
      <c r="E47" s="11"/>
      <c r="F47" s="11"/>
      <c r="G47" s="530" t="s">
        <v>474</v>
      </c>
      <c r="H47" s="599" t="s">
        <v>475</v>
      </c>
      <c r="I47" s="599"/>
      <c r="J47" s="599"/>
      <c r="K47" s="599"/>
    </row>
    <row r="48" spans="1:11">
      <c r="A48" s="60" t="s">
        <v>473</v>
      </c>
      <c r="B48" s="61"/>
      <c r="C48" s="61"/>
      <c r="D48" s="61"/>
      <c r="E48" s="11"/>
      <c r="F48" s="11"/>
      <c r="G48" s="437"/>
      <c r="H48" s="599" t="s">
        <v>476</v>
      </c>
      <c r="I48" s="599"/>
      <c r="J48" s="599"/>
      <c r="K48" s="599"/>
    </row>
    <row r="49" spans="1:11">
      <c r="A49" s="11"/>
      <c r="B49" s="11"/>
      <c r="C49" s="11"/>
      <c r="D49" s="11"/>
      <c r="E49" s="11"/>
      <c r="F49" s="11"/>
      <c r="G49" s="11"/>
      <c r="H49" s="599"/>
      <c r="I49" s="599"/>
      <c r="J49" s="599"/>
      <c r="K49" s="599"/>
    </row>
  </sheetData>
  <mergeCells count="27">
    <mergeCell ref="A23:A31"/>
    <mergeCell ref="A20:A22"/>
    <mergeCell ref="B28:C31"/>
    <mergeCell ref="A43:K43"/>
    <mergeCell ref="H47:K47"/>
    <mergeCell ref="A32:A40"/>
    <mergeCell ref="H49:K49"/>
    <mergeCell ref="J7:J8"/>
    <mergeCell ref="B20:C22"/>
    <mergeCell ref="B23:C27"/>
    <mergeCell ref="B14:C19"/>
    <mergeCell ref="B9:C13"/>
    <mergeCell ref="B32:C40"/>
    <mergeCell ref="K7:K8"/>
    <mergeCell ref="H7:H8"/>
    <mergeCell ref="I7:I8"/>
    <mergeCell ref="H48:K48"/>
    <mergeCell ref="A1:K1"/>
    <mergeCell ref="A3:K3"/>
    <mergeCell ref="A4:K4"/>
    <mergeCell ref="A5:K5"/>
    <mergeCell ref="A14:A19"/>
    <mergeCell ref="A7:A8"/>
    <mergeCell ref="B7:C8"/>
    <mergeCell ref="D7:E7"/>
    <mergeCell ref="G7:G8"/>
    <mergeCell ref="A9:A13"/>
  </mergeCells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BISKUPIJA</dc:creator>
  <cp:lastModifiedBy>Windows User</cp:lastModifiedBy>
  <cp:lastPrinted>2020-12-08T07:50:00Z</cp:lastPrinted>
  <dcterms:created xsi:type="dcterms:W3CDTF">2018-11-09T08:18:00Z</dcterms:created>
  <dcterms:modified xsi:type="dcterms:W3CDTF">2020-12-08T12:39:42Z</dcterms:modified>
</cp:coreProperties>
</file>