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250" windowHeight="9510" activeTab="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227" i="2"/>
  <c r="O134"/>
  <c r="O133" s="1"/>
  <c r="O37"/>
  <c r="N109" l="1"/>
  <c r="N108" s="1"/>
  <c r="N107" s="1"/>
  <c r="O109"/>
  <c r="L81" i="1"/>
  <c r="L83"/>
  <c r="N46"/>
  <c r="N47"/>
  <c r="N48"/>
  <c r="L44"/>
  <c r="M44"/>
  <c r="M90" l="1"/>
  <c r="O144" i="2" l="1"/>
  <c r="O143" s="1"/>
  <c r="O142" s="1"/>
  <c r="N144"/>
  <c r="N143" l="1"/>
  <c r="N142" s="1"/>
  <c r="O88" l="1"/>
  <c r="O87" s="1"/>
  <c r="O86" s="1"/>
  <c r="N88"/>
  <c r="N87" s="1"/>
  <c r="N86" s="1"/>
  <c r="P116"/>
  <c r="O115"/>
  <c r="O114" s="1"/>
  <c r="N115"/>
  <c r="N114" s="1"/>
  <c r="N113" s="1"/>
  <c r="P228"/>
  <c r="O226"/>
  <c r="O225" s="1"/>
  <c r="N227"/>
  <c r="N226" s="1"/>
  <c r="P114" l="1"/>
  <c r="O113"/>
  <c r="P113" s="1"/>
  <c r="P115"/>
  <c r="P226"/>
  <c r="N225"/>
  <c r="P225" s="1"/>
  <c r="P227"/>
  <c r="O98"/>
  <c r="N98"/>
  <c r="N97" s="1"/>
  <c r="N96" s="1"/>
  <c r="O94"/>
  <c r="O93" s="1"/>
  <c r="O92" s="1"/>
  <c r="N94"/>
  <c r="N93" s="1"/>
  <c r="N92" s="1"/>
  <c r="N91" s="1"/>
  <c r="N90" s="1"/>
  <c r="O97" l="1"/>
  <c r="O96" s="1"/>
  <c r="O91" s="1"/>
  <c r="O90" s="1"/>
  <c r="N204"/>
  <c r="N203" s="1"/>
  <c r="N202" s="1"/>
  <c r="N162"/>
  <c r="N161" s="1"/>
  <c r="M65" i="1"/>
  <c r="O204" i="2"/>
  <c r="O203" s="1"/>
  <c r="O202" s="1"/>
  <c r="M85" i="1"/>
  <c r="O194" i="2"/>
  <c r="O193" s="1"/>
  <c r="M81" i="1"/>
  <c r="N44"/>
  <c r="P271" i="2"/>
  <c r="O270"/>
  <c r="O269" s="1"/>
  <c r="O268" s="1"/>
  <c r="O267" s="1"/>
  <c r="P266"/>
  <c r="O265"/>
  <c r="O264" s="1"/>
  <c r="O263" s="1"/>
  <c r="O262" s="1"/>
  <c r="P261"/>
  <c r="O260"/>
  <c r="O259" s="1"/>
  <c r="O258" s="1"/>
  <c r="P257"/>
  <c r="O256"/>
  <c r="O255" s="1"/>
  <c r="O254" s="1"/>
  <c r="P253"/>
  <c r="O252"/>
  <c r="O251" s="1"/>
  <c r="O250" s="1"/>
  <c r="P246"/>
  <c r="P240"/>
  <c r="O245"/>
  <c r="O244" s="1"/>
  <c r="O243" s="1"/>
  <c r="O241"/>
  <c r="O239"/>
  <c r="P233"/>
  <c r="O232"/>
  <c r="O231" s="1"/>
  <c r="O230" s="1"/>
  <c r="P224"/>
  <c r="O223"/>
  <c r="O222" s="1"/>
  <c r="O221" s="1"/>
  <c r="P220"/>
  <c r="O219"/>
  <c r="O218" s="1"/>
  <c r="O217" s="1"/>
  <c r="P216"/>
  <c r="O215"/>
  <c r="O214" s="1"/>
  <c r="O213" s="1"/>
  <c r="P212"/>
  <c r="O211"/>
  <c r="O210" s="1"/>
  <c r="O209" s="1"/>
  <c r="P201"/>
  <c r="O200"/>
  <c r="O199" s="1"/>
  <c r="O198" s="1"/>
  <c r="P191"/>
  <c r="O190"/>
  <c r="O189" s="1"/>
  <c r="O188" s="1"/>
  <c r="P187"/>
  <c r="O186"/>
  <c r="O185" s="1"/>
  <c r="O184" s="1"/>
  <c r="P182"/>
  <c r="O181"/>
  <c r="O180" s="1"/>
  <c r="O179" s="1"/>
  <c r="P178"/>
  <c r="O177"/>
  <c r="O176" s="1"/>
  <c r="O175" s="1"/>
  <c r="P174"/>
  <c r="O173"/>
  <c r="O172" s="1"/>
  <c r="O171" s="1"/>
  <c r="O166"/>
  <c r="O165" s="1"/>
  <c r="O164" s="1"/>
  <c r="P160"/>
  <c r="O159"/>
  <c r="O158" s="1"/>
  <c r="P156"/>
  <c r="O155"/>
  <c r="O154" s="1"/>
  <c r="O153" s="1"/>
  <c r="O152" s="1"/>
  <c r="P149"/>
  <c r="O148"/>
  <c r="O147" s="1"/>
  <c r="O146" s="1"/>
  <c r="P134"/>
  <c r="O132"/>
  <c r="O131" s="1"/>
  <c r="P127"/>
  <c r="P128"/>
  <c r="O126"/>
  <c r="O125" s="1"/>
  <c r="O124" s="1"/>
  <c r="P123"/>
  <c r="O122"/>
  <c r="O121" s="1"/>
  <c r="O120" s="1"/>
  <c r="P112"/>
  <c r="P106"/>
  <c r="P45"/>
  <c r="P35"/>
  <c r="P36"/>
  <c r="P40"/>
  <c r="P30"/>
  <c r="P23"/>
  <c r="P24"/>
  <c r="P19"/>
  <c r="O67"/>
  <c r="P53"/>
  <c r="P54"/>
  <c r="P55"/>
  <c r="P56"/>
  <c r="P57"/>
  <c r="P59"/>
  <c r="P60"/>
  <c r="P61"/>
  <c r="P62"/>
  <c r="P64"/>
  <c r="P66"/>
  <c r="P68"/>
  <c r="P69"/>
  <c r="P73"/>
  <c r="P77"/>
  <c r="P81"/>
  <c r="P85"/>
  <c r="O111"/>
  <c r="O105"/>
  <c r="O104" s="1"/>
  <c r="O103" s="1"/>
  <c r="O84"/>
  <c r="O83" s="1"/>
  <c r="N84"/>
  <c r="N83" s="1"/>
  <c r="N82" s="1"/>
  <c r="O80"/>
  <c r="O79" s="1"/>
  <c r="O78" s="1"/>
  <c r="O76"/>
  <c r="O75" s="1"/>
  <c r="O74" s="1"/>
  <c r="O72"/>
  <c r="O71" s="1"/>
  <c r="O70" s="1"/>
  <c r="O65"/>
  <c r="O63"/>
  <c r="O58"/>
  <c r="O52"/>
  <c r="O44"/>
  <c r="O43" s="1"/>
  <c r="O42" s="1"/>
  <c r="O41" s="1"/>
  <c r="O39"/>
  <c r="O34"/>
  <c r="O33" s="1"/>
  <c r="O29"/>
  <c r="O28" s="1"/>
  <c r="O27" s="1"/>
  <c r="O26" s="1"/>
  <c r="O22"/>
  <c r="O21" s="1"/>
  <c r="O20" s="1"/>
  <c r="O18"/>
  <c r="O17" s="1"/>
  <c r="O16" s="1"/>
  <c r="M104" i="1"/>
  <c r="N41"/>
  <c r="N42"/>
  <c r="N43"/>
  <c r="N51"/>
  <c r="N52"/>
  <c r="N54"/>
  <c r="N55"/>
  <c r="N56"/>
  <c r="N57"/>
  <c r="N58"/>
  <c r="N60"/>
  <c r="N61"/>
  <c r="N68"/>
  <c r="N69"/>
  <c r="N70"/>
  <c r="N71"/>
  <c r="N67"/>
  <c r="N73"/>
  <c r="N74"/>
  <c r="N75"/>
  <c r="N76"/>
  <c r="N78"/>
  <c r="N80"/>
  <c r="N84"/>
  <c r="N86"/>
  <c r="N87"/>
  <c r="N88"/>
  <c r="N91"/>
  <c r="N92"/>
  <c r="N93"/>
  <c r="M98"/>
  <c r="M101"/>
  <c r="M100" s="1"/>
  <c r="L105"/>
  <c r="M89"/>
  <c r="M18" s="1"/>
  <c r="M59"/>
  <c r="N59" s="1"/>
  <c r="M57"/>
  <c r="M53"/>
  <c r="N53" s="1"/>
  <c r="M50"/>
  <c r="N50" s="1"/>
  <c r="M40"/>
  <c r="M63"/>
  <c r="M83"/>
  <c r="M79"/>
  <c r="M77"/>
  <c r="M72"/>
  <c r="M66"/>
  <c r="O130" i="2" l="1"/>
  <c r="O129" s="1"/>
  <c r="O107"/>
  <c r="O102" s="1"/>
  <c r="O101" s="1"/>
  <c r="O100" s="1"/>
  <c r="O108"/>
  <c r="O208"/>
  <c r="O207" s="1"/>
  <c r="O206" s="1"/>
  <c r="O197"/>
  <c r="P83"/>
  <c r="O82"/>
  <c r="P82" s="1"/>
  <c r="P84"/>
  <c r="O196"/>
  <c r="O192"/>
  <c r="O183" s="1"/>
  <c r="M39" i="1"/>
  <c r="M15" s="1"/>
  <c r="O249" i="2"/>
  <c r="O248" s="1"/>
  <c r="O247" s="1"/>
  <c r="O238"/>
  <c r="O237" s="1"/>
  <c r="O236" s="1"/>
  <c r="O235" s="1"/>
  <c r="O234" s="1"/>
  <c r="O170"/>
  <c r="O169" s="1"/>
  <c r="O151"/>
  <c r="O119"/>
  <c r="O118" s="1"/>
  <c r="O51"/>
  <c r="O50" s="1"/>
  <c r="O32"/>
  <c r="O31" s="1"/>
  <c r="O14"/>
  <c r="M17" i="1"/>
  <c r="O13" i="2" l="1"/>
  <c r="O12" s="1"/>
  <c r="O11" s="1"/>
  <c r="O49"/>
  <c r="O48" s="1"/>
  <c r="O47" s="1"/>
  <c r="O168"/>
  <c r="O117"/>
  <c r="O46" l="1"/>
  <c r="O10" s="1"/>
  <c r="N24" i="1" l="1"/>
  <c r="L90" l="1"/>
  <c r="N67" i="2"/>
  <c r="P67" s="1"/>
  <c r="N44"/>
  <c r="N39"/>
  <c r="P39" s="1"/>
  <c r="N34"/>
  <c r="L59" i="1"/>
  <c r="P242" i="2"/>
  <c r="N245"/>
  <c r="N181"/>
  <c r="N177"/>
  <c r="P181" l="1"/>
  <c r="N176"/>
  <c r="N180"/>
  <c r="P245"/>
  <c r="N244"/>
  <c r="P176"/>
  <c r="P177"/>
  <c r="N175" l="1"/>
  <c r="P175" s="1"/>
  <c r="P180"/>
  <c r="N179"/>
  <c r="N243"/>
  <c r="N223"/>
  <c r="N200"/>
  <c r="N199" s="1"/>
  <c r="P179" l="1"/>
  <c r="P243"/>
  <c r="P244"/>
  <c r="P223"/>
  <c r="N222"/>
  <c r="N198"/>
  <c r="N197" s="1"/>
  <c r="N33"/>
  <c r="N32" s="1"/>
  <c r="P34"/>
  <c r="N65"/>
  <c r="P65" s="1"/>
  <c r="N148"/>
  <c r="N270"/>
  <c r="N269" s="1"/>
  <c r="N268" s="1"/>
  <c r="N267" s="1"/>
  <c r="N265"/>
  <c r="N264" s="1"/>
  <c r="N263" s="1"/>
  <c r="N262" s="1"/>
  <c r="N260"/>
  <c r="N259" s="1"/>
  <c r="N258" s="1"/>
  <c r="N256"/>
  <c r="N255" s="1"/>
  <c r="N254" s="1"/>
  <c r="N252"/>
  <c r="N251" s="1"/>
  <c r="N250" s="1"/>
  <c r="N239"/>
  <c r="N241"/>
  <c r="N232"/>
  <c r="N231" s="1"/>
  <c r="N219"/>
  <c r="N215"/>
  <c r="N211"/>
  <c r="N210" s="1"/>
  <c r="N190"/>
  <c r="N189" s="1"/>
  <c r="N188" s="1"/>
  <c r="N186"/>
  <c r="N185" s="1"/>
  <c r="N184" s="1"/>
  <c r="N173"/>
  <c r="N172" s="1"/>
  <c r="N171" s="1"/>
  <c r="N170" s="1"/>
  <c r="N166"/>
  <c r="N159"/>
  <c r="N155"/>
  <c r="N133"/>
  <c r="N122"/>
  <c r="N105"/>
  <c r="N111"/>
  <c r="N80"/>
  <c r="N76"/>
  <c r="N72"/>
  <c r="N63"/>
  <c r="P63" s="1"/>
  <c r="N29"/>
  <c r="N28" s="1"/>
  <c r="N18"/>
  <c r="L79" i="1"/>
  <c r="N79" s="1"/>
  <c r="N79" i="2" l="1"/>
  <c r="N121"/>
  <c r="N165"/>
  <c r="N104"/>
  <c r="N75"/>
  <c r="N158"/>
  <c r="N154"/>
  <c r="N153" s="1"/>
  <c r="N249"/>
  <c r="N248" s="1"/>
  <c r="N221"/>
  <c r="P199"/>
  <c r="P200"/>
  <c r="N196"/>
  <c r="N31"/>
  <c r="N214"/>
  <c r="N183"/>
  <c r="P72"/>
  <c r="N209"/>
  <c r="N218"/>
  <c r="N71"/>
  <c r="N230"/>
  <c r="N17"/>
  <c r="N27"/>
  <c r="N132"/>
  <c r="N157" l="1"/>
  <c r="N164"/>
  <c r="N78"/>
  <c r="N74"/>
  <c r="N120"/>
  <c r="N169"/>
  <c r="N168" s="1"/>
  <c r="P32"/>
  <c r="P222"/>
  <c r="P221"/>
  <c r="P196"/>
  <c r="P198"/>
  <c r="N213"/>
  <c r="P33"/>
  <c r="N70"/>
  <c r="N26"/>
  <c r="N131"/>
  <c r="N152" l="1"/>
  <c r="N151" s="1"/>
  <c r="P197"/>
  <c r="M62" i="1"/>
  <c r="M16" s="1"/>
  <c r="L63"/>
  <c r="L72"/>
  <c r="N83"/>
  <c r="M97"/>
  <c r="L101"/>
  <c r="L98"/>
  <c r="P254" i="2"/>
  <c r="P255"/>
  <c r="P259"/>
  <c r="P260"/>
  <c r="P264"/>
  <c r="P265"/>
  <c r="P269"/>
  <c r="P270"/>
  <c r="P250"/>
  <c r="P252"/>
  <c r="P241"/>
  <c r="P239"/>
  <c r="P218"/>
  <c r="P219"/>
  <c r="P190"/>
  <c r="P185"/>
  <c r="P155"/>
  <c r="P157"/>
  <c r="P158"/>
  <c r="P111"/>
  <c r="P108"/>
  <c r="P79"/>
  <c r="P80"/>
  <c r="P75"/>
  <c r="P76"/>
  <c r="P74"/>
  <c r="P71"/>
  <c r="P18"/>
  <c r="P29"/>
  <c r="N58"/>
  <c r="P58" s="1"/>
  <c r="L66" i="1"/>
  <c r="L85"/>
  <c r="N85" s="1"/>
  <c r="N22" i="2"/>
  <c r="N21" s="1"/>
  <c r="N20" s="1"/>
  <c r="N147"/>
  <c r="N217"/>
  <c r="N208" s="1"/>
  <c r="N103"/>
  <c r="N102" s="1"/>
  <c r="L57" i="1"/>
  <c r="L50"/>
  <c r="N247" i="2"/>
  <c r="N238"/>
  <c r="N237" s="1"/>
  <c r="N236" s="1"/>
  <c r="N126"/>
  <c r="N52"/>
  <c r="N16"/>
  <c r="L77" i="1"/>
  <c r="N77" s="1"/>
  <c r="L53"/>
  <c r="L40"/>
  <c r="N125" i="2" l="1"/>
  <c r="P171"/>
  <c r="N40" i="1"/>
  <c r="L39"/>
  <c r="N39" s="1"/>
  <c r="N72"/>
  <c r="P70" i="2"/>
  <c r="L97" i="1"/>
  <c r="L22" s="1"/>
  <c r="L62"/>
  <c r="L16" s="1"/>
  <c r="L89"/>
  <c r="N90"/>
  <c r="M22"/>
  <c r="L65"/>
  <c r="N66"/>
  <c r="M23"/>
  <c r="L100"/>
  <c r="L104"/>
  <c r="N14" i="2"/>
  <c r="P151"/>
  <c r="P152"/>
  <c r="N146"/>
  <c r="N130" s="1"/>
  <c r="N51"/>
  <c r="P17"/>
  <c r="P184"/>
  <c r="P173"/>
  <c r="P122"/>
  <c r="P251"/>
  <c r="P213"/>
  <c r="P31"/>
  <c r="P78"/>
  <c r="P105"/>
  <c r="P148"/>
  <c r="P189"/>
  <c r="P215"/>
  <c r="P267"/>
  <c r="P262"/>
  <c r="P256"/>
  <c r="P107"/>
  <c r="P159"/>
  <c r="P133"/>
  <c r="P183"/>
  <c r="P172"/>
  <c r="P232"/>
  <c r="P211"/>
  <c r="P268"/>
  <c r="P263"/>
  <c r="P258"/>
  <c r="P186"/>
  <c r="P214"/>
  <c r="N124" l="1"/>
  <c r="P125"/>
  <c r="P170"/>
  <c r="L23" i="1"/>
  <c r="L18"/>
  <c r="L24"/>
  <c r="L15"/>
  <c r="L17"/>
  <c r="N65"/>
  <c r="M24"/>
  <c r="N207" i="2"/>
  <c r="N101"/>
  <c r="P147"/>
  <c r="P51"/>
  <c r="N129"/>
  <c r="P52"/>
  <c r="N235"/>
  <c r="P249"/>
  <c r="N50"/>
  <c r="N49" s="1"/>
  <c r="P238"/>
  <c r="P231"/>
  <c r="P169"/>
  <c r="P168"/>
  <c r="P121"/>
  <c r="P154"/>
  <c r="P217"/>
  <c r="P22"/>
  <c r="P16"/>
  <c r="P153"/>
  <c r="P126"/>
  <c r="P210"/>
  <c r="P104"/>
  <c r="P132"/>
  <c r="P28"/>
  <c r="P248"/>
  <c r="N100" l="1"/>
  <c r="N119"/>
  <c r="N118" s="1"/>
  <c r="N117" s="1"/>
  <c r="N15" i="1"/>
  <c r="N17"/>
  <c r="M19"/>
  <c r="M30" s="1"/>
  <c r="N89"/>
  <c r="N18"/>
  <c r="N48" i="2"/>
  <c r="N47" s="1"/>
  <c r="L19" i="1"/>
  <c r="N206" i="2"/>
  <c r="P129"/>
  <c r="P146"/>
  <c r="P14"/>
  <c r="P131"/>
  <c r="P27"/>
  <c r="P21"/>
  <c r="P102"/>
  <c r="P237"/>
  <c r="P209"/>
  <c r="P208"/>
  <c r="P120"/>
  <c r="P230"/>
  <c r="P103"/>
  <c r="P247"/>
  <c r="P124" l="1"/>
  <c r="P50"/>
  <c r="P130"/>
  <c r="P49"/>
  <c r="N234"/>
  <c r="N46" s="1"/>
  <c r="P20"/>
  <c r="P26"/>
  <c r="P101"/>
  <c r="P236"/>
  <c r="P100"/>
  <c r="P48" l="1"/>
  <c r="P119"/>
  <c r="N43"/>
  <c r="P235"/>
  <c r="P206"/>
  <c r="P207"/>
  <c r="P118" l="1"/>
  <c r="N42"/>
  <c r="N41" s="1"/>
  <c r="N13" s="1"/>
  <c r="P44"/>
  <c r="P234"/>
  <c r="P117"/>
  <c r="P47" l="1"/>
  <c r="P43"/>
  <c r="P46" l="1"/>
  <c r="P42"/>
  <c r="P41" l="1"/>
  <c r="N12"/>
  <c r="P13" l="1"/>
  <c r="N11"/>
  <c r="N10" s="1"/>
  <c r="P12" l="1"/>
  <c r="P10" l="1"/>
  <c r="P11"/>
</calcChain>
</file>

<file path=xl/sharedStrings.xml><?xml version="1.0" encoding="utf-8"?>
<sst xmlns="http://schemas.openxmlformats.org/spreadsheetml/2006/main" count="1615" uniqueCount="500">
  <si>
    <t>I. OPĆI DIO</t>
  </si>
  <si>
    <t>Članak 1.</t>
  </si>
  <si>
    <t>Plan</t>
  </si>
  <si>
    <t>Indeks</t>
  </si>
  <si>
    <t xml:space="preserve"> </t>
  </si>
  <si>
    <t>Šifra izvora</t>
  </si>
  <si>
    <t>3</t>
  </si>
  <si>
    <t>A.RAČUN PRIHODA I RASHODA</t>
  </si>
  <si>
    <t>01</t>
  </si>
  <si>
    <t>04</t>
  </si>
  <si>
    <t>06</t>
  </si>
  <si>
    <t>Prihodi poslovanja</t>
  </si>
  <si>
    <t>03</t>
  </si>
  <si>
    <t>Prihodi od prodaje nefinancijske imovine</t>
  </si>
  <si>
    <t>Rashodi poslovanja</t>
  </si>
  <si>
    <t>4</t>
  </si>
  <si>
    <t>Rashodi za nabavu nefinancijske imovine</t>
  </si>
  <si>
    <t>B.RAČUN ZADUŽIVANJA/FINANCIRANJA</t>
  </si>
  <si>
    <t>Primici od financijske imovine i zaduživanja</t>
  </si>
  <si>
    <t>Izdaci za financijsku imovinu i otplate zajmova</t>
  </si>
  <si>
    <t>C.RASPOLOŽIVA SREDSTVA IZ PRETHODNIH GODINA(VIŠAK PRIHODA I REZERVIRANJA)</t>
  </si>
  <si>
    <t>Vlastiti izvori</t>
  </si>
  <si>
    <t>VIŠAK/MANJAK+NETO ZADUŽIVANJA/FINANCIRANJA+RASPOLOŽIVA SREDSTVA IZ PRETHODNIH GODINA</t>
  </si>
  <si>
    <t>Prihodi od poreza</t>
  </si>
  <si>
    <t>Porez i prirez na dohodak</t>
  </si>
  <si>
    <t>Porezi na imovinu</t>
  </si>
  <si>
    <t>Porezi na robu i usluge</t>
  </si>
  <si>
    <t>Pomoći iz inozemstva i od subjekata unutar općeg proračuna</t>
  </si>
  <si>
    <t>Pomoći proračunu iz drugih proračuna</t>
  </si>
  <si>
    <t>634</t>
  </si>
  <si>
    <t>Pomoći od izvanproračunskih korisnika</t>
  </si>
  <si>
    <t>Prihodi od imovine</t>
  </si>
  <si>
    <t>Prihodi od financijske imovine</t>
  </si>
  <si>
    <t>Prihodi od nefinancijske imovine</t>
  </si>
  <si>
    <t>Prihodi od upravnih i administativnih pristojbi, pristojbi po posebnim propisima i naknada</t>
  </si>
  <si>
    <t>Upravne i administrativne pristojbe</t>
  </si>
  <si>
    <t>652</t>
  </si>
  <si>
    <t>Prihodi po posebnim propisima</t>
  </si>
  <si>
    <t>Komunalni doprinosi i naknade</t>
  </si>
  <si>
    <t>66</t>
  </si>
  <si>
    <t>Prihodi od prodaje proizvoda i robe te pruženih usluga i prihodi od donacija</t>
  </si>
  <si>
    <t>663</t>
  </si>
  <si>
    <t>Donacije od pravnih i fizičkih osoba izvan općeg proračuna</t>
  </si>
  <si>
    <t>68</t>
  </si>
  <si>
    <t>Kazne, upravne mjere i ostali prihodi</t>
  </si>
  <si>
    <t>683</t>
  </si>
  <si>
    <t>Prihodi od prodaje proizvedene dugotrajne imovine</t>
  </si>
  <si>
    <t>721</t>
  </si>
  <si>
    <t>Prihodi od prodaje građevinskih objekata</t>
  </si>
  <si>
    <t>Rashodi za zaposlene</t>
  </si>
  <si>
    <t>Plaće</t>
  </si>
  <si>
    <t>311</t>
  </si>
  <si>
    <t>Plaće (javni radovi)</t>
  </si>
  <si>
    <t>Ostali rashodi za zaposlene</t>
  </si>
  <si>
    <t>Doprinosi na plaće</t>
  </si>
  <si>
    <t>313</t>
  </si>
  <si>
    <t>Doprinosi na plaće (javni radovi)</t>
  </si>
  <si>
    <t>Materijalni rashodi</t>
  </si>
  <si>
    <t>Naknade troškova zaposlenima</t>
  </si>
  <si>
    <t>Rashodi  za materijal i energiju</t>
  </si>
  <si>
    <t>Rashodi za usluge</t>
  </si>
  <si>
    <t>Ostali nespomenuti rashodi</t>
  </si>
  <si>
    <t>Financijski rashodi</t>
  </si>
  <si>
    <t>Ostali financijski rashodi</t>
  </si>
  <si>
    <t>Naknade građanima i kućanstvima na temelju osiguranja i druge naknade</t>
  </si>
  <si>
    <t>Ostale naknade građanima i kućanstvima iz proračuna</t>
  </si>
  <si>
    <t xml:space="preserve">Ostali rashodi  </t>
  </si>
  <si>
    <t>Tekuće donacije</t>
  </si>
  <si>
    <t>383</t>
  </si>
  <si>
    <t>Kazne, penali i naknade štete</t>
  </si>
  <si>
    <t>Kapitalne pomoći</t>
  </si>
  <si>
    <t>Rashodi za nabavu proizvedene dugotrajne imovine</t>
  </si>
  <si>
    <t>Građevinski objekti</t>
  </si>
  <si>
    <t>422</t>
  </si>
  <si>
    <t>Postrojenja i oprema</t>
  </si>
  <si>
    <t>426</t>
  </si>
  <si>
    <t>Nematerijalna proizvedena imovina</t>
  </si>
  <si>
    <t>81</t>
  </si>
  <si>
    <t>Primljene otplate (povrati) glavnice danih zajmova</t>
  </si>
  <si>
    <t>815</t>
  </si>
  <si>
    <t>51</t>
  </si>
  <si>
    <t>Izdaci za dane zajmove</t>
  </si>
  <si>
    <t>515</t>
  </si>
  <si>
    <t>Izdaci za dane zajmove bankama i ostalim financijskim institucijama izvan javnog sektora</t>
  </si>
  <si>
    <t>Rezultat poslovanja</t>
  </si>
  <si>
    <t>Višak/manjak prihoda</t>
  </si>
  <si>
    <t>Opći prihodi i primici</t>
  </si>
  <si>
    <t>Vlastiti prihodi</t>
  </si>
  <si>
    <t>Prihodi za posebne namjene</t>
  </si>
  <si>
    <t>Pomoći</t>
  </si>
  <si>
    <t>Donacije</t>
  </si>
  <si>
    <t>ŠIFRA</t>
  </si>
  <si>
    <t xml:space="preserve">ŠIFRA </t>
  </si>
  <si>
    <t>Programska</t>
  </si>
  <si>
    <t>BROJ</t>
  </si>
  <si>
    <t>Račun</t>
  </si>
  <si>
    <t>UKUPNO RASHODI I IZDACI</t>
  </si>
  <si>
    <t>0111</t>
  </si>
  <si>
    <t>Program 01: Donošenje akata i mjera iz djelokruga</t>
  </si>
  <si>
    <t>predstavničkog i izvršnog tijela i mjesne samouprave</t>
  </si>
  <si>
    <t>1</t>
  </si>
  <si>
    <t>322</t>
  </si>
  <si>
    <t>Rashodi za materijal i energiju</t>
  </si>
  <si>
    <t>323</t>
  </si>
  <si>
    <t>Financiranje rada političkih stranaka</t>
  </si>
  <si>
    <t>Osnovne funkcije VSNM</t>
  </si>
  <si>
    <t>32</t>
  </si>
  <si>
    <t>329</t>
  </si>
  <si>
    <t>Ostali rashodi</t>
  </si>
  <si>
    <t>Osnovne funkcije udruga</t>
  </si>
  <si>
    <t>0112</t>
  </si>
  <si>
    <t>Program 01:  Javna uprava i administracija</t>
  </si>
  <si>
    <t>38</t>
  </si>
  <si>
    <t>Tekući projekt 01: Nabava uredske opreme</t>
  </si>
  <si>
    <t>42</t>
  </si>
  <si>
    <t>0320</t>
  </si>
  <si>
    <t>0640</t>
  </si>
  <si>
    <t>Rashod.za nabavu proizvedene dugotrajne imovine</t>
  </si>
  <si>
    <t>Donacije i ostali rashodi</t>
  </si>
  <si>
    <t>421</t>
  </si>
  <si>
    <t>0921</t>
  </si>
  <si>
    <t>Naknade građanima i kućanstvima na temelju osiguranja i dr.</t>
  </si>
  <si>
    <t>0740</t>
  </si>
  <si>
    <t>0820</t>
  </si>
  <si>
    <t>381</t>
  </si>
  <si>
    <t>0840</t>
  </si>
  <si>
    <t>0810</t>
  </si>
  <si>
    <t>1070</t>
  </si>
  <si>
    <t>1060</t>
  </si>
  <si>
    <t>1040</t>
  </si>
  <si>
    <t>1090</t>
  </si>
  <si>
    <t>2020.</t>
  </si>
  <si>
    <t>633</t>
  </si>
  <si>
    <t>Pomoći proračunu iz drugih proračuna (kompenzacijske mjere)</t>
  </si>
  <si>
    <t>Članak 5.</t>
  </si>
  <si>
    <t>Naziv cilja</t>
  </si>
  <si>
    <t>Naziv mjere</t>
  </si>
  <si>
    <t>Šifra programa</t>
  </si>
  <si>
    <t>Pokazatelj rezultata</t>
  </si>
  <si>
    <t>Razdjel</t>
  </si>
  <si>
    <t>Glava</t>
  </si>
  <si>
    <t>Unapređenje rada općine</t>
  </si>
  <si>
    <t>Razvoj konkurentnog i održivog gospodarstva</t>
  </si>
  <si>
    <t>Jačanje komunalne infrastrukture</t>
  </si>
  <si>
    <t>Kilometri asfaltiranih cesta</t>
  </si>
  <si>
    <t>Očuvanje okoliša</t>
  </si>
  <si>
    <t>Razvoj društvenih djelatnosti</t>
  </si>
  <si>
    <t>Zadovoljavajuća opremljenost</t>
  </si>
  <si>
    <t>Broj korisnika</t>
  </si>
  <si>
    <t>Unapređenje kvalitete života</t>
  </si>
  <si>
    <t>Poboljšanje kvaletete života</t>
  </si>
  <si>
    <t xml:space="preserve">                            Članak 4.</t>
  </si>
  <si>
    <t>Unapređenje vatrogastva</t>
  </si>
  <si>
    <t>Razvoj vatrogastva</t>
  </si>
  <si>
    <t>Izgradnja društvenih objekata</t>
  </si>
  <si>
    <t>Poticanje i razvoj kulturnih, sportskih i drugih udruga</t>
  </si>
  <si>
    <t>Članak 4.</t>
  </si>
  <si>
    <t>II. POSEBNI DIO</t>
  </si>
  <si>
    <t>Članak 2.</t>
  </si>
  <si>
    <t>Članak 3.</t>
  </si>
  <si>
    <t>Proračun Općine Biskupija za 2020. godinu sastoji se od:</t>
  </si>
  <si>
    <t>Prihodi i rashodi, te primici i izdaci po ekonomskoj klasifikaciji utvrđuju se u Računu prihoda i rashoda i Računu financiranja za 2020. godinu, kako slijedi:</t>
  </si>
  <si>
    <t>C.       RASPOLOŽIVA SREDSTVA IZ PRETHODIH GODINA (VIŠAK PRIHODA I REZERVIRANJA)</t>
  </si>
  <si>
    <t>B.       RAČUN ZADUŽIVANJA / FINANCIRANJA</t>
  </si>
  <si>
    <t>VRSTA PRIHODA / IZDATAKA</t>
  </si>
  <si>
    <t>8</t>
  </si>
  <si>
    <t>05</t>
  </si>
  <si>
    <t>07</t>
  </si>
  <si>
    <t>35</t>
  </si>
  <si>
    <t>352</t>
  </si>
  <si>
    <t>Subvencije</t>
  </si>
  <si>
    <t>Subvencije trg.društvima, zadrugama, poljoprivrednicima i obrtnicima izvan javnog sektora</t>
  </si>
  <si>
    <t>Posebni dio Proračuna za 2020. godinu sastoji se od plana rashoda i izdataka iskazanih po vrstama, raspoređenih u programe, koji se sastoje od aktivnosti i projekata, kako slijedi:</t>
  </si>
  <si>
    <t>Plan 2020.</t>
  </si>
  <si>
    <t>za 2020. godinu.</t>
  </si>
  <si>
    <t>U Planu razvojnih programa za 2020.godinu iskazani su ciljevi i prioriteti razvoja Općine Biskupija povezani s programskom i organizacijskom klasifikacijom proračuna Općine Biskupija</t>
  </si>
  <si>
    <t xml:space="preserve">   VRSTA RASHODA I IZDATAKA</t>
  </si>
  <si>
    <t>0610</t>
  </si>
  <si>
    <t>0443</t>
  </si>
  <si>
    <t>0560</t>
  </si>
  <si>
    <t>0510</t>
  </si>
  <si>
    <t>0530</t>
  </si>
  <si>
    <t>0960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</si>
  <si>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Opće javne usluge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</si>
  <si>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Opće javne usluge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</si>
  <si>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Javni red i sigurnost 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</si>
  <si>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Razvoj stanovanja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</si>
  <si>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Ekonomski poslovi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</si>
  <si>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Zaštita okoliša</t>
    </r>
  </si>
  <si>
    <t>09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</si>
  <si>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Obrazovanje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</si>
  <si>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Zdravstvo</t>
    </r>
  </si>
  <si>
    <t>08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</si>
  <si>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Rekreacija, kultura i religija</t>
    </r>
  </si>
  <si>
    <t>10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</si>
  <si>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Socijalna zaštita</t>
    </r>
  </si>
  <si>
    <t>Aktivnost 01:  Predstavničko i izvršno tijelo</t>
  </si>
  <si>
    <t>Aktivnost 02:  Djelokrug mjesne samouprave</t>
  </si>
  <si>
    <t>Aktivnost 01:</t>
  </si>
  <si>
    <t>RAZDJEL  100  OPĆINSKO VIJEĆE</t>
  </si>
  <si>
    <t>GLAVA 10001  OPĆINSKO VIJEĆE</t>
  </si>
  <si>
    <t>RAZDJEL  200  JEDINSTVENI UPRAVNI ODJEL I IZVRŠNO TIJELO</t>
  </si>
  <si>
    <t>GLAVA 20001 Upravni odjel i izvršno tijelo</t>
  </si>
  <si>
    <t>GLAVA: 20002 VATROGASTVO I CIVILNA ZAŠTITA</t>
  </si>
  <si>
    <t>GLAVA 20003: KOMUNALNA INFRASTRUKTURA</t>
  </si>
  <si>
    <t>GLAVA 20004 DRUŠTVENE DJELATNOSTI</t>
  </si>
  <si>
    <t>GLAVA  20005: PROGRAM DJELATNOSTI KULTURE</t>
  </si>
  <si>
    <t>GLAVA 20006: PROGRAMSKA DJELATNOST SPORTA</t>
  </si>
  <si>
    <t>GLAVA  20007: PROGRAMSKA DJELATNOST SOCIJALNE SKRBI</t>
  </si>
  <si>
    <t>P1000101</t>
  </si>
  <si>
    <t>A100010101</t>
  </si>
  <si>
    <t>A100010102</t>
  </si>
  <si>
    <t>P1000102</t>
  </si>
  <si>
    <t>A100010201</t>
  </si>
  <si>
    <t>P1000103</t>
  </si>
  <si>
    <t>A100010301</t>
  </si>
  <si>
    <t>P1000104</t>
  </si>
  <si>
    <t>A100010401</t>
  </si>
  <si>
    <t>P2000101</t>
  </si>
  <si>
    <t>P2000201</t>
  </si>
  <si>
    <t>Program 01: Organiziranje i provođenje zaštite i spašavanja</t>
  </si>
  <si>
    <t xml:space="preserve">Aktivnost 01:    Osnovna djelatnost DVD-a  </t>
  </si>
  <si>
    <t>Aktivnost 02:    Civilna zaštita i HGSS</t>
  </si>
  <si>
    <t>Aktivnost 01:    Održavanje cesta i drugih javnih površina</t>
  </si>
  <si>
    <t>Aktivnost 02:    Rashodi za uređaje i javnu rasvjetu</t>
  </si>
  <si>
    <t xml:space="preserve">Kapitalni projekt 01: Izgradnja i rekonstrukcija cesta  </t>
  </si>
  <si>
    <t>Program 01: Održavanje objekata i uređaja komunalne infrastrukture</t>
  </si>
  <si>
    <t>Program 02: Izgradnja objekata i uređaja komunalne infrastrukture</t>
  </si>
  <si>
    <t>Program 03: Zaštita okoliša</t>
  </si>
  <si>
    <t>Kapitalni projekt 01: Nabava kontejnera za odvojeno prikupljanje otpada</t>
  </si>
  <si>
    <t>Program 02:  Javne potrebe u školstvu</t>
  </si>
  <si>
    <t>Program 03: Javne potrebe u zdravstvu i preventiva</t>
  </si>
  <si>
    <t>Aktivnost 02:  Stipendije i školarine</t>
  </si>
  <si>
    <t>Aktivnost 01:  Sufinanciranje nabave udžbenika za osnovne i srednje škole</t>
  </si>
  <si>
    <t xml:space="preserve">Aktivnost 01:  Sufinanciranje prijevoza učenika </t>
  </si>
  <si>
    <t>Program 01: Promicanje kulture</t>
  </si>
  <si>
    <t>Aktivnost 01:  Djelatnost kulturno umjetničkih društava</t>
  </si>
  <si>
    <t>Aktivnost 02:  Zaštita i očuvanje kulturnih dobara</t>
  </si>
  <si>
    <t>Aktivnost 03:  Akcije i manifestacije u kulturi</t>
  </si>
  <si>
    <t>Aktivnost 04:  Pomoć za funkcioniranje vjerskih ustanova</t>
  </si>
  <si>
    <t>Aktivnost 01:  Osnovna djelatnost sportskih udruga</t>
  </si>
  <si>
    <t>Program 01: Socijalna skrb</t>
  </si>
  <si>
    <t>Aktivnost 02:  Naknada za troškove stanovanja</t>
  </si>
  <si>
    <t>Program 02: Poticajne mjere demografske obnove</t>
  </si>
  <si>
    <t>Aktivnost 01:  Potpore za novorođeno dijete</t>
  </si>
  <si>
    <t>Program 03: Humanitarna skrb kroz udruge građana</t>
  </si>
  <si>
    <t>Aktivnost 01:  Administrativno, tehničko i stručno osoblje</t>
  </si>
  <si>
    <t>Aktivnost 02:  Održavanje zgrada za redovito korištenje</t>
  </si>
  <si>
    <t>P2000301</t>
  </si>
  <si>
    <t>P2000302</t>
  </si>
  <si>
    <t>P2000303</t>
  </si>
  <si>
    <t>P2000401</t>
  </si>
  <si>
    <t>P2000402</t>
  </si>
  <si>
    <t>P2000403</t>
  </si>
  <si>
    <t>P2000501</t>
  </si>
  <si>
    <t>P2000601</t>
  </si>
  <si>
    <t>P2000701</t>
  </si>
  <si>
    <t>P2000702</t>
  </si>
  <si>
    <t>P2000703</t>
  </si>
  <si>
    <t>A200010101</t>
  </si>
  <si>
    <t>A200010102</t>
  </si>
  <si>
    <t>T200010101</t>
  </si>
  <si>
    <t>K200010102</t>
  </si>
  <si>
    <t>A200020101</t>
  </si>
  <si>
    <t>A200020102</t>
  </si>
  <si>
    <t>A200030101</t>
  </si>
  <si>
    <t>A200030102</t>
  </si>
  <si>
    <t>K200030201</t>
  </si>
  <si>
    <t>K200030202</t>
  </si>
  <si>
    <t>T200030301</t>
  </si>
  <si>
    <t>K200030301</t>
  </si>
  <si>
    <t>K200030302</t>
  </si>
  <si>
    <t>A200040101</t>
  </si>
  <si>
    <t>A200040201</t>
  </si>
  <si>
    <t>A200040202</t>
  </si>
  <si>
    <t>A200040301</t>
  </si>
  <si>
    <t>A200050101</t>
  </si>
  <si>
    <t>A200050102</t>
  </si>
  <si>
    <t>A200050103</t>
  </si>
  <si>
    <t>A200050104</t>
  </si>
  <si>
    <t>K200050101</t>
  </si>
  <si>
    <t>A200060101</t>
  </si>
  <si>
    <t>A200070101</t>
  </si>
  <si>
    <t>A200070102</t>
  </si>
  <si>
    <t>A200070103</t>
  </si>
  <si>
    <t>A200070201</t>
  </si>
  <si>
    <t>A200070301</t>
  </si>
  <si>
    <t>Poslovi deratizacije i dezinsekcije</t>
  </si>
  <si>
    <t>2</t>
  </si>
  <si>
    <t>5</t>
  </si>
  <si>
    <t>6</t>
  </si>
  <si>
    <t>7</t>
  </si>
  <si>
    <t>Doprinosi</t>
  </si>
  <si>
    <t>Prihodi od prodaje ili zamjene nefinancijske imovine i naknade s naslova osiguranja</t>
  </si>
  <si>
    <t>Namjenski primici</t>
  </si>
  <si>
    <t>konta</t>
  </si>
  <si>
    <t>Program</t>
  </si>
  <si>
    <t>Izvor</t>
  </si>
  <si>
    <t>Aktivnost/Projekt</t>
  </si>
  <si>
    <t>Funkcijska</t>
  </si>
  <si>
    <t>Program 02: Program političkih stranaka</t>
  </si>
  <si>
    <t>Program 03: Zaštita prava nacionalnih manjina</t>
  </si>
  <si>
    <t>Program 04: Razvoj civilnog društva</t>
  </si>
  <si>
    <t xml:space="preserve">A.        </t>
  </si>
  <si>
    <t>RAČUN PRIHODA I RASHODA</t>
  </si>
  <si>
    <t>Broj konta</t>
  </si>
  <si>
    <t xml:space="preserve">Broj </t>
  </si>
  <si>
    <t>NETO ZADUŽIVANJE / FINANCIRANJE</t>
  </si>
  <si>
    <t>RAZLIKA - MANJAK / VIŠAK</t>
  </si>
  <si>
    <t>9</t>
  </si>
  <si>
    <t>Kapitalni projekt 02: Nabava mobilnog reciklažnog dvorišta</t>
  </si>
  <si>
    <t>37</t>
  </si>
  <si>
    <t>372</t>
  </si>
  <si>
    <t>A200040102</t>
  </si>
  <si>
    <t>0911</t>
  </si>
  <si>
    <t>Kapitalni projekt 01: Rekonstrukcija Doma omladine Biskupija - II. faza</t>
  </si>
  <si>
    <t>K200010103</t>
  </si>
  <si>
    <t>Kapitalni projekt 01: Sanacija sportske dvorane "Škola Kosovo" - II. faza</t>
  </si>
  <si>
    <t>K200060101</t>
  </si>
  <si>
    <t>0860</t>
  </si>
  <si>
    <t xml:space="preserve">Aktivnost 01: </t>
  </si>
  <si>
    <t>681</t>
  </si>
  <si>
    <t>Kazne i upravne mjere</t>
  </si>
  <si>
    <t>Tekući projekt 01: Nabava opreme za Komunalno društvo Biskupija d.o.o.</t>
  </si>
  <si>
    <t>K200040101</t>
  </si>
  <si>
    <t>Aktivnost 02: Financiranje dječjeg vrtića</t>
  </si>
  <si>
    <t>Kapitalni projekt 01: Izgradnja dječjeg vrtića</t>
  </si>
  <si>
    <t>Naziv programa / Aktivnosti / Projekta</t>
  </si>
  <si>
    <t>Organizacijska            klasifikacija</t>
  </si>
  <si>
    <t>100</t>
  </si>
  <si>
    <t>10001</t>
  </si>
  <si>
    <t>200</t>
  </si>
  <si>
    <t>20001</t>
  </si>
  <si>
    <t>Program /                             Aktivnost / Projekt</t>
  </si>
  <si>
    <t xml:space="preserve">Izrađen Plan </t>
  </si>
  <si>
    <t>Prostori opremljeni potrebnom opremom</t>
  </si>
  <si>
    <t>Broj korisnika, pokriće troškova raznih aktivnosti</t>
  </si>
  <si>
    <t>20002</t>
  </si>
  <si>
    <t>20003</t>
  </si>
  <si>
    <t>Nabavljena oprema</t>
  </si>
  <si>
    <t>20004</t>
  </si>
  <si>
    <t>20005</t>
  </si>
  <si>
    <t>Broj polaznika vrtića</t>
  </si>
  <si>
    <t>Broj održanih manifestacija i priredbi</t>
  </si>
  <si>
    <t>Opremljen prostor</t>
  </si>
  <si>
    <t>Program 01: Organizacija, rekreacija i sportske aktivnosti</t>
  </si>
  <si>
    <t>20006</t>
  </si>
  <si>
    <t>Broj nastupa</t>
  </si>
  <si>
    <t>Broj akcija i manifestacija</t>
  </si>
  <si>
    <t>Broj posjetitelja sportskih događanja</t>
  </si>
  <si>
    <t>Program 01:  Predškolsko, osnovnoškolsko i srednjoškolsko obrazovanje</t>
  </si>
  <si>
    <t>Aktivnost 03:  Pomoć u novcu (ogrjev)</t>
  </si>
  <si>
    <t>20007</t>
  </si>
  <si>
    <t>Nabavljeni udžbenici za sve učenike osnovnih i srednjih škola</t>
  </si>
  <si>
    <t>Broj korisnika stipendija i školarina</t>
  </si>
  <si>
    <t>Broj korisnika, pokriće troškova</t>
  </si>
  <si>
    <t xml:space="preserve">Opremljenost objekata, broj korisnika i održanih aktivnosti </t>
  </si>
  <si>
    <r>
      <rPr>
        <b/>
        <sz val="8"/>
        <rFont val="Arial"/>
        <family val="2"/>
        <charset val="238"/>
      </rPr>
      <t>Promicanje kulture</t>
    </r>
    <r>
      <rPr>
        <sz val="8"/>
        <rFont val="Arial"/>
        <family val="2"/>
        <charset val="238"/>
      </rPr>
      <t xml:space="preserve"> /                                                               Rekonstrukcija Doma omladine Biskupija - II. faza</t>
    </r>
  </si>
  <si>
    <r>
      <rPr>
        <b/>
        <sz val="8"/>
        <rFont val="Arial"/>
        <family val="2"/>
        <charset val="238"/>
      </rPr>
      <t xml:space="preserve">Predškolsko, osnovnoškolsko i srednjoškolsko obrazovanje </t>
    </r>
    <r>
      <rPr>
        <sz val="8"/>
        <rFont val="Arial"/>
        <family val="2"/>
        <charset val="238"/>
      </rPr>
      <t>/  Sufinciranje prijevoza učenika</t>
    </r>
  </si>
  <si>
    <r>
      <rPr>
        <b/>
        <sz val="8"/>
        <rFont val="Arial"/>
        <family val="2"/>
        <charset val="238"/>
      </rPr>
      <t>Predškolsko, osnovnoškolsko i srednjoškolsko obrazovanje</t>
    </r>
    <r>
      <rPr>
        <sz val="8"/>
        <rFont val="Arial"/>
        <family val="2"/>
        <charset val="238"/>
      </rPr>
      <t xml:space="preserve"> /  Financiranje dječjeg vrtića</t>
    </r>
  </si>
  <si>
    <r>
      <rPr>
        <b/>
        <sz val="8"/>
        <rFont val="Arial"/>
        <family val="2"/>
        <charset val="238"/>
      </rPr>
      <t>P2000703</t>
    </r>
    <r>
      <rPr>
        <sz val="8"/>
        <rFont val="Arial"/>
        <family val="2"/>
        <charset val="238"/>
      </rPr>
      <t xml:space="preserve"> / A200070301</t>
    </r>
  </si>
  <si>
    <r>
      <rPr>
        <b/>
        <sz val="8"/>
        <rFont val="Arial"/>
        <family val="2"/>
        <charset val="238"/>
      </rPr>
      <t>P2000101</t>
    </r>
    <r>
      <rPr>
        <sz val="8"/>
        <rFont val="Arial"/>
        <family val="2"/>
        <charset val="238"/>
      </rPr>
      <t xml:space="preserve"> / T200010101</t>
    </r>
  </si>
  <si>
    <r>
      <rPr>
        <b/>
        <sz val="8"/>
        <rFont val="Arial"/>
        <family val="2"/>
        <charset val="238"/>
      </rPr>
      <t>P2000302</t>
    </r>
    <r>
      <rPr>
        <sz val="8"/>
        <rFont val="Arial"/>
        <family val="2"/>
        <charset val="238"/>
      </rPr>
      <t xml:space="preserve"> / K200030201</t>
    </r>
  </si>
  <si>
    <r>
      <rPr>
        <b/>
        <sz val="8"/>
        <rFont val="Arial"/>
        <family val="2"/>
        <charset val="238"/>
      </rPr>
      <t>P2000302</t>
    </r>
    <r>
      <rPr>
        <sz val="8"/>
        <rFont val="Arial"/>
        <family val="2"/>
        <charset val="238"/>
      </rPr>
      <t xml:space="preserve"> / K200030202</t>
    </r>
  </si>
  <si>
    <r>
      <rPr>
        <b/>
        <sz val="8"/>
        <rFont val="Arial"/>
        <family val="2"/>
        <charset val="238"/>
      </rPr>
      <t>P2000303</t>
    </r>
    <r>
      <rPr>
        <sz val="8"/>
        <rFont val="Arial"/>
        <family val="2"/>
        <charset val="238"/>
      </rPr>
      <t xml:space="preserve"> / T200030301</t>
    </r>
  </si>
  <si>
    <r>
      <rPr>
        <b/>
        <sz val="8"/>
        <rFont val="Arial"/>
        <family val="2"/>
        <charset val="238"/>
      </rPr>
      <t>P2000303</t>
    </r>
    <r>
      <rPr>
        <sz val="8"/>
        <rFont val="Arial"/>
        <family val="2"/>
        <charset val="238"/>
      </rPr>
      <t xml:space="preserve"> / K200030301</t>
    </r>
  </si>
  <si>
    <r>
      <rPr>
        <b/>
        <sz val="8"/>
        <rFont val="Arial"/>
        <family val="2"/>
        <charset val="238"/>
      </rPr>
      <t>P2000303</t>
    </r>
    <r>
      <rPr>
        <sz val="8"/>
        <rFont val="Arial"/>
        <family val="2"/>
        <charset val="238"/>
      </rPr>
      <t xml:space="preserve"> / K200030302</t>
    </r>
  </si>
  <si>
    <r>
      <rPr>
        <b/>
        <sz val="8"/>
        <rFont val="Arial"/>
        <family val="2"/>
        <charset val="238"/>
      </rPr>
      <t>P2000201</t>
    </r>
    <r>
      <rPr>
        <sz val="8"/>
        <rFont val="Arial"/>
        <family val="2"/>
        <charset val="238"/>
      </rPr>
      <t xml:space="preserve"> / A200020101</t>
    </r>
  </si>
  <si>
    <r>
      <rPr>
        <b/>
        <sz val="8"/>
        <rFont val="Arial"/>
        <family val="2"/>
        <charset val="238"/>
      </rPr>
      <t>P2000101</t>
    </r>
    <r>
      <rPr>
        <sz val="8"/>
        <rFont val="Arial"/>
        <family val="2"/>
        <charset val="238"/>
      </rPr>
      <t xml:space="preserve"> / K200010103</t>
    </r>
  </si>
  <si>
    <r>
      <rPr>
        <b/>
        <sz val="8"/>
        <rFont val="Arial"/>
        <family val="2"/>
        <charset val="238"/>
      </rPr>
      <t xml:space="preserve">P1000104 </t>
    </r>
    <r>
      <rPr>
        <sz val="8"/>
        <rFont val="Arial"/>
        <family val="2"/>
        <charset val="238"/>
      </rPr>
      <t>/ A100010401</t>
    </r>
  </si>
  <si>
    <r>
      <rPr>
        <b/>
        <sz val="8"/>
        <rFont val="Arial"/>
        <family val="2"/>
        <charset val="238"/>
      </rPr>
      <t>P2000501</t>
    </r>
    <r>
      <rPr>
        <sz val="8"/>
        <rFont val="Arial"/>
        <family val="2"/>
        <charset val="238"/>
      </rPr>
      <t xml:space="preserve"> / A200050103</t>
    </r>
  </si>
  <si>
    <r>
      <rPr>
        <b/>
        <sz val="8"/>
        <rFont val="Arial"/>
        <family val="2"/>
        <charset val="238"/>
      </rPr>
      <t>P2000501</t>
    </r>
    <r>
      <rPr>
        <sz val="8"/>
        <rFont val="Arial"/>
        <family val="2"/>
        <charset val="238"/>
      </rPr>
      <t xml:space="preserve"> / A200050104</t>
    </r>
  </si>
  <si>
    <r>
      <rPr>
        <b/>
        <sz val="8"/>
        <rFont val="Arial"/>
        <family val="2"/>
        <charset val="238"/>
      </rPr>
      <t>P2000601</t>
    </r>
    <r>
      <rPr>
        <sz val="8"/>
        <rFont val="Arial"/>
        <family val="2"/>
        <charset val="238"/>
      </rPr>
      <t xml:space="preserve"> / A200060101</t>
    </r>
  </si>
  <si>
    <r>
      <rPr>
        <b/>
        <sz val="8"/>
        <rFont val="Arial"/>
        <family val="2"/>
        <charset val="238"/>
      </rPr>
      <t>P2000601</t>
    </r>
    <r>
      <rPr>
        <sz val="8"/>
        <rFont val="Arial"/>
        <family val="2"/>
        <charset val="238"/>
      </rPr>
      <t xml:space="preserve"> / K200060101</t>
    </r>
  </si>
  <si>
    <r>
      <rPr>
        <b/>
        <sz val="8"/>
        <rFont val="Arial"/>
        <family val="2"/>
        <charset val="238"/>
      </rPr>
      <t>P2000401</t>
    </r>
    <r>
      <rPr>
        <sz val="8"/>
        <rFont val="Arial"/>
        <family val="2"/>
        <charset val="238"/>
      </rPr>
      <t xml:space="preserve"> / K200040101</t>
    </r>
  </si>
  <si>
    <r>
      <rPr>
        <b/>
        <sz val="8"/>
        <rFont val="Arial"/>
        <family val="2"/>
        <charset val="238"/>
      </rPr>
      <t>P2000101</t>
    </r>
    <r>
      <rPr>
        <sz val="8"/>
        <rFont val="Arial"/>
        <family val="2"/>
        <charset val="238"/>
      </rPr>
      <t xml:space="preserve"> / K200010101</t>
    </r>
  </si>
  <si>
    <r>
      <rPr>
        <b/>
        <sz val="8"/>
        <rFont val="Arial"/>
        <family val="2"/>
        <charset val="238"/>
      </rPr>
      <t>P2000501</t>
    </r>
    <r>
      <rPr>
        <sz val="8"/>
        <rFont val="Arial"/>
        <family val="2"/>
        <charset val="238"/>
      </rPr>
      <t xml:space="preserve"> / K200050101</t>
    </r>
  </si>
  <si>
    <r>
      <rPr>
        <b/>
        <sz val="8"/>
        <rFont val="Arial"/>
        <family val="2"/>
        <charset val="238"/>
      </rPr>
      <t>P2000401</t>
    </r>
    <r>
      <rPr>
        <sz val="8"/>
        <rFont val="Arial"/>
        <family val="2"/>
        <charset val="238"/>
      </rPr>
      <t xml:space="preserve"> / A200040101</t>
    </r>
  </si>
  <si>
    <r>
      <rPr>
        <b/>
        <sz val="8"/>
        <rFont val="Arial"/>
        <family val="2"/>
        <charset val="238"/>
      </rPr>
      <t>P2000401</t>
    </r>
    <r>
      <rPr>
        <sz val="8"/>
        <rFont val="Arial"/>
        <family val="2"/>
        <charset val="238"/>
      </rPr>
      <t xml:space="preserve"> / A200040102</t>
    </r>
  </si>
  <si>
    <r>
      <rPr>
        <b/>
        <sz val="8"/>
        <rFont val="Arial"/>
        <family val="2"/>
        <charset val="238"/>
      </rPr>
      <t>P2000402</t>
    </r>
    <r>
      <rPr>
        <sz val="8"/>
        <rFont val="Arial"/>
        <family val="2"/>
        <charset val="238"/>
      </rPr>
      <t xml:space="preserve"> / A200040201</t>
    </r>
  </si>
  <si>
    <r>
      <rPr>
        <b/>
        <sz val="8"/>
        <rFont val="Arial"/>
        <family val="2"/>
        <charset val="238"/>
      </rPr>
      <t>P2000701</t>
    </r>
    <r>
      <rPr>
        <sz val="8"/>
        <rFont val="Arial"/>
        <family val="2"/>
        <charset val="238"/>
      </rPr>
      <t xml:space="preserve"> / A200070101</t>
    </r>
  </si>
  <si>
    <r>
      <rPr>
        <b/>
        <sz val="8"/>
        <rFont val="Arial"/>
        <family val="2"/>
        <charset val="238"/>
      </rPr>
      <t>P2000701</t>
    </r>
    <r>
      <rPr>
        <sz val="8"/>
        <rFont val="Arial"/>
        <family val="2"/>
        <charset val="238"/>
      </rPr>
      <t xml:space="preserve"> / A200070102</t>
    </r>
  </si>
  <si>
    <r>
      <rPr>
        <b/>
        <sz val="8"/>
        <rFont val="Arial"/>
        <family val="2"/>
        <charset val="238"/>
      </rPr>
      <t>P2000701</t>
    </r>
    <r>
      <rPr>
        <sz val="8"/>
        <rFont val="Arial"/>
        <family val="2"/>
        <charset val="238"/>
      </rPr>
      <t xml:space="preserve"> / A200070103</t>
    </r>
  </si>
  <si>
    <r>
      <rPr>
        <b/>
        <sz val="8"/>
        <rFont val="Arial"/>
        <family val="2"/>
        <charset val="238"/>
      </rPr>
      <t>P2000702</t>
    </r>
    <r>
      <rPr>
        <sz val="8"/>
        <rFont val="Arial"/>
        <family val="2"/>
        <charset val="238"/>
      </rPr>
      <t xml:space="preserve"> / A200070201</t>
    </r>
  </si>
  <si>
    <t>U Proračunu se utvrđuju sredstva za proračunsku zalihu u iznosu od 50.000,00 kn.</t>
  </si>
  <si>
    <t>I. Izmjene i dopune</t>
  </si>
  <si>
    <t>ZA  2020. GODINU</t>
  </si>
  <si>
    <t>I.                              Izmjene i dopune</t>
  </si>
  <si>
    <t>Primici (povrati) glavnice zajmova kredit.i ostalim financijskim institucijama izvan javnog sektora</t>
  </si>
  <si>
    <t>I. IZMJENE I DOPUNE PLANA RAZVOJNIH PROGRAMA ZA 2020. GODINU</t>
  </si>
  <si>
    <t>OPĆINA BISKUPIJA</t>
  </si>
  <si>
    <t>I.</t>
  </si>
  <si>
    <t xml:space="preserve">Izmjene i </t>
  </si>
  <si>
    <t>dopune</t>
  </si>
  <si>
    <t>Humanitarna djelatnost Crvenog križa i ostalih humanitarnih organizacija</t>
  </si>
  <si>
    <t>632</t>
  </si>
  <si>
    <t>638</t>
  </si>
  <si>
    <t>Pomoći temeljem prijenosa EU sredstava</t>
  </si>
  <si>
    <t>Pomoći od međunarodnih organizacija, te institucija i tijela EU</t>
  </si>
  <si>
    <t xml:space="preserve">Ostali prihodi </t>
  </si>
  <si>
    <t>-</t>
  </si>
  <si>
    <t>36</t>
  </si>
  <si>
    <t>Pomoći dane u inozemstvo i unutar općeg proračuna</t>
  </si>
  <si>
    <t>363</t>
  </si>
  <si>
    <t>Pomoći unutar općeg proračuna</t>
  </si>
  <si>
    <t>Pomoći dane u iznozemstvu i unutar općeg proračuna</t>
  </si>
  <si>
    <t>Aktivnost 03:  Smještaj učenika i studenata u učeničkom i studentskom domu</t>
  </si>
  <si>
    <t xml:space="preserve">Aktivnost 02: </t>
  </si>
  <si>
    <t>A200040302</t>
  </si>
  <si>
    <t>Tekuće donacije zdravstvenim neprofitnim organizacijama</t>
  </si>
  <si>
    <t>Subvencije trgovačkim društvima, zadrugama,                                                      poljoprivrednicima i obrtnicima izvan javnog sektora</t>
  </si>
  <si>
    <t>0460</t>
  </si>
  <si>
    <t xml:space="preserve">Program 02: </t>
  </si>
  <si>
    <t>Kapitalni projekt 01: Instalacija i implementacija WiFi4EU mreže</t>
  </si>
  <si>
    <t>Kapitalni projekt 02: Instalacija video nadzora na upravnu zgradu Općine Biskupija</t>
  </si>
  <si>
    <t>P2000102</t>
  </si>
  <si>
    <t>K200010201</t>
  </si>
  <si>
    <t>K200010202</t>
  </si>
  <si>
    <t>Unapređenje komunikacije</t>
  </si>
  <si>
    <t>K200050102</t>
  </si>
  <si>
    <t>Kapitalni projekt 02: Sanacija zgrade omladinskog doma Vrbnik</t>
  </si>
  <si>
    <t>K200020101</t>
  </si>
  <si>
    <t>Izrađena Strategija</t>
  </si>
  <si>
    <t>0435</t>
  </si>
  <si>
    <t>Kapitalni projekt 02: Modernizacija javne rasvjete</t>
  </si>
  <si>
    <t>Kapitalni projekt 03: Izgradnja vodovoda Vrbnik</t>
  </si>
  <si>
    <t>K200030203</t>
  </si>
  <si>
    <t>4213</t>
  </si>
  <si>
    <t>Rekonstrukcija nerazvrstanih cesta u naseljima Ramljane i Vrbnik</t>
  </si>
  <si>
    <t>Rekonstrukcija nerazvrstane ceste - Izvor Kosovčice</t>
  </si>
  <si>
    <t>Rekonstrukcija nerazvrstanih cesta u naselju Uzdolje - groblje</t>
  </si>
  <si>
    <t>Rekonstrukcija nerazvrstanih cesta u naseljima Vrbnik i Riđane</t>
  </si>
  <si>
    <t>Rekonstrukcija nerazvrstanih cesta u naseljima Rađe i Čenići</t>
  </si>
  <si>
    <t>Aktivnost 01:  Jednokratna naknada</t>
  </si>
  <si>
    <t>Kapitalni projekt 01: Izrada projektne dokumentacije za izgradnju vatrogasnog doma</t>
  </si>
  <si>
    <r>
      <rPr>
        <b/>
        <sz val="8"/>
        <rFont val="Arial"/>
        <family val="2"/>
        <charset val="238"/>
      </rPr>
      <t>Javne potrebe u školstvu</t>
    </r>
    <r>
      <rPr>
        <sz val="8"/>
        <rFont val="Arial"/>
        <family val="2"/>
        <charset val="238"/>
      </rPr>
      <t xml:space="preserve"> /                                                                   Smještaj učenika i studenata u učeničkom i studentskom domu</t>
    </r>
  </si>
  <si>
    <r>
      <rPr>
        <b/>
        <sz val="8"/>
        <rFont val="Arial"/>
        <family val="2"/>
        <charset val="238"/>
      </rPr>
      <t>Socijalna skrb</t>
    </r>
    <r>
      <rPr>
        <sz val="8"/>
        <rFont val="Arial"/>
        <family val="2"/>
        <charset val="238"/>
      </rPr>
      <t xml:space="preserve"> /                                                                                    Naknada za troškove stanovanja</t>
    </r>
  </si>
  <si>
    <r>
      <rPr>
        <b/>
        <sz val="8"/>
        <rFont val="Arial"/>
        <family val="2"/>
        <charset val="238"/>
      </rPr>
      <t>Javne potrebe u školstvu</t>
    </r>
    <r>
      <rPr>
        <sz val="8"/>
        <rFont val="Arial"/>
        <family val="2"/>
        <charset val="238"/>
      </rPr>
      <t xml:space="preserve"> /                                                                   Stipendije i školarine</t>
    </r>
  </si>
  <si>
    <r>
      <rPr>
        <b/>
        <sz val="8"/>
        <rFont val="Arial"/>
        <family val="2"/>
        <charset val="238"/>
      </rPr>
      <t xml:space="preserve">Organizacija, rekreacija i sportske aktivnosti </t>
    </r>
    <r>
      <rPr>
        <sz val="8"/>
        <rFont val="Arial"/>
        <family val="2"/>
        <charset val="238"/>
      </rPr>
      <t>/                                    Sanacija sportske dvorane "Škola Kosovo" - II. faza</t>
    </r>
  </si>
  <si>
    <r>
      <rPr>
        <b/>
        <sz val="8"/>
        <rFont val="Arial"/>
        <family val="2"/>
        <charset val="238"/>
      </rPr>
      <t>Organizacija, rekreacija i sportske aktivnosti</t>
    </r>
    <r>
      <rPr>
        <sz val="8"/>
        <rFont val="Arial"/>
        <family val="2"/>
        <charset val="238"/>
      </rPr>
      <t xml:space="preserve"> /                                    Osnovna djelatnost sportskih udruga</t>
    </r>
  </si>
  <si>
    <r>
      <rPr>
        <b/>
        <sz val="8"/>
        <rFont val="Arial"/>
        <family val="2"/>
        <charset val="238"/>
      </rPr>
      <t>Javna uprava i administracija</t>
    </r>
    <r>
      <rPr>
        <sz val="8"/>
        <rFont val="Arial"/>
        <family val="2"/>
        <charset val="238"/>
      </rPr>
      <t xml:space="preserve"> /                                                            Izrada Turističke monografije Općine Biskupija</t>
    </r>
  </si>
  <si>
    <r>
      <rPr>
        <b/>
        <sz val="8"/>
        <rFont val="Arial"/>
        <family val="2"/>
        <charset val="238"/>
      </rPr>
      <t>Izgradnja objekata i uređaja komunalne infrastrukture</t>
    </r>
    <r>
      <rPr>
        <sz val="8"/>
        <rFont val="Arial"/>
        <family val="2"/>
        <charset val="238"/>
      </rPr>
      <t xml:space="preserve"> /                     Izgradnja i rekonstrukcija cesta</t>
    </r>
  </si>
  <si>
    <r>
      <rPr>
        <b/>
        <sz val="8"/>
        <rFont val="Arial"/>
        <family val="2"/>
        <charset val="238"/>
      </rPr>
      <t xml:space="preserve">Izgradnja objekata i uređaja komunalne infrastrukture </t>
    </r>
    <r>
      <rPr>
        <sz val="8"/>
        <rFont val="Arial"/>
        <family val="2"/>
        <charset val="238"/>
      </rPr>
      <t>/                     Izgradnja vodovoda Vrbnik</t>
    </r>
  </si>
  <si>
    <r>
      <rPr>
        <b/>
        <sz val="8"/>
        <rFont val="Arial"/>
        <family val="2"/>
        <charset val="238"/>
      </rPr>
      <t xml:space="preserve">Zaštita okoliša </t>
    </r>
    <r>
      <rPr>
        <sz val="8"/>
        <rFont val="Arial"/>
        <family val="2"/>
        <charset val="238"/>
      </rPr>
      <t>/                                                                                    Nabava opreme za Komunalno društvo Biskupija d.o.o.</t>
    </r>
  </si>
  <si>
    <r>
      <rPr>
        <b/>
        <sz val="8"/>
        <rFont val="Arial"/>
        <family val="2"/>
        <charset val="238"/>
      </rPr>
      <t>Zaštita okoliša</t>
    </r>
    <r>
      <rPr>
        <sz val="8"/>
        <rFont val="Arial"/>
        <family val="2"/>
        <charset val="238"/>
      </rPr>
      <t xml:space="preserve"> /                                                                                    Nabava kontejnera za odvojeno prikupljanje otpada</t>
    </r>
  </si>
  <si>
    <r>
      <rPr>
        <b/>
        <sz val="8"/>
        <rFont val="Arial"/>
        <family val="2"/>
        <charset val="238"/>
      </rPr>
      <t xml:space="preserve">Zaštita okoliša </t>
    </r>
    <r>
      <rPr>
        <sz val="8"/>
        <rFont val="Arial"/>
        <family val="2"/>
        <charset val="238"/>
      </rPr>
      <t>/                                                                                    Nabava mobilnog reciklažnog dvorišta</t>
    </r>
  </si>
  <si>
    <r>
      <rPr>
        <b/>
        <sz val="8"/>
        <rFont val="Arial"/>
        <family val="2"/>
        <charset val="238"/>
      </rPr>
      <t>Javna uprava i administracija</t>
    </r>
    <r>
      <rPr>
        <sz val="8"/>
        <rFont val="Arial"/>
        <family val="2"/>
        <charset val="238"/>
      </rPr>
      <t xml:space="preserve"> /                                                            Izrada projektne dokumentacije za izgradnju vatrogasnog doma</t>
    </r>
  </si>
  <si>
    <r>
      <rPr>
        <b/>
        <sz val="8"/>
        <rFont val="Arial"/>
        <family val="2"/>
        <charset val="238"/>
      </rPr>
      <t>Promicanje kulture</t>
    </r>
    <r>
      <rPr>
        <sz val="8"/>
        <rFont val="Arial"/>
        <family val="2"/>
        <charset val="238"/>
      </rPr>
      <t xml:space="preserve"> /                                                                            Djelatnost kulturno umjetničkih društava</t>
    </r>
  </si>
  <si>
    <r>
      <rPr>
        <b/>
        <sz val="8"/>
        <rFont val="Arial"/>
        <family val="2"/>
        <charset val="238"/>
      </rPr>
      <t xml:space="preserve">Promicanje kulture </t>
    </r>
    <r>
      <rPr>
        <sz val="8"/>
        <rFont val="Arial"/>
        <family val="2"/>
        <charset val="238"/>
      </rPr>
      <t>/                                                                            Akcije i manifestacije u kulturi</t>
    </r>
  </si>
  <si>
    <r>
      <rPr>
        <b/>
        <sz val="8"/>
        <rFont val="Arial"/>
        <family val="2"/>
        <charset val="238"/>
      </rPr>
      <t>Promicanje kulture</t>
    </r>
    <r>
      <rPr>
        <sz val="8"/>
        <rFont val="Arial"/>
        <family val="2"/>
        <charset val="238"/>
      </rPr>
      <t xml:space="preserve"> /                                                                            Pomoć za funkcioniranje vjerskih ustanova</t>
    </r>
  </si>
  <si>
    <r>
      <rPr>
        <b/>
        <sz val="8"/>
        <rFont val="Arial"/>
        <family val="2"/>
        <charset val="238"/>
      </rPr>
      <t>Socijalna skrb</t>
    </r>
    <r>
      <rPr>
        <sz val="8"/>
        <rFont val="Arial"/>
        <family val="2"/>
        <charset val="238"/>
      </rPr>
      <t xml:space="preserve"> /                                                                                    Pomoć u novcu (ogrjev)</t>
    </r>
  </si>
  <si>
    <r>
      <rPr>
        <b/>
        <sz val="8"/>
        <rFont val="Arial"/>
        <family val="2"/>
        <charset val="238"/>
      </rPr>
      <t>Poticajne mjere demografske obnove</t>
    </r>
    <r>
      <rPr>
        <sz val="8"/>
        <rFont val="Arial"/>
        <family val="2"/>
        <charset val="238"/>
      </rPr>
      <t xml:space="preserve"> /                                               Potpore za novorođeno dijete</t>
    </r>
  </si>
  <si>
    <r>
      <rPr>
        <b/>
        <sz val="8"/>
        <rFont val="Arial"/>
        <family val="2"/>
        <charset val="238"/>
      </rPr>
      <t>Humanitarna skrb kroz udruge građana</t>
    </r>
    <r>
      <rPr>
        <sz val="8"/>
        <rFont val="Arial"/>
        <family val="2"/>
        <charset val="238"/>
      </rPr>
      <t xml:space="preserve"> /                                            Humanitarna djelatnost Crvenog križa i ostalih humanitarnih organizacija</t>
    </r>
  </si>
  <si>
    <r>
      <rPr>
        <b/>
        <sz val="8"/>
        <rFont val="Arial"/>
        <family val="2"/>
        <charset val="238"/>
      </rPr>
      <t>Javna uprava i administracija</t>
    </r>
    <r>
      <rPr>
        <sz val="8"/>
        <rFont val="Arial"/>
        <family val="2"/>
        <charset val="238"/>
      </rPr>
      <t xml:space="preserve"> /                                                                  Nabava uredske opreme</t>
    </r>
  </si>
  <si>
    <r>
      <rPr>
        <b/>
        <sz val="8"/>
        <rFont val="Arial"/>
        <family val="2"/>
        <charset val="238"/>
      </rPr>
      <t>Javna uprava i administracija</t>
    </r>
    <r>
      <rPr>
        <sz val="8"/>
        <rFont val="Arial"/>
        <family val="2"/>
        <charset val="238"/>
      </rPr>
      <t xml:space="preserve"> /                                                            Izrada Strategije razvoja</t>
    </r>
  </si>
  <si>
    <r>
      <rPr>
        <b/>
        <sz val="8"/>
        <rFont val="Arial"/>
        <family val="2"/>
        <charset val="238"/>
      </rPr>
      <t>Javna uprava i administracija</t>
    </r>
    <r>
      <rPr>
        <sz val="8"/>
        <rFont val="Arial"/>
        <family val="2"/>
        <charset val="238"/>
      </rPr>
      <t xml:space="preserve"> /                                                            Izrada Plana upravljanja imovinom </t>
    </r>
  </si>
  <si>
    <r>
      <rPr>
        <b/>
        <sz val="8"/>
        <rFont val="Arial"/>
        <family val="2"/>
        <charset val="238"/>
      </rPr>
      <t>Organiziranje i provođenje zaštite i spašavanja</t>
    </r>
    <r>
      <rPr>
        <sz val="8"/>
        <rFont val="Arial"/>
        <family val="2"/>
        <charset val="238"/>
      </rPr>
      <t xml:space="preserve"> /                                Osnovna djelatnost DVD-a</t>
    </r>
  </si>
  <si>
    <r>
      <rPr>
        <b/>
        <sz val="8"/>
        <rFont val="Arial"/>
        <family val="2"/>
        <charset val="238"/>
      </rPr>
      <t>Razvoj civilnog društva</t>
    </r>
    <r>
      <rPr>
        <sz val="8"/>
        <rFont val="Arial"/>
        <family val="2"/>
        <charset val="238"/>
      </rPr>
      <t xml:space="preserve"> /                                                                      Osnovne funkcije udruga</t>
    </r>
  </si>
  <si>
    <t>Broj korisnika uključenih u aktivnosti i postignuti rezultati</t>
  </si>
  <si>
    <t>K200010101</t>
  </si>
  <si>
    <t>Kapitalni projekt 01: Izrada Plana upravljanja imovinom</t>
  </si>
  <si>
    <t>Kapitalni projekt 02: Izrada Turističke monografije Općine Biskupija</t>
  </si>
  <si>
    <t>Kapitalni projekt 03: Izrada Strategije razvoja</t>
  </si>
  <si>
    <t>Izrađena Monografija</t>
  </si>
  <si>
    <t>Nabava uredske opreme, izrada dokumenata upravljanja imovinom i druge dokumentacije</t>
  </si>
  <si>
    <t>Instalirana WiFi4EU mreža                        - javni WiFi</t>
  </si>
  <si>
    <t>Instaliran video nadzor</t>
  </si>
  <si>
    <r>
      <rPr>
        <b/>
        <sz val="8"/>
        <rFont val="Arial"/>
        <family val="2"/>
        <charset val="238"/>
      </rPr>
      <t>Izgradnja objekata i uređaja komunalne infrastrukture</t>
    </r>
    <r>
      <rPr>
        <sz val="8"/>
        <rFont val="Arial"/>
        <family val="2"/>
        <charset val="238"/>
      </rPr>
      <t xml:space="preserve"> / Modernizacija javne rasvjete</t>
    </r>
  </si>
  <si>
    <r>
      <rPr>
        <b/>
        <sz val="8"/>
        <rFont val="Arial"/>
        <family val="2"/>
        <charset val="238"/>
      </rPr>
      <t>P2000302</t>
    </r>
    <r>
      <rPr>
        <sz val="8"/>
        <rFont val="Arial"/>
        <family val="2"/>
        <charset val="238"/>
      </rPr>
      <t xml:space="preserve"> / K200030203</t>
    </r>
  </si>
  <si>
    <t>Broj postavljenih stupova javne rasvjete</t>
  </si>
  <si>
    <t>Izrađena projektna dokumentacija i km cjevovoda</t>
  </si>
  <si>
    <t>Zaštita okoliša</t>
  </si>
  <si>
    <t>Broj korisnika učeničkog i studentskog doma</t>
  </si>
  <si>
    <r>
      <rPr>
        <b/>
        <sz val="8"/>
        <rFont val="Arial"/>
        <family val="2"/>
        <charset val="238"/>
      </rPr>
      <t xml:space="preserve">Predškolsko, osnovnoškolsko i srednjoškolsko obrazovanje </t>
    </r>
    <r>
      <rPr>
        <sz val="8"/>
        <rFont val="Arial"/>
        <family val="2"/>
        <charset val="238"/>
      </rPr>
      <t>/                        Izgradnja dječjeg vrtića</t>
    </r>
  </si>
  <si>
    <r>
      <rPr>
        <b/>
        <sz val="8"/>
        <rFont val="Arial"/>
        <family val="2"/>
        <charset val="238"/>
      </rPr>
      <t>Javne potrebe u školstvu</t>
    </r>
    <r>
      <rPr>
        <sz val="8"/>
        <rFont val="Arial"/>
        <family val="2"/>
        <charset val="238"/>
      </rPr>
      <t xml:space="preserve"> /                                                                   Sufinanciranje nabave udžbenika za osnovne i srednje škole</t>
    </r>
  </si>
  <si>
    <t>A200040203</t>
  </si>
  <si>
    <r>
      <rPr>
        <b/>
        <sz val="8"/>
        <rFont val="Arial"/>
        <family val="2"/>
        <charset val="238"/>
      </rPr>
      <t>P2000402</t>
    </r>
    <r>
      <rPr>
        <sz val="8"/>
        <rFont val="Arial"/>
        <family val="2"/>
        <charset val="238"/>
      </rPr>
      <t xml:space="preserve"> / A200040202</t>
    </r>
  </si>
  <si>
    <r>
      <rPr>
        <b/>
        <sz val="8"/>
        <rFont val="Arial"/>
        <family val="2"/>
        <charset val="238"/>
      </rPr>
      <t>P2000402</t>
    </r>
    <r>
      <rPr>
        <sz val="8"/>
        <rFont val="Arial"/>
        <family val="2"/>
        <charset val="238"/>
      </rPr>
      <t xml:space="preserve"> / A200040203</t>
    </r>
  </si>
  <si>
    <r>
      <rPr>
        <b/>
        <sz val="8"/>
        <rFont val="Arial"/>
        <family val="2"/>
        <charset val="238"/>
      </rPr>
      <t>Promicanje kulture</t>
    </r>
    <r>
      <rPr>
        <sz val="8"/>
        <rFont val="Arial"/>
        <family val="2"/>
        <charset val="238"/>
      </rPr>
      <t xml:space="preserve"> /                                                                         Sanacija zgrade omladinskog doma Vrbnik</t>
    </r>
  </si>
  <si>
    <r>
      <rPr>
        <b/>
        <sz val="8"/>
        <rFont val="Arial"/>
        <family val="2"/>
        <charset val="238"/>
      </rPr>
      <t>P2000501</t>
    </r>
    <r>
      <rPr>
        <sz val="8"/>
        <rFont val="Arial"/>
        <family val="2"/>
        <charset val="238"/>
      </rPr>
      <t xml:space="preserve"> / K200050102</t>
    </r>
  </si>
  <si>
    <r>
      <rPr>
        <b/>
        <sz val="8"/>
        <rFont val="Arial"/>
        <family val="2"/>
        <charset val="238"/>
      </rPr>
      <t>P2000501</t>
    </r>
    <r>
      <rPr>
        <sz val="8"/>
        <rFont val="Arial"/>
        <family val="2"/>
        <charset val="238"/>
      </rPr>
      <t xml:space="preserve"> / A200050101</t>
    </r>
  </si>
  <si>
    <r>
      <rPr>
        <b/>
        <sz val="8"/>
        <rFont val="Arial"/>
        <family val="2"/>
        <charset val="238"/>
      </rPr>
      <t xml:space="preserve">Socijalna skrb </t>
    </r>
    <r>
      <rPr>
        <sz val="8"/>
        <rFont val="Arial"/>
        <family val="2"/>
        <charset val="238"/>
      </rPr>
      <t>/                                                                                    Jednokratna naknada</t>
    </r>
  </si>
  <si>
    <r>
      <rPr>
        <b/>
        <sz val="8"/>
        <rFont val="Arial"/>
        <family val="2"/>
        <charset val="238"/>
      </rPr>
      <t xml:space="preserve">P2000101 </t>
    </r>
    <r>
      <rPr>
        <sz val="8"/>
        <rFont val="Arial"/>
        <family val="2"/>
        <charset val="238"/>
      </rPr>
      <t>/ K200010102</t>
    </r>
  </si>
  <si>
    <r>
      <rPr>
        <b/>
        <sz val="8"/>
        <rFont val="Arial"/>
        <family val="2"/>
        <charset val="238"/>
      </rPr>
      <t>P2000102</t>
    </r>
    <r>
      <rPr>
        <sz val="8"/>
        <rFont val="Arial"/>
        <family val="2"/>
        <charset val="238"/>
      </rPr>
      <t xml:space="preserve"> / K200010201</t>
    </r>
  </si>
  <si>
    <r>
      <rPr>
        <b/>
        <sz val="8"/>
        <rFont val="Arial"/>
        <family val="2"/>
        <charset val="238"/>
      </rPr>
      <t>Unapređenje komunikacije</t>
    </r>
    <r>
      <rPr>
        <sz val="8"/>
        <rFont val="Arial"/>
        <family val="2"/>
        <charset val="238"/>
      </rPr>
      <t xml:space="preserve"> /                                                                                       Instalacija i implementacija WiFi4EU mreže</t>
    </r>
  </si>
  <si>
    <r>
      <rPr>
        <b/>
        <sz val="8"/>
        <rFont val="Arial"/>
        <family val="2"/>
        <charset val="238"/>
      </rPr>
      <t>P2000102</t>
    </r>
    <r>
      <rPr>
        <sz val="8"/>
        <rFont val="Arial"/>
        <family val="2"/>
        <charset val="238"/>
      </rPr>
      <t xml:space="preserve"> / K200010202</t>
    </r>
  </si>
  <si>
    <r>
      <rPr>
        <b/>
        <sz val="8"/>
        <rFont val="Arial"/>
        <family val="2"/>
        <charset val="238"/>
      </rPr>
      <t>Unapređenje komunikacije</t>
    </r>
    <r>
      <rPr>
        <sz val="8"/>
        <rFont val="Arial"/>
        <family val="2"/>
        <charset val="238"/>
      </rPr>
      <t xml:space="preserve"> /                                                                                       Instalacija video nadzora na upravnu zgradu Općine Biskupija</t>
    </r>
  </si>
  <si>
    <t>KLASA: 400-06/20-01/6</t>
  </si>
  <si>
    <t>I. IZMJENE I DOPUNE PRORAČUNA OPĆINE BISKUPIJA</t>
  </si>
  <si>
    <t>URBROJ: 2182/17-01-20-03</t>
  </si>
  <si>
    <t>OPĆINSKO VIJEĆE</t>
  </si>
  <si>
    <t>Predsjednik:</t>
  </si>
  <si>
    <t>Damjan Berić</t>
  </si>
  <si>
    <t>I. Izmjene i dopune Proračuna Općine Biskupija za 2020. godinu stupaju na snagu osmog dana od dana objave u Službenom vjesniku Šibensko-kninske županije.</t>
  </si>
  <si>
    <t xml:space="preserve">Temeljem odredbi članka 39. stavka 1. Zakona o proračunu (Narodne novine, br. 87/08, 36/09, 46/09, 136/12 i 15/15) i članka 32. Statuta Općine Biskupija (Službeni vjesnik </t>
  </si>
  <si>
    <t>34</t>
  </si>
  <si>
    <t>343</t>
  </si>
  <si>
    <t>Opremanje nerazvrstanih cesta</t>
  </si>
  <si>
    <t>Orlić, 14. prosinca 2020. godine</t>
  </si>
  <si>
    <t>Šibensko-kninske županije, br.9/09, 4/11, 8/12, 4/13, 2/18 i 5/19), Općinsko vijeće Općine Biskupija, dana 14.prosinca 2020.godine, donosi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</si>
</sst>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2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516">
    <xf numFmtId="0" fontId="0" fillId="0" borderId="0" xfId="0"/>
    <xf numFmtId="49" fontId="0" fillId="0" borderId="0" xfId="0" applyNumberFormat="1"/>
    <xf numFmtId="49" fontId="7" fillId="0" borderId="0" xfId="0" applyNumberFormat="1" applyFont="1"/>
    <xf numFmtId="0" fontId="0" fillId="0" borderId="0" xfId="0" applyBorder="1"/>
    <xf numFmtId="49" fontId="5" fillId="0" borderId="0" xfId="0" applyNumberFormat="1" applyFont="1"/>
    <xf numFmtId="49" fontId="9" fillId="0" borderId="0" xfId="0" applyNumberFormat="1" applyFont="1" applyAlignment="1">
      <alignment horizontal="left"/>
    </xf>
    <xf numFmtId="0" fontId="0" fillId="0" borderId="0" xfId="0" applyFont="1"/>
    <xf numFmtId="0" fontId="16" fillId="0" borderId="0" xfId="2" applyFont="1"/>
    <xf numFmtId="0" fontId="12" fillId="0" borderId="0" xfId="0" applyFont="1"/>
    <xf numFmtId="0" fontId="12" fillId="0" borderId="0" xfId="0" applyFont="1" applyAlignment="1">
      <alignment horizontal="center"/>
    </xf>
    <xf numFmtId="49" fontId="7" fillId="0" borderId="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7" fillId="0" borderId="14" xfId="0" applyNumberFormat="1" applyFont="1" applyBorder="1" applyAlignment="1">
      <alignment vertical="center"/>
    </xf>
    <xf numFmtId="49" fontId="11" fillId="7" borderId="15" xfId="0" applyNumberFormat="1" applyFont="1" applyFill="1" applyBorder="1" applyAlignment="1">
      <alignment vertical="center"/>
    </xf>
    <xf numFmtId="49" fontId="15" fillId="7" borderId="15" xfId="0" applyNumberFormat="1" applyFont="1" applyFill="1" applyBorder="1" applyAlignment="1">
      <alignment vertical="center"/>
    </xf>
    <xf numFmtId="49" fontId="14" fillId="3" borderId="2" xfId="0" applyNumberFormat="1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13" fillId="2" borderId="2" xfId="0" applyNumberFormat="1" applyFont="1" applyFill="1" applyBorder="1" applyAlignment="1">
      <alignment vertical="center"/>
    </xf>
    <xf numFmtId="49" fontId="13" fillId="2" borderId="13" xfId="0" applyNumberFormat="1" applyFont="1" applyFill="1" applyBorder="1" applyAlignment="1">
      <alignment vertical="center"/>
    </xf>
    <xf numFmtId="49" fontId="17" fillId="2" borderId="11" xfId="0" applyNumberFormat="1" applyFont="1" applyFill="1" applyBorder="1" applyAlignment="1">
      <alignment vertical="center"/>
    </xf>
    <xf numFmtId="49" fontId="17" fillId="2" borderId="14" xfId="0" applyNumberFormat="1" applyFont="1" applyFill="1" applyBorder="1" applyAlignment="1">
      <alignment vertical="center"/>
    </xf>
    <xf numFmtId="49" fontId="17" fillId="7" borderId="8" xfId="0" applyNumberFormat="1" applyFont="1" applyFill="1" applyBorder="1" applyAlignment="1">
      <alignment vertical="center"/>
    </xf>
    <xf numFmtId="49" fontId="17" fillId="7" borderId="15" xfId="0" applyNumberFormat="1" applyFont="1" applyFill="1" applyBorder="1" applyAlignment="1">
      <alignment vertical="center"/>
    </xf>
    <xf numFmtId="49" fontId="18" fillId="7" borderId="15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9" fillId="7" borderId="15" xfId="0" applyNumberFormat="1" applyFont="1" applyFill="1" applyBorder="1" applyAlignment="1">
      <alignment vertical="center"/>
    </xf>
    <xf numFmtId="49" fontId="18" fillId="7" borderId="8" xfId="0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49" fontId="18" fillId="0" borderId="0" xfId="0" applyNumberFormat="1" applyFont="1" applyFill="1" applyAlignment="1">
      <alignment vertical="center"/>
    </xf>
    <xf numFmtId="49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49" fontId="7" fillId="0" borderId="0" xfId="0" applyNumberFormat="1" applyFont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49" fontId="21" fillId="4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vertical="center"/>
    </xf>
    <xf numFmtId="49" fontId="1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0" fontId="23" fillId="0" borderId="0" xfId="2" applyFont="1"/>
    <xf numFmtId="0" fontId="24" fillId="0" borderId="0" xfId="0" applyFont="1"/>
    <xf numFmtId="0" fontId="13" fillId="5" borderId="4" xfId="0" applyFont="1" applyFill="1" applyBorder="1" applyAlignment="1">
      <alignment horizontal="center" vertical="center"/>
    </xf>
    <xf numFmtId="49" fontId="17" fillId="10" borderId="2" xfId="0" applyNumberFormat="1" applyFont="1" applyFill="1" applyBorder="1" applyAlignment="1">
      <alignment vertical="center"/>
    </xf>
    <xf numFmtId="49" fontId="17" fillId="10" borderId="13" xfId="0" applyNumberFormat="1" applyFont="1" applyFill="1" applyBorder="1" applyAlignment="1">
      <alignment vertical="center"/>
    </xf>
    <xf numFmtId="49" fontId="17" fillId="10" borderId="13" xfId="0" applyNumberFormat="1" applyFont="1" applyFill="1" applyBorder="1" applyAlignment="1">
      <alignment horizontal="center" vertical="center"/>
    </xf>
    <xf numFmtId="49" fontId="17" fillId="10" borderId="6" xfId="0" applyNumberFormat="1" applyFont="1" applyFill="1" applyBorder="1" applyAlignment="1">
      <alignment vertical="center"/>
    </xf>
    <xf numFmtId="49" fontId="17" fillId="10" borderId="0" xfId="0" applyNumberFormat="1" applyFont="1" applyFill="1" applyBorder="1" applyAlignment="1">
      <alignment vertical="center"/>
    </xf>
    <xf numFmtId="49" fontId="17" fillId="10" borderId="0" xfId="0" applyNumberFormat="1" applyFont="1" applyFill="1" applyBorder="1" applyAlignment="1">
      <alignment horizontal="center" vertical="center"/>
    </xf>
    <xf numFmtId="49" fontId="20" fillId="10" borderId="0" xfId="0" applyNumberFormat="1" applyFont="1" applyFill="1" applyBorder="1" applyAlignment="1">
      <alignment horizontal="center" vertical="center"/>
    </xf>
    <xf numFmtId="49" fontId="17" fillId="13" borderId="14" xfId="0" applyNumberFormat="1" applyFont="1" applyFill="1" applyBorder="1" applyAlignment="1">
      <alignment vertical="center"/>
    </xf>
    <xf numFmtId="49" fontId="17" fillId="13" borderId="15" xfId="0" applyNumberFormat="1" applyFont="1" applyFill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11" fillId="7" borderId="8" xfId="0" applyNumberFormat="1" applyFont="1" applyFill="1" applyBorder="1" applyAlignment="1">
      <alignment horizontal="center" vertical="center"/>
    </xf>
    <xf numFmtId="49" fontId="11" fillId="7" borderId="15" xfId="0" applyNumberFormat="1" applyFont="1" applyFill="1" applyBorder="1" applyAlignment="1">
      <alignment horizontal="center" vertical="center"/>
    </xf>
    <xf numFmtId="49" fontId="17" fillId="9" borderId="15" xfId="0" applyNumberFormat="1" applyFont="1" applyFill="1" applyBorder="1" applyAlignment="1">
      <alignment horizontal="center" vertical="center"/>
    </xf>
    <xf numFmtId="49" fontId="17" fillId="13" borderId="14" xfId="0" applyNumberFormat="1" applyFont="1" applyFill="1" applyBorder="1" applyAlignment="1">
      <alignment horizontal="center" vertical="center"/>
    </xf>
    <xf numFmtId="49" fontId="17" fillId="13" borderId="15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vertical="center"/>
    </xf>
    <xf numFmtId="49" fontId="17" fillId="2" borderId="12" xfId="0" applyNumberFormat="1" applyFont="1" applyFill="1" applyBorder="1" applyAlignment="1">
      <alignment vertical="center"/>
    </xf>
    <xf numFmtId="49" fontId="13" fillId="2" borderId="11" xfId="0" applyNumberFormat="1" applyFont="1" applyFill="1" applyBorder="1" applyAlignment="1">
      <alignment vertical="center"/>
    </xf>
    <xf numFmtId="49" fontId="17" fillId="12" borderId="4" xfId="0" applyNumberFormat="1" applyFont="1" applyFill="1" applyBorder="1" applyAlignment="1">
      <alignment vertical="center"/>
    </xf>
    <xf numFmtId="49" fontId="17" fillId="10" borderId="1" xfId="0" applyNumberFormat="1" applyFont="1" applyFill="1" applyBorder="1" applyAlignment="1">
      <alignment vertical="center"/>
    </xf>
    <xf numFmtId="49" fontId="17" fillId="10" borderId="10" xfId="0" applyNumberFormat="1" applyFont="1" applyFill="1" applyBorder="1" applyAlignment="1">
      <alignment vertical="center"/>
    </xf>
    <xf numFmtId="49" fontId="17" fillId="10" borderId="5" xfId="0" applyNumberFormat="1" applyFont="1" applyFill="1" applyBorder="1" applyAlignment="1">
      <alignment vertical="center"/>
    </xf>
    <xf numFmtId="49" fontId="17" fillId="10" borderId="3" xfId="0" applyNumberFormat="1" applyFont="1" applyFill="1" applyBorder="1" applyAlignment="1">
      <alignment vertical="center"/>
    </xf>
    <xf numFmtId="49" fontId="17" fillId="10" borderId="7" xfId="0" applyNumberFormat="1" applyFont="1" applyFill="1" applyBorder="1" applyAlignment="1">
      <alignment vertical="center"/>
    </xf>
    <xf numFmtId="49" fontId="11" fillId="10" borderId="7" xfId="0" applyNumberFormat="1" applyFont="1" applyFill="1" applyBorder="1" applyAlignment="1">
      <alignment vertical="center"/>
    </xf>
    <xf numFmtId="49" fontId="17" fillId="9" borderId="4" xfId="0" applyNumberFormat="1" applyFont="1" applyFill="1" applyBorder="1" applyAlignment="1">
      <alignment vertical="center"/>
    </xf>
    <xf numFmtId="49" fontId="17" fillId="9" borderId="8" xfId="0" applyNumberFormat="1" applyFont="1" applyFill="1" applyBorder="1" applyAlignment="1">
      <alignment horizontal="center" vertical="center"/>
    </xf>
    <xf numFmtId="49" fontId="7" fillId="6" borderId="4" xfId="0" applyNumberFormat="1" applyFont="1" applyFill="1" applyBorder="1" applyAlignment="1">
      <alignment vertical="center"/>
    </xf>
    <xf numFmtId="49" fontId="7" fillId="6" borderId="15" xfId="0" applyNumberFormat="1" applyFont="1" applyFill="1" applyBorder="1" applyAlignment="1">
      <alignment vertical="center"/>
    </xf>
    <xf numFmtId="49" fontId="7" fillId="6" borderId="9" xfId="0" applyNumberFormat="1" applyFont="1" applyFill="1" applyBorder="1" applyAlignment="1">
      <alignment vertical="center"/>
    </xf>
    <xf numFmtId="49" fontId="17" fillId="13" borderId="4" xfId="0" applyNumberFormat="1" applyFont="1" applyFill="1" applyBorder="1" applyAlignment="1">
      <alignment vertical="center"/>
    </xf>
    <xf numFmtId="49" fontId="17" fillId="13" borderId="8" xfId="0" applyNumberFormat="1" applyFont="1" applyFill="1" applyBorder="1" applyAlignment="1">
      <alignment horizontal="center" vertical="center"/>
    </xf>
    <xf numFmtId="49" fontId="17" fillId="13" borderId="9" xfId="0" applyNumberFormat="1" applyFont="1" applyFill="1" applyBorder="1" applyAlignment="1">
      <alignment vertical="center"/>
    </xf>
    <xf numFmtId="49" fontId="25" fillId="13" borderId="5" xfId="0" applyNumberFormat="1" applyFont="1" applyFill="1" applyBorder="1" applyAlignment="1">
      <alignment vertical="center"/>
    </xf>
    <xf numFmtId="49" fontId="17" fillId="8" borderId="15" xfId="0" applyNumberFormat="1" applyFont="1" applyFill="1" applyBorder="1" applyAlignment="1">
      <alignment horizontal="center" vertical="center"/>
    </xf>
    <xf numFmtId="49" fontId="17" fillId="8" borderId="15" xfId="0" applyNumberFormat="1" applyFont="1" applyFill="1" applyBorder="1" applyAlignment="1">
      <alignment vertical="center"/>
    </xf>
    <xf numFmtId="49" fontId="17" fillId="8" borderId="9" xfId="0" applyNumberFormat="1" applyFont="1" applyFill="1" applyBorder="1" applyAlignment="1">
      <alignment vertical="center"/>
    </xf>
    <xf numFmtId="49" fontId="17" fillId="8" borderId="13" xfId="0" applyNumberFormat="1" applyFont="1" applyFill="1" applyBorder="1" applyAlignment="1">
      <alignment vertical="center"/>
    </xf>
    <xf numFmtId="49" fontId="17" fillId="8" borderId="14" xfId="0" applyNumberFormat="1" applyFont="1" applyFill="1" applyBorder="1" applyAlignment="1">
      <alignment vertical="center"/>
    </xf>
    <xf numFmtId="49" fontId="7" fillId="0" borderId="9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7" fillId="6" borderId="15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5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vertical="center"/>
    </xf>
    <xf numFmtId="49" fontId="17" fillId="8" borderId="4" xfId="0" applyNumberFormat="1" applyFont="1" applyFill="1" applyBorder="1" applyAlignment="1">
      <alignment vertical="center"/>
    </xf>
    <xf numFmtId="49" fontId="7" fillId="6" borderId="8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49" fontId="17" fillId="14" borderId="4" xfId="0" applyNumberFormat="1" applyFont="1" applyFill="1" applyBorder="1" applyAlignment="1">
      <alignment vertical="center"/>
    </xf>
    <xf numFmtId="49" fontId="17" fillId="14" borderId="8" xfId="0" applyNumberFormat="1" applyFont="1" applyFill="1" applyBorder="1" applyAlignment="1">
      <alignment horizontal="center" vertical="center"/>
    </xf>
    <xf numFmtId="49" fontId="17" fillId="14" borderId="15" xfId="0" applyNumberFormat="1" applyFont="1" applyFill="1" applyBorder="1" applyAlignment="1">
      <alignment horizontal="center" vertical="center"/>
    </xf>
    <xf numFmtId="49" fontId="17" fillId="14" borderId="15" xfId="0" applyNumberFormat="1" applyFont="1" applyFill="1" applyBorder="1" applyAlignment="1">
      <alignment vertical="center"/>
    </xf>
    <xf numFmtId="49" fontId="17" fillId="14" borderId="9" xfId="0" applyNumberFormat="1" applyFont="1" applyFill="1" applyBorder="1" applyAlignment="1">
      <alignment vertical="center"/>
    </xf>
    <xf numFmtId="49" fontId="17" fillId="11" borderId="15" xfId="0" applyNumberFormat="1" applyFont="1" applyFill="1" applyBorder="1" applyAlignment="1">
      <alignment horizontal="center" vertical="center"/>
    </xf>
    <xf numFmtId="49" fontId="17" fillId="11" borderId="15" xfId="0" applyNumberFormat="1" applyFont="1" applyFill="1" applyBorder="1" applyAlignment="1">
      <alignment vertical="center"/>
    </xf>
    <xf numFmtId="49" fontId="17" fillId="11" borderId="9" xfId="0" applyNumberFormat="1" applyFont="1" applyFill="1" applyBorder="1" applyAlignment="1">
      <alignment vertical="center"/>
    </xf>
    <xf numFmtId="164" fontId="7" fillId="0" borderId="2" xfId="1" applyNumberFormat="1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164" fontId="7" fillId="0" borderId="11" xfId="1" applyNumberFormat="1" applyFont="1" applyBorder="1" applyAlignment="1">
      <alignment horizontal="center" vertical="center"/>
    </xf>
    <xf numFmtId="164" fontId="7" fillId="0" borderId="14" xfId="1" applyNumberFormat="1" applyFont="1" applyBorder="1" applyAlignment="1">
      <alignment horizontal="center" vertical="center"/>
    </xf>
    <xf numFmtId="164" fontId="7" fillId="0" borderId="12" xfId="1" applyNumberFormat="1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vertical="center"/>
    </xf>
    <xf numFmtId="1" fontId="8" fillId="0" borderId="7" xfId="0" applyNumberFormat="1" applyFont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1" fontId="13" fillId="14" borderId="9" xfId="0" applyNumberFormat="1" applyFont="1" applyFill="1" applyBorder="1" applyAlignment="1">
      <alignment horizontal="center" vertical="center"/>
    </xf>
    <xf numFmtId="49" fontId="17" fillId="13" borderId="12" xfId="0" applyNumberFormat="1" applyFont="1" applyFill="1" applyBorder="1" applyAlignment="1">
      <alignment vertical="center"/>
    </xf>
    <xf numFmtId="164" fontId="17" fillId="14" borderId="8" xfId="0" applyNumberFormat="1" applyFont="1" applyFill="1" applyBorder="1" applyAlignment="1">
      <alignment vertical="center"/>
    </xf>
    <xf numFmtId="164" fontId="17" fillId="13" borderId="8" xfId="1" applyNumberFormat="1" applyFont="1" applyFill="1" applyBorder="1" applyAlignment="1">
      <alignment vertical="center"/>
    </xf>
    <xf numFmtId="164" fontId="17" fillId="8" borderId="8" xfId="1" applyNumberFormat="1" applyFont="1" applyFill="1" applyBorder="1" applyAlignment="1">
      <alignment vertical="center"/>
    </xf>
    <xf numFmtId="164" fontId="7" fillId="6" borderId="8" xfId="1" applyNumberFormat="1" applyFont="1" applyFill="1" applyBorder="1" applyAlignment="1">
      <alignment vertical="center"/>
    </xf>
    <xf numFmtId="49" fontId="17" fillId="11" borderId="4" xfId="0" applyNumberFormat="1" applyFont="1" applyFill="1" applyBorder="1" applyAlignment="1">
      <alignment vertical="center"/>
    </xf>
    <xf numFmtId="49" fontId="17" fillId="13" borderId="5" xfId="0" applyNumberFormat="1" applyFont="1" applyFill="1" applyBorder="1" applyAlignment="1">
      <alignment vertical="center"/>
    </xf>
    <xf numFmtId="49" fontId="17" fillId="9" borderId="9" xfId="0" applyNumberFormat="1" applyFont="1" applyFill="1" applyBorder="1" applyAlignment="1">
      <alignment horizontal="center" vertical="center"/>
    </xf>
    <xf numFmtId="49" fontId="17" fillId="8" borderId="3" xfId="0" applyNumberFormat="1" applyFont="1" applyFill="1" applyBorder="1" applyAlignment="1">
      <alignment horizontal="center" vertical="center"/>
    </xf>
    <xf numFmtId="49" fontId="17" fillId="8" borderId="8" xfId="0" applyNumberFormat="1" applyFont="1" applyFill="1" applyBorder="1" applyAlignment="1">
      <alignment horizontal="center" vertical="center"/>
    </xf>
    <xf numFmtId="49" fontId="17" fillId="11" borderId="8" xfId="0" applyNumberFormat="1" applyFont="1" applyFill="1" applyBorder="1" applyAlignment="1">
      <alignment horizontal="center" vertical="center"/>
    </xf>
    <xf numFmtId="49" fontId="17" fillId="13" borderId="11" xfId="0" applyNumberFormat="1" applyFont="1" applyFill="1" applyBorder="1" applyAlignment="1">
      <alignment horizontal="center" vertical="center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horizontal="left" vertical="center"/>
    </xf>
    <xf numFmtId="49" fontId="25" fillId="13" borderId="4" xfId="0" applyNumberFormat="1" applyFont="1" applyFill="1" applyBorder="1" applyAlignment="1">
      <alignment vertical="center"/>
    </xf>
    <xf numFmtId="49" fontId="11" fillId="10" borderId="0" xfId="0" applyNumberFormat="1" applyFont="1" applyFill="1" applyBorder="1" applyAlignment="1">
      <alignment vertical="center"/>
    </xf>
    <xf numFmtId="164" fontId="7" fillId="0" borderId="6" xfId="1" applyNumberFormat="1" applyFont="1" applyBorder="1" applyAlignment="1">
      <alignment vertical="center"/>
    </xf>
    <xf numFmtId="164" fontId="7" fillId="0" borderId="6" xfId="1" applyNumberFormat="1" applyFont="1" applyBorder="1" applyAlignment="1">
      <alignment horizontal="left" vertical="center"/>
    </xf>
    <xf numFmtId="164" fontId="17" fillId="11" borderId="8" xfId="0" applyNumberFormat="1" applyFont="1" applyFill="1" applyBorder="1" applyAlignment="1">
      <alignment vertical="center"/>
    </xf>
    <xf numFmtId="49" fontId="17" fillId="8" borderId="12" xfId="0" applyNumberFormat="1" applyFont="1" applyFill="1" applyBorder="1" applyAlignment="1">
      <alignment horizontal="center" vertical="center"/>
    </xf>
    <xf numFmtId="164" fontId="17" fillId="8" borderId="8" xfId="1" applyNumberFormat="1" applyFont="1" applyFill="1" applyBorder="1" applyAlignment="1">
      <alignment horizontal="center" vertical="center"/>
    </xf>
    <xf numFmtId="164" fontId="7" fillId="6" borderId="8" xfId="1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vertical="center"/>
    </xf>
    <xf numFmtId="164" fontId="17" fillId="8" borderId="9" xfId="1" applyNumberFormat="1" applyFont="1" applyFill="1" applyBorder="1" applyAlignment="1">
      <alignment vertical="center"/>
    </xf>
    <xf numFmtId="164" fontId="7" fillId="6" borderId="9" xfId="1" applyNumberFormat="1" applyFont="1" applyFill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horizontal="left" vertical="center"/>
    </xf>
    <xf numFmtId="164" fontId="7" fillId="6" borderId="9" xfId="1" applyNumberFormat="1" applyFont="1" applyFill="1" applyBorder="1" applyAlignment="1">
      <alignment horizontal="center" vertical="center"/>
    </xf>
    <xf numFmtId="164" fontId="17" fillId="11" borderId="8" xfId="1" applyNumberFormat="1" applyFont="1" applyFill="1" applyBorder="1" applyAlignment="1">
      <alignment horizontal="left" vertical="center"/>
    </xf>
    <xf numFmtId="164" fontId="17" fillId="8" borderId="8" xfId="1" applyNumberFormat="1" applyFont="1" applyFill="1" applyBorder="1" applyAlignment="1">
      <alignment horizontal="left" vertical="center"/>
    </xf>
    <xf numFmtId="164" fontId="7" fillId="6" borderId="8" xfId="1" applyNumberFormat="1" applyFont="1" applyFill="1" applyBorder="1" applyAlignment="1">
      <alignment horizontal="left" vertical="center"/>
    </xf>
    <xf numFmtId="1" fontId="13" fillId="11" borderId="9" xfId="0" applyNumberFormat="1" applyFont="1" applyFill="1" applyBorder="1" applyAlignment="1">
      <alignment horizontal="center" vertical="center"/>
    </xf>
    <xf numFmtId="164" fontId="17" fillId="13" borderId="8" xfId="0" applyNumberFormat="1" applyFont="1" applyFill="1" applyBorder="1" applyAlignment="1">
      <alignment vertical="center"/>
    </xf>
    <xf numFmtId="1" fontId="13" fillId="13" borderId="9" xfId="0" applyNumberFormat="1" applyFont="1" applyFill="1" applyBorder="1" applyAlignment="1">
      <alignment horizontal="center" vertical="center"/>
    </xf>
    <xf numFmtId="164" fontId="17" fillId="8" borderId="9" xfId="1" applyNumberFormat="1" applyFont="1" applyFill="1" applyBorder="1" applyAlignment="1">
      <alignment horizontal="center" vertical="center"/>
    </xf>
    <xf numFmtId="49" fontId="17" fillId="13" borderId="4" xfId="0" applyNumberFormat="1" applyFont="1" applyFill="1" applyBorder="1" applyAlignment="1">
      <alignment horizontal="left" vertical="center"/>
    </xf>
    <xf numFmtId="164" fontId="17" fillId="13" borderId="8" xfId="1" applyNumberFormat="1" applyFont="1" applyFill="1" applyBorder="1" applyAlignment="1">
      <alignment horizontal="center" vertical="center"/>
    </xf>
    <xf numFmtId="1" fontId="13" fillId="8" borderId="9" xfId="0" applyNumberFormat="1" applyFont="1" applyFill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164" fontId="17" fillId="13" borderId="9" xfId="1" applyNumberFormat="1" applyFont="1" applyFill="1" applyBorder="1" applyAlignment="1">
      <alignment vertical="center"/>
    </xf>
    <xf numFmtId="164" fontId="17" fillId="11" borderId="8" xfId="1" applyNumberFormat="1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/>
    </xf>
    <xf numFmtId="164" fontId="7" fillId="0" borderId="3" xfId="1" applyNumberFormat="1" applyFont="1" applyBorder="1" applyAlignment="1">
      <alignment vertical="center"/>
    </xf>
    <xf numFmtId="164" fontId="7" fillId="0" borderId="12" xfId="1" applyNumberFormat="1" applyFont="1" applyBorder="1" applyAlignment="1">
      <alignment vertical="center"/>
    </xf>
    <xf numFmtId="49" fontId="13" fillId="10" borderId="0" xfId="0" applyNumberFormat="1" applyFont="1" applyFill="1" applyBorder="1" applyAlignment="1">
      <alignment horizontal="center" vertical="center"/>
    </xf>
    <xf numFmtId="49" fontId="11" fillId="9" borderId="14" xfId="0" applyNumberFormat="1" applyFont="1" applyFill="1" applyBorder="1" applyAlignment="1">
      <alignment vertical="center"/>
    </xf>
    <xf numFmtId="49" fontId="17" fillId="9" borderId="5" xfId="0" applyNumberFormat="1" applyFont="1" applyFill="1" applyBorder="1" applyAlignment="1">
      <alignment vertical="center"/>
    </xf>
    <xf numFmtId="49" fontId="17" fillId="10" borderId="14" xfId="0" applyNumberFormat="1" applyFont="1" applyFill="1" applyBorder="1" applyAlignment="1">
      <alignment vertical="center"/>
    </xf>
    <xf numFmtId="49" fontId="11" fillId="10" borderId="14" xfId="0" applyNumberFormat="1" applyFont="1" applyFill="1" applyBorder="1" applyAlignment="1">
      <alignment vertical="center"/>
    </xf>
    <xf numFmtId="49" fontId="11" fillId="10" borderId="12" xfId="0" applyNumberFormat="1" applyFont="1" applyFill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49" fontId="7" fillId="0" borderId="15" xfId="0" applyNumberFormat="1" applyFont="1" applyBorder="1" applyAlignment="1">
      <alignment vertical="center"/>
    </xf>
    <xf numFmtId="164" fontId="7" fillId="0" borderId="12" xfId="1" applyNumberFormat="1" applyFont="1" applyFill="1" applyBorder="1" applyAlignment="1">
      <alignment vertical="center"/>
    </xf>
    <xf numFmtId="49" fontId="17" fillId="12" borderId="9" xfId="0" applyNumberFormat="1" applyFont="1" applyFill="1" applyBorder="1" applyAlignment="1">
      <alignment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vertical="center"/>
    </xf>
    <xf numFmtId="49" fontId="7" fillId="0" borderId="11" xfId="0" applyNumberFormat="1" applyFont="1" applyBorder="1" applyAlignment="1">
      <alignment vertical="center"/>
    </xf>
    <xf numFmtId="49" fontId="17" fillId="2" borderId="2" xfId="0" applyNumberFormat="1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/>
    </xf>
    <xf numFmtId="43" fontId="8" fillId="0" borderId="7" xfId="1" applyFont="1" applyBorder="1" applyAlignment="1">
      <alignment horizontal="center" vertical="center"/>
    </xf>
    <xf numFmtId="49" fontId="21" fillId="3" borderId="6" xfId="0" applyNumberFormat="1" applyFont="1" applyFill="1" applyBorder="1" applyAlignment="1">
      <alignment vertical="center"/>
    </xf>
    <xf numFmtId="49" fontId="6" fillId="7" borderId="15" xfId="0" applyNumberFormat="1" applyFont="1" applyFill="1" applyBorder="1" applyAlignment="1">
      <alignment horizontal="center" vertical="center"/>
    </xf>
    <xf numFmtId="49" fontId="11" fillId="7" borderId="9" xfId="0" applyNumberFormat="1" applyFont="1" applyFill="1" applyBorder="1" applyAlignment="1">
      <alignment horizontal="center" vertical="center"/>
    </xf>
    <xf numFmtId="49" fontId="17" fillId="12" borderId="8" xfId="0" applyNumberFormat="1" applyFont="1" applyFill="1" applyBorder="1" applyAlignment="1">
      <alignment vertical="center"/>
    </xf>
    <xf numFmtId="164" fontId="17" fillId="12" borderId="8" xfId="1" applyNumberFormat="1" applyFont="1" applyFill="1" applyBorder="1" applyAlignment="1">
      <alignment vertical="center"/>
    </xf>
    <xf numFmtId="49" fontId="21" fillId="3" borderId="0" xfId="0" applyNumberFormat="1" applyFont="1" applyFill="1" applyBorder="1" applyAlignment="1">
      <alignment vertical="center"/>
    </xf>
    <xf numFmtId="49" fontId="17" fillId="2" borderId="11" xfId="0" applyNumberFormat="1" applyFont="1" applyFill="1" applyBorder="1" applyAlignment="1">
      <alignment horizontal="center" vertical="center"/>
    </xf>
    <xf numFmtId="49" fontId="17" fillId="2" borderId="14" xfId="0" applyNumberFormat="1" applyFont="1" applyFill="1" applyBorder="1" applyAlignment="1">
      <alignment horizontal="center" vertical="center"/>
    </xf>
    <xf numFmtId="49" fontId="17" fillId="2" borderId="12" xfId="0" applyNumberFormat="1" applyFont="1" applyFill="1" applyBorder="1" applyAlignment="1">
      <alignment horizontal="center" vertical="center"/>
    </xf>
    <xf numFmtId="49" fontId="17" fillId="12" borderId="8" xfId="0" applyNumberFormat="1" applyFont="1" applyFill="1" applyBorder="1" applyAlignment="1">
      <alignment horizontal="center" vertical="center"/>
    </xf>
    <xf numFmtId="49" fontId="17" fillId="12" borderId="15" xfId="0" applyNumberFormat="1" applyFont="1" applyFill="1" applyBorder="1" applyAlignment="1">
      <alignment horizontal="center" vertical="center"/>
    </xf>
    <xf numFmtId="49" fontId="17" fillId="12" borderId="9" xfId="0" applyNumberFormat="1" applyFont="1" applyFill="1" applyBorder="1" applyAlignment="1">
      <alignment horizontal="center" vertical="center"/>
    </xf>
    <xf numFmtId="43" fontId="17" fillId="12" borderId="8" xfId="1" applyNumberFormat="1" applyFont="1" applyFill="1" applyBorder="1" applyAlignment="1">
      <alignment vertical="center"/>
    </xf>
    <xf numFmtId="43" fontId="17" fillId="12" borderId="15" xfId="1" applyNumberFormat="1" applyFont="1" applyFill="1" applyBorder="1" applyAlignment="1">
      <alignment vertical="center"/>
    </xf>
    <xf numFmtId="49" fontId="17" fillId="12" borderId="11" xfId="0" applyNumberFormat="1" applyFont="1" applyFill="1" applyBorder="1" applyAlignment="1">
      <alignment horizontal="center" vertical="center"/>
    </xf>
    <xf numFmtId="49" fontId="17" fillId="12" borderId="14" xfId="0" applyNumberFormat="1" applyFont="1" applyFill="1" applyBorder="1" applyAlignment="1">
      <alignment horizontal="center" vertical="center"/>
    </xf>
    <xf numFmtId="49" fontId="17" fillId="12" borderId="12" xfId="0" applyNumberFormat="1" applyFont="1" applyFill="1" applyBorder="1" applyAlignment="1">
      <alignment horizontal="center" vertical="center"/>
    </xf>
    <xf numFmtId="49" fontId="17" fillId="12" borderId="5" xfId="0" applyNumberFormat="1" applyFont="1" applyFill="1" applyBorder="1" applyAlignment="1">
      <alignment vertical="center"/>
    </xf>
    <xf numFmtId="49" fontId="17" fillId="12" borderId="11" xfId="0" applyNumberFormat="1" applyFont="1" applyFill="1" applyBorder="1" applyAlignment="1">
      <alignment vertical="center"/>
    </xf>
    <xf numFmtId="49" fontId="17" fillId="12" borderId="12" xfId="0" applyNumberFormat="1" applyFont="1" applyFill="1" applyBorder="1" applyAlignment="1">
      <alignment vertical="center"/>
    </xf>
    <xf numFmtId="43" fontId="17" fillId="12" borderId="11" xfId="1" applyNumberFormat="1" applyFont="1" applyFill="1" applyBorder="1" applyAlignment="1">
      <alignment vertical="center"/>
    </xf>
    <xf numFmtId="43" fontId="17" fillId="12" borderId="14" xfId="1" applyNumberFormat="1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49" fontId="17" fillId="2" borderId="13" xfId="0" applyNumberFormat="1" applyFont="1" applyFill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17" fillId="2" borderId="8" xfId="0" applyNumberFormat="1" applyFont="1" applyFill="1" applyBorder="1" applyAlignment="1">
      <alignment horizontal="center" vertical="center"/>
    </xf>
    <xf numFmtId="49" fontId="17" fillId="2" borderId="15" xfId="0" applyNumberFormat="1" applyFont="1" applyFill="1" applyBorder="1" applyAlignment="1">
      <alignment horizontal="center" vertical="center"/>
    </xf>
    <xf numFmtId="49" fontId="17" fillId="2" borderId="9" xfId="0" applyNumberFormat="1" applyFont="1" applyFill="1" applyBorder="1" applyAlignment="1">
      <alignment horizontal="center" vertical="center"/>
    </xf>
    <xf numFmtId="49" fontId="17" fillId="2" borderId="15" xfId="0" applyNumberFormat="1" applyFont="1" applyFill="1" applyBorder="1" applyAlignment="1">
      <alignment vertical="center"/>
    </xf>
    <xf numFmtId="164" fontId="17" fillId="2" borderId="15" xfId="1" applyNumberFormat="1" applyFont="1" applyFill="1" applyBorder="1" applyAlignment="1">
      <alignment vertical="center"/>
    </xf>
    <xf numFmtId="49" fontId="17" fillId="2" borderId="8" xfId="0" applyNumberFormat="1" applyFont="1" applyFill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49" fontId="13" fillId="2" borderId="14" xfId="0" applyNumberFormat="1" applyFont="1" applyFill="1" applyBorder="1" applyAlignment="1">
      <alignment vertical="center"/>
    </xf>
    <xf numFmtId="0" fontId="13" fillId="2" borderId="7" xfId="0" applyFont="1" applyFill="1" applyBorder="1" applyAlignment="1">
      <alignment horizontal="left"/>
    </xf>
    <xf numFmtId="49" fontId="17" fillId="7" borderId="11" xfId="0" applyNumberFormat="1" applyFont="1" applyFill="1" applyBorder="1" applyAlignment="1">
      <alignment horizontal="center" vertical="center"/>
    </xf>
    <xf numFmtId="49" fontId="17" fillId="7" borderId="14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/>
    </xf>
    <xf numFmtId="49" fontId="7" fillId="6" borderId="15" xfId="0" applyNumberFormat="1" applyFont="1" applyFill="1" applyBorder="1" applyAlignment="1">
      <alignment horizontal="left" vertical="center"/>
    </xf>
    <xf numFmtId="49" fontId="7" fillId="15" borderId="4" xfId="0" applyNumberFormat="1" applyFont="1" applyFill="1" applyBorder="1" applyAlignment="1">
      <alignment vertical="center"/>
    </xf>
    <xf numFmtId="49" fontId="7" fillId="15" borderId="8" xfId="0" applyNumberFormat="1" applyFont="1" applyFill="1" applyBorder="1" applyAlignment="1">
      <alignment horizontal="center" vertical="center"/>
    </xf>
    <xf numFmtId="49" fontId="7" fillId="15" borderId="15" xfId="0" applyNumberFormat="1" applyFont="1" applyFill="1" applyBorder="1" applyAlignment="1">
      <alignment horizontal="center" vertical="center"/>
    </xf>
    <xf numFmtId="49" fontId="7" fillId="15" borderId="9" xfId="0" applyNumberFormat="1" applyFont="1" applyFill="1" applyBorder="1" applyAlignment="1">
      <alignment vertical="center"/>
    </xf>
    <xf numFmtId="49" fontId="7" fillId="15" borderId="15" xfId="0" applyNumberFormat="1" applyFont="1" applyFill="1" applyBorder="1" applyAlignment="1">
      <alignment vertical="center"/>
    </xf>
    <xf numFmtId="164" fontId="7" fillId="0" borderId="14" xfId="1" applyNumberFormat="1" applyFont="1" applyFill="1" applyBorder="1" applyAlignment="1">
      <alignment vertical="center"/>
    </xf>
    <xf numFmtId="164" fontId="7" fillId="0" borderId="11" xfId="1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left" vertical="center"/>
    </xf>
    <xf numFmtId="0" fontId="13" fillId="5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4" fontId="17" fillId="11" borderId="9" xfId="1" applyNumberFormat="1" applyFont="1" applyFill="1" applyBorder="1" applyAlignment="1">
      <alignment horizontal="center" vertical="center"/>
    </xf>
    <xf numFmtId="164" fontId="17" fillId="13" borderId="9" xfId="1" applyNumberFormat="1" applyFont="1" applyFill="1" applyBorder="1" applyAlignment="1">
      <alignment horizontal="center" vertical="center"/>
    </xf>
    <xf numFmtId="49" fontId="13" fillId="12" borderId="8" xfId="0" applyNumberFormat="1" applyFont="1" applyFill="1" applyBorder="1" applyAlignment="1">
      <alignment horizontal="center" vertical="center"/>
    </xf>
    <xf numFmtId="49" fontId="13" fillId="12" borderId="15" xfId="0" applyNumberFormat="1" applyFont="1" applyFill="1" applyBorder="1" applyAlignment="1">
      <alignment horizontal="center" vertical="center"/>
    </xf>
    <xf numFmtId="49" fontId="13" fillId="12" borderId="9" xfId="0" applyNumberFormat="1" applyFont="1" applyFill="1" applyBorder="1" applyAlignment="1">
      <alignment horizontal="center" vertical="center"/>
    </xf>
    <xf numFmtId="164" fontId="7" fillId="0" borderId="11" xfId="1" applyNumberFormat="1" applyFont="1" applyBorder="1" applyAlignment="1">
      <alignment horizontal="left" vertical="center"/>
    </xf>
    <xf numFmtId="164" fontId="17" fillId="12" borderId="15" xfId="1" applyNumberFormat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4" fontId="17" fillId="12" borderId="11" xfId="1" applyNumberFormat="1" applyFont="1" applyFill="1" applyBorder="1" applyAlignment="1">
      <alignment horizontal="center" vertical="center"/>
    </xf>
    <xf numFmtId="164" fontId="13" fillId="12" borderId="14" xfId="1" applyNumberFormat="1" applyFont="1" applyFill="1" applyBorder="1" applyAlignment="1">
      <alignment vertical="center"/>
    </xf>
    <xf numFmtId="49" fontId="18" fillId="0" borderId="9" xfId="0" applyNumberFormat="1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vertical="center"/>
    </xf>
    <xf numFmtId="49" fontId="18" fillId="0" borderId="15" xfId="0" applyNumberFormat="1" applyFont="1" applyFill="1" applyBorder="1" applyAlignment="1">
      <alignment vertical="center"/>
    </xf>
    <xf numFmtId="164" fontId="17" fillId="2" borderId="8" xfId="1" applyNumberFormat="1" applyFont="1" applyFill="1" applyBorder="1" applyAlignment="1">
      <alignment vertical="center"/>
    </xf>
    <xf numFmtId="49" fontId="17" fillId="2" borderId="9" xfId="0" applyNumberFormat="1" applyFont="1" applyFill="1" applyBorder="1" applyAlignment="1">
      <alignment vertical="center"/>
    </xf>
    <xf numFmtId="49" fontId="17" fillId="2" borderId="4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43" fontId="7" fillId="0" borderId="2" xfId="1" applyNumberFormat="1" applyFont="1" applyBorder="1" applyAlignment="1">
      <alignment vertical="center"/>
    </xf>
    <xf numFmtId="43" fontId="7" fillId="0" borderId="13" xfId="1" applyNumberFormat="1" applyFont="1" applyBorder="1" applyAlignment="1">
      <alignment vertical="center"/>
    </xf>
    <xf numFmtId="43" fontId="7" fillId="0" borderId="11" xfId="1" applyNumberFormat="1" applyFont="1" applyBorder="1" applyAlignment="1">
      <alignment vertical="center"/>
    </xf>
    <xf numFmtId="43" fontId="7" fillId="0" borderId="14" xfId="1" applyNumberFormat="1" applyFont="1" applyBorder="1" applyAlignment="1">
      <alignment vertical="center"/>
    </xf>
    <xf numFmtId="1" fontId="8" fillId="0" borderId="3" xfId="0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3" fontId="8" fillId="0" borderId="10" xfId="1" applyFont="1" applyBorder="1" applyAlignment="1">
      <alignment horizontal="center" vertical="center"/>
    </xf>
    <xf numFmtId="164" fontId="17" fillId="12" borderId="13" xfId="1" applyNumberFormat="1" applyFont="1" applyFill="1" applyBorder="1" applyAlignment="1">
      <alignment vertical="center"/>
    </xf>
    <xf numFmtId="164" fontId="17" fillId="12" borderId="2" xfId="1" applyNumberFormat="1" applyFont="1" applyFill="1" applyBorder="1" applyAlignment="1">
      <alignment vertical="center"/>
    </xf>
    <xf numFmtId="164" fontId="17" fillId="12" borderId="6" xfId="1" applyNumberFormat="1" applyFont="1" applyFill="1" applyBorder="1" applyAlignment="1">
      <alignment vertical="center"/>
    </xf>
    <xf numFmtId="164" fontId="17" fillId="12" borderId="0" xfId="1" applyNumberFormat="1" applyFont="1" applyFill="1" applyBorder="1" applyAlignment="1">
      <alignment vertical="center"/>
    </xf>
    <xf numFmtId="49" fontId="14" fillId="7" borderId="15" xfId="0" applyNumberFormat="1" applyFont="1" applyFill="1" applyBorder="1" applyAlignment="1">
      <alignment vertical="center"/>
    </xf>
    <xf numFmtId="0" fontId="14" fillId="7" borderId="9" xfId="0" applyFont="1" applyFill="1" applyBorder="1" applyAlignment="1">
      <alignment vertical="center"/>
    </xf>
    <xf numFmtId="49" fontId="0" fillId="0" borderId="15" xfId="0" applyNumberFormat="1" applyBorder="1" applyAlignment="1">
      <alignment vertical="center"/>
    </xf>
    <xf numFmtId="49" fontId="0" fillId="0" borderId="14" xfId="0" applyNumberFormat="1" applyBorder="1" applyAlignment="1">
      <alignment vertical="center"/>
    </xf>
    <xf numFmtId="49" fontId="18" fillId="0" borderId="14" xfId="0" applyNumberFormat="1" applyFont="1" applyFill="1" applyBorder="1" applyAlignment="1">
      <alignment vertical="center"/>
    </xf>
    <xf numFmtId="49" fontId="18" fillId="0" borderId="11" xfId="0" applyNumberFormat="1" applyFont="1" applyFill="1" applyBorder="1" applyAlignment="1">
      <alignment vertical="center"/>
    </xf>
    <xf numFmtId="164" fontId="7" fillId="0" borderId="11" xfId="1" applyNumberFormat="1" applyFont="1" applyFill="1" applyBorder="1" applyAlignment="1">
      <alignment vertical="center"/>
    </xf>
    <xf numFmtId="49" fontId="7" fillId="7" borderId="8" xfId="0" applyNumberFormat="1" applyFont="1" applyFill="1" applyBorder="1" applyAlignment="1">
      <alignment vertical="center"/>
    </xf>
    <xf numFmtId="0" fontId="20" fillId="10" borderId="10" xfId="0" applyFont="1" applyFill="1" applyBorder="1" applyAlignment="1">
      <alignment vertical="center"/>
    </xf>
    <xf numFmtId="0" fontId="20" fillId="10" borderId="5" xfId="0" applyFont="1" applyFill="1" applyBorder="1" applyAlignment="1">
      <alignment vertical="center"/>
    </xf>
    <xf numFmtId="49" fontId="12" fillId="0" borderId="0" xfId="0" applyNumberFormat="1" applyFont="1" applyAlignment="1"/>
    <xf numFmtId="1" fontId="13" fillId="9" borderId="12" xfId="0" applyNumberFormat="1" applyFont="1" applyFill="1" applyBorder="1" applyAlignment="1">
      <alignment horizontal="center" vertical="center"/>
    </xf>
    <xf numFmtId="1" fontId="7" fillId="6" borderId="9" xfId="0" applyNumberFormat="1" applyFont="1" applyFill="1" applyBorder="1" applyAlignment="1">
      <alignment horizontal="center" vertical="center"/>
    </xf>
    <xf numFmtId="164" fontId="17" fillId="14" borderId="6" xfId="0" applyNumberFormat="1" applyFont="1" applyFill="1" applyBorder="1" applyAlignment="1">
      <alignment vertical="center"/>
    </xf>
    <xf numFmtId="164" fontId="17" fillId="14" borderId="7" xfId="0" applyNumberFormat="1" applyFont="1" applyFill="1" applyBorder="1" applyAlignment="1">
      <alignment vertical="center"/>
    </xf>
    <xf numFmtId="164" fontId="17" fillId="13" borderId="6" xfId="1" applyNumberFormat="1" applyFont="1" applyFill="1" applyBorder="1" applyAlignment="1">
      <alignment vertical="center"/>
    </xf>
    <xf numFmtId="164" fontId="17" fillId="13" borderId="7" xfId="1" applyNumberFormat="1" applyFont="1" applyFill="1" applyBorder="1" applyAlignment="1">
      <alignment vertical="center"/>
    </xf>
    <xf numFmtId="164" fontId="7" fillId="6" borderId="6" xfId="1" applyNumberFormat="1" applyFont="1" applyFill="1" applyBorder="1" applyAlignment="1">
      <alignment vertical="center"/>
    </xf>
    <xf numFmtId="164" fontId="7" fillId="6" borderId="7" xfId="1" applyNumberFormat="1" applyFont="1" applyFill="1" applyBorder="1" applyAlignment="1">
      <alignment vertical="center"/>
    </xf>
    <xf numFmtId="164" fontId="17" fillId="8" borderId="6" xfId="1" applyNumberFormat="1" applyFont="1" applyFill="1" applyBorder="1" applyAlignment="1">
      <alignment horizontal="center" vertical="center"/>
    </xf>
    <xf numFmtId="164" fontId="17" fillId="8" borderId="7" xfId="1" applyNumberFormat="1" applyFont="1" applyFill="1" applyBorder="1" applyAlignment="1">
      <alignment horizontal="center" vertical="center"/>
    </xf>
    <xf numFmtId="164" fontId="7" fillId="6" borderId="6" xfId="1" applyNumberFormat="1" applyFont="1" applyFill="1" applyBorder="1" applyAlignment="1">
      <alignment horizontal="center" vertical="center"/>
    </xf>
    <xf numFmtId="164" fontId="7" fillId="6" borderId="7" xfId="1" applyNumberFormat="1" applyFont="1" applyFill="1" applyBorder="1" applyAlignment="1">
      <alignment horizontal="center" vertical="center"/>
    </xf>
    <xf numFmtId="164" fontId="17" fillId="11" borderId="6" xfId="1" applyNumberFormat="1" applyFont="1" applyFill="1" applyBorder="1" applyAlignment="1">
      <alignment vertical="center"/>
    </xf>
    <xf numFmtId="164" fontId="17" fillId="11" borderId="7" xfId="1" applyNumberFormat="1" applyFont="1" applyFill="1" applyBorder="1" applyAlignment="1">
      <alignment vertical="center"/>
    </xf>
    <xf numFmtId="164" fontId="17" fillId="8" borderId="6" xfId="1" applyNumberFormat="1" applyFont="1" applyFill="1" applyBorder="1" applyAlignment="1">
      <alignment vertical="center"/>
    </xf>
    <xf numFmtId="164" fontId="17" fillId="8" borderId="7" xfId="1" applyNumberFormat="1" applyFont="1" applyFill="1" applyBorder="1" applyAlignment="1">
      <alignment vertical="center"/>
    </xf>
    <xf numFmtId="164" fontId="17" fillId="13" borderId="6" xfId="1" applyNumberFormat="1" applyFont="1" applyFill="1" applyBorder="1" applyAlignment="1">
      <alignment horizontal="left" vertical="center"/>
    </xf>
    <xf numFmtId="164" fontId="17" fillId="13" borderId="7" xfId="1" applyNumberFormat="1" applyFont="1" applyFill="1" applyBorder="1" applyAlignment="1">
      <alignment horizontal="left" vertical="center"/>
    </xf>
    <xf numFmtId="164" fontId="17" fillId="13" borderId="6" xfId="1" applyNumberFormat="1" applyFont="1" applyFill="1" applyBorder="1" applyAlignment="1">
      <alignment horizontal="center" vertical="center"/>
    </xf>
    <xf numFmtId="164" fontId="17" fillId="13" borderId="7" xfId="1" applyNumberFormat="1" applyFont="1" applyFill="1" applyBorder="1" applyAlignment="1">
      <alignment horizontal="center" vertical="center"/>
    </xf>
    <xf numFmtId="164" fontId="7" fillId="15" borderId="6" xfId="1" applyNumberFormat="1" applyFont="1" applyFill="1" applyBorder="1" applyAlignment="1">
      <alignment vertical="center"/>
    </xf>
    <xf numFmtId="164" fontId="7" fillId="15" borderId="7" xfId="1" applyNumberFormat="1" applyFont="1" applyFill="1" applyBorder="1" applyAlignment="1">
      <alignment vertical="center"/>
    </xf>
    <xf numFmtId="164" fontId="17" fillId="9" borderId="8" xfId="0" applyNumberFormat="1" applyFont="1" applyFill="1" applyBorder="1" applyAlignment="1">
      <alignment vertical="center"/>
    </xf>
    <xf numFmtId="164" fontId="17" fillId="9" borderId="9" xfId="0" applyNumberFormat="1" applyFont="1" applyFill="1" applyBorder="1" applyAlignment="1">
      <alignment vertical="center"/>
    </xf>
    <xf numFmtId="164" fontId="17" fillId="11" borderId="9" xfId="0" applyNumberFormat="1" applyFont="1" applyFill="1" applyBorder="1" applyAlignment="1">
      <alignment vertical="center"/>
    </xf>
    <xf numFmtId="164" fontId="17" fillId="14" borderId="9" xfId="0" applyNumberFormat="1" applyFont="1" applyFill="1" applyBorder="1" applyAlignment="1">
      <alignment vertical="center"/>
    </xf>
    <xf numFmtId="164" fontId="17" fillId="11" borderId="9" xfId="1" applyNumberFormat="1" applyFont="1" applyFill="1" applyBorder="1" applyAlignment="1">
      <alignment horizontal="left" vertical="center"/>
    </xf>
    <xf numFmtId="164" fontId="17" fillId="8" borderId="9" xfId="1" applyNumberFormat="1" applyFont="1" applyFill="1" applyBorder="1" applyAlignment="1">
      <alignment horizontal="left" vertical="center"/>
    </xf>
    <xf numFmtId="164" fontId="7" fillId="0" borderId="3" xfId="1" applyNumberFormat="1" applyFont="1" applyBorder="1" applyAlignment="1">
      <alignment horizontal="left" vertical="center"/>
    </xf>
    <xf numFmtId="164" fontId="7" fillId="0" borderId="12" xfId="1" applyNumberFormat="1" applyFont="1" applyBorder="1" applyAlignment="1">
      <alignment horizontal="left" vertical="center"/>
    </xf>
    <xf numFmtId="164" fontId="17" fillId="13" borderId="9" xfId="0" applyNumberFormat="1" applyFont="1" applyFill="1" applyBorder="1" applyAlignment="1">
      <alignment vertical="center"/>
    </xf>
    <xf numFmtId="164" fontId="7" fillId="6" borderId="9" xfId="1" applyNumberFormat="1" applyFont="1" applyFill="1" applyBorder="1" applyAlignment="1">
      <alignment horizontal="left" vertical="center"/>
    </xf>
    <xf numFmtId="1" fontId="8" fillId="0" borderId="3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164" fontId="13" fillId="12" borderId="4" xfId="1" applyNumberFormat="1" applyFont="1" applyFill="1" applyBorder="1" applyAlignment="1">
      <alignment horizontal="center" vertical="center"/>
    </xf>
    <xf numFmtId="164" fontId="8" fillId="0" borderId="10" xfId="1" applyNumberFormat="1" applyFont="1" applyBorder="1" applyAlignment="1">
      <alignment horizontal="center" vertical="center"/>
    </xf>
    <xf numFmtId="164" fontId="15" fillId="7" borderId="9" xfId="0" applyNumberFormat="1" applyFont="1" applyFill="1" applyBorder="1" applyAlignment="1">
      <alignment vertical="center"/>
    </xf>
    <xf numFmtId="164" fontId="13" fillId="12" borderId="5" xfId="1" applyNumberFormat="1" applyFont="1" applyFill="1" applyBorder="1" applyAlignment="1">
      <alignment vertical="center"/>
    </xf>
    <xf numFmtId="164" fontId="8" fillId="0" borderId="10" xfId="1" applyNumberFormat="1" applyFont="1" applyBorder="1" applyAlignment="1">
      <alignment vertical="center"/>
    </xf>
    <xf numFmtId="164" fontId="13" fillId="12" borderId="1" xfId="1" applyNumberFormat="1" applyFont="1" applyFill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164" fontId="8" fillId="0" borderId="5" xfId="1" applyNumberFormat="1" applyFont="1" applyBorder="1" applyAlignment="1">
      <alignment vertical="center"/>
    </xf>
    <xf numFmtId="164" fontId="13" fillId="2" borderId="4" xfId="1" applyNumberFormat="1" applyFont="1" applyFill="1" applyBorder="1" applyAlignment="1">
      <alignment horizontal="center" vertical="center"/>
    </xf>
    <xf numFmtId="164" fontId="0" fillId="0" borderId="12" xfId="0" applyNumberFormat="1" applyBorder="1" applyAlignment="1">
      <alignment vertical="center"/>
    </xf>
    <xf numFmtId="164" fontId="19" fillId="7" borderId="9" xfId="0" applyNumberFormat="1" applyFont="1" applyFill="1" applyBorder="1" applyAlignment="1">
      <alignment vertical="center"/>
    </xf>
    <xf numFmtId="164" fontId="0" fillId="0" borderId="7" xfId="0" applyNumberFormat="1" applyBorder="1" applyAlignment="1">
      <alignment vertical="center"/>
    </xf>
    <xf numFmtId="164" fontId="0" fillId="0" borderId="9" xfId="0" applyNumberFormat="1" applyBorder="1" applyAlignment="1">
      <alignment vertical="center"/>
    </xf>
    <xf numFmtId="164" fontId="7" fillId="0" borderId="5" xfId="1" applyNumberFormat="1" applyFont="1" applyFill="1" applyBorder="1" applyAlignment="1">
      <alignment vertical="center"/>
    </xf>
    <xf numFmtId="1" fontId="17" fillId="8" borderId="9" xfId="0" applyNumberFormat="1" applyFont="1" applyFill="1" applyBorder="1" applyAlignment="1">
      <alignment horizontal="center" vertical="center"/>
    </xf>
    <xf numFmtId="1" fontId="8" fillId="0" borderId="12" xfId="0" applyNumberFormat="1" applyFont="1" applyFill="1" applyBorder="1" applyAlignment="1">
      <alignment horizontal="center" vertical="center"/>
    </xf>
    <xf numFmtId="1" fontId="8" fillId="15" borderId="9" xfId="0" applyNumberFormat="1" applyFont="1" applyFill="1" applyBorder="1" applyAlignment="1">
      <alignment horizontal="center" vertical="center"/>
    </xf>
    <xf numFmtId="43" fontId="8" fillId="0" borderId="7" xfId="1" applyFont="1" applyFill="1" applyBorder="1" applyAlignment="1">
      <alignment horizontal="center" vertical="center"/>
    </xf>
    <xf numFmtId="43" fontId="8" fillId="0" borderId="12" xfId="1" applyFont="1" applyBorder="1" applyAlignment="1">
      <alignment horizontal="center" vertical="center"/>
    </xf>
    <xf numFmtId="43" fontId="8" fillId="6" borderId="9" xfId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vertical="center"/>
    </xf>
    <xf numFmtId="49" fontId="7" fillId="6" borderId="11" xfId="0" applyNumberFormat="1" applyFont="1" applyFill="1" applyBorder="1" applyAlignment="1">
      <alignment horizontal="center" vertical="center"/>
    </xf>
    <xf numFmtId="49" fontId="7" fillId="6" borderId="14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vertical="center"/>
    </xf>
    <xf numFmtId="49" fontId="7" fillId="6" borderId="14" xfId="0" applyNumberFormat="1" applyFont="1" applyFill="1" applyBorder="1" applyAlignment="1">
      <alignment vertical="center"/>
    </xf>
    <xf numFmtId="43" fontId="8" fillId="0" borderId="1" xfId="1" applyFont="1" applyFill="1" applyBorder="1" applyAlignment="1">
      <alignment horizontal="center" vertical="center"/>
    </xf>
    <xf numFmtId="43" fontId="8" fillId="0" borderId="10" xfId="1" applyFont="1" applyFill="1" applyBorder="1" applyAlignment="1">
      <alignment horizontal="center" vertical="center"/>
    </xf>
    <xf numFmtId="43" fontId="8" fillId="0" borderId="5" xfId="1" applyFont="1" applyFill="1" applyBorder="1" applyAlignment="1">
      <alignment horizontal="center" vertical="center"/>
    </xf>
    <xf numFmtId="43" fontId="8" fillId="6" borderId="4" xfId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0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49" fontId="17" fillId="8" borderId="4" xfId="0" applyNumberFormat="1" applyFont="1" applyFill="1" applyBorder="1" applyAlignment="1">
      <alignment horizontal="left" vertical="center"/>
    </xf>
    <xf numFmtId="49" fontId="25" fillId="8" borderId="4" xfId="0" applyNumberFormat="1" applyFont="1" applyFill="1" applyBorder="1" applyAlignment="1">
      <alignment vertical="center"/>
    </xf>
    <xf numFmtId="43" fontId="13" fillId="13" borderId="4" xfId="1" applyFont="1" applyFill="1" applyBorder="1" applyAlignment="1">
      <alignment horizontal="center" vertical="center"/>
    </xf>
    <xf numFmtId="43" fontId="13" fillId="8" borderId="9" xfId="1" applyFont="1" applyFill="1" applyBorder="1" applyAlignment="1">
      <alignment horizontal="center" vertical="center"/>
    </xf>
    <xf numFmtId="164" fontId="7" fillId="6" borderId="11" xfId="1" applyNumberFormat="1" applyFont="1" applyFill="1" applyBorder="1" applyAlignment="1">
      <alignment vertical="center"/>
    </xf>
    <xf numFmtId="164" fontId="7" fillId="6" borderId="12" xfId="1" applyNumberFormat="1" applyFont="1" applyFill="1" applyBorder="1" applyAlignment="1">
      <alignment vertical="center"/>
    </xf>
    <xf numFmtId="164" fontId="17" fillId="11" borderId="8" xfId="1" applyNumberFormat="1" applyFont="1" applyFill="1" applyBorder="1" applyAlignment="1">
      <alignment vertical="center"/>
    </xf>
    <xf numFmtId="164" fontId="17" fillId="11" borderId="9" xfId="1" applyNumberFormat="1" applyFont="1" applyFill="1" applyBorder="1" applyAlignment="1">
      <alignment vertical="center"/>
    </xf>
    <xf numFmtId="164" fontId="7" fillId="6" borderId="11" xfId="1" applyNumberFormat="1" applyFont="1" applyFill="1" applyBorder="1" applyAlignment="1">
      <alignment horizontal="center" vertical="center"/>
    </xf>
    <xf numFmtId="164" fontId="7" fillId="6" borderId="12" xfId="1" applyNumberFormat="1" applyFont="1" applyFill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0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43" fontId="7" fillId="6" borderId="15" xfId="1" applyFont="1" applyFill="1" applyBorder="1" applyAlignment="1">
      <alignment vertical="center"/>
    </xf>
    <xf numFmtId="43" fontId="0" fillId="0" borderId="0" xfId="1" applyFont="1"/>
    <xf numFmtId="49" fontId="7" fillId="6" borderId="4" xfId="0" applyNumberFormat="1" applyFont="1" applyFill="1" applyBorder="1" applyAlignment="1">
      <alignment horizontal="left" vertical="center"/>
    </xf>
    <xf numFmtId="164" fontId="8" fillId="6" borderId="9" xfId="1" applyNumberFormat="1" applyFont="1" applyFill="1" applyBorder="1" applyAlignment="1">
      <alignment vertical="center"/>
    </xf>
    <xf numFmtId="164" fontId="8" fillId="0" borderId="13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164" fontId="8" fillId="6" borderId="4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/>
    </xf>
    <xf numFmtId="164" fontId="8" fillId="0" borderId="10" xfId="1" applyNumberFormat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vertical="center"/>
    </xf>
    <xf numFmtId="1" fontId="8" fillId="6" borderId="12" xfId="0" applyNumberFormat="1" applyFont="1" applyFill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Border="1" applyAlignment="1">
      <alignment vertical="center"/>
    </xf>
    <xf numFmtId="164" fontId="7" fillId="0" borderId="13" xfId="1" applyNumberFormat="1" applyFont="1" applyBorder="1" applyAlignment="1">
      <alignment horizontal="center" vertical="center"/>
    </xf>
    <xf numFmtId="164" fontId="17" fillId="13" borderId="2" xfId="1" applyNumberFormat="1" applyFont="1" applyFill="1" applyBorder="1" applyAlignment="1">
      <alignment horizontal="center" vertical="center"/>
    </xf>
    <xf numFmtId="164" fontId="17" fillId="13" borderId="3" xfId="1" applyNumberFormat="1" applyFont="1" applyFill="1" applyBorder="1" applyAlignment="1">
      <alignment horizontal="center" vertical="center"/>
    </xf>
    <xf numFmtId="49" fontId="7" fillId="6" borderId="13" xfId="0" applyNumberFormat="1" applyFont="1" applyFill="1" applyBorder="1" applyAlignment="1">
      <alignment vertical="center"/>
    </xf>
    <xf numFmtId="43" fontId="8" fillId="0" borderId="12" xfId="1" applyFont="1" applyFill="1" applyBorder="1" applyAlignment="1">
      <alignment horizontal="center" vertical="center"/>
    </xf>
    <xf numFmtId="164" fontId="8" fillId="0" borderId="14" xfId="1" applyNumberFormat="1" applyFont="1" applyBorder="1" applyAlignment="1">
      <alignment vertical="center"/>
    </xf>
    <xf numFmtId="164" fontId="17" fillId="12" borderId="15" xfId="1" applyNumberFormat="1" applyFont="1" applyFill="1" applyBorder="1" applyAlignment="1">
      <alignment vertical="center"/>
    </xf>
    <xf numFmtId="164" fontId="8" fillId="0" borderId="3" xfId="1" applyNumberFormat="1" applyFont="1" applyBorder="1" applyAlignment="1">
      <alignment horizontal="center" vertical="center"/>
    </xf>
    <xf numFmtId="164" fontId="8" fillId="0" borderId="12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164" fontId="8" fillId="0" borderId="5" xfId="1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49" fontId="7" fillId="6" borderId="8" xfId="0" applyNumberFormat="1" applyFont="1" applyFill="1" applyBorder="1" applyAlignment="1">
      <alignment horizontal="left" vertical="center"/>
    </xf>
    <xf numFmtId="49" fontId="7" fillId="0" borderId="10" xfId="0" applyNumberFormat="1" applyFont="1" applyFill="1" applyBorder="1" applyAlignment="1">
      <alignment horizontal="left" vertical="center"/>
    </xf>
    <xf numFmtId="164" fontId="7" fillId="0" borderId="13" xfId="1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vertical="center"/>
    </xf>
    <xf numFmtId="0" fontId="2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11" xfId="0" applyNumberFormat="1" applyFont="1" applyFill="1" applyBorder="1" applyAlignment="1">
      <alignment vertical="center"/>
    </xf>
    <xf numFmtId="49" fontId="17" fillId="11" borderId="5" xfId="0" applyNumberFormat="1" applyFont="1" applyFill="1" applyBorder="1" applyAlignment="1">
      <alignment vertical="center"/>
    </xf>
    <xf numFmtId="49" fontId="17" fillId="11" borderId="14" xfId="0" applyNumberFormat="1" applyFont="1" applyFill="1" applyBorder="1" applyAlignment="1">
      <alignment horizontal="center" vertical="center"/>
    </xf>
    <xf numFmtId="49" fontId="17" fillId="11" borderId="12" xfId="0" applyNumberFormat="1" applyFont="1" applyFill="1" applyBorder="1" applyAlignment="1">
      <alignment vertical="center"/>
    </xf>
    <xf numFmtId="49" fontId="17" fillId="11" borderId="14" xfId="0" applyNumberFormat="1" applyFont="1" applyFill="1" applyBorder="1" applyAlignment="1">
      <alignment vertical="center"/>
    </xf>
    <xf numFmtId="164" fontId="17" fillId="11" borderId="11" xfId="1" applyNumberFormat="1" applyFont="1" applyFill="1" applyBorder="1" applyAlignment="1">
      <alignment horizontal="center" vertical="center"/>
    </xf>
    <xf numFmtId="164" fontId="17" fillId="11" borderId="12" xfId="1" applyNumberFormat="1" applyFont="1" applyFill="1" applyBorder="1" applyAlignment="1">
      <alignment horizontal="center" vertical="center"/>
    </xf>
    <xf numFmtId="1" fontId="13" fillId="11" borderId="1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vertical="center"/>
    </xf>
    <xf numFmtId="49" fontId="7" fillId="6" borderId="8" xfId="0" applyNumberFormat="1" applyFont="1" applyFill="1" applyBorder="1" applyAlignment="1">
      <alignment vertical="center"/>
    </xf>
    <xf numFmtId="1" fontId="8" fillId="6" borderId="4" xfId="0" applyNumberFormat="1" applyFont="1" applyFill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 vertical="center"/>
    </xf>
    <xf numFmtId="1" fontId="8" fillId="0" borderId="9" xfId="0" applyNumberFormat="1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43" fontId="7" fillId="0" borderId="10" xfId="1" applyFont="1" applyFill="1" applyBorder="1" applyAlignment="1">
      <alignment horizontal="center" vertical="center"/>
    </xf>
    <xf numFmtId="43" fontId="8" fillId="0" borderId="9" xfId="1" applyFont="1" applyFill="1" applyBorder="1" applyAlignment="1">
      <alignment horizontal="center" vertical="center"/>
    </xf>
    <xf numFmtId="43" fontId="8" fillId="0" borderId="3" xfId="1" applyFont="1" applyFill="1" applyBorder="1" applyAlignment="1">
      <alignment horizontal="center" vertical="center"/>
    </xf>
    <xf numFmtId="49" fontId="26" fillId="0" borderId="10" xfId="0" applyNumberFormat="1" applyFont="1" applyFill="1" applyBorder="1" applyAlignment="1">
      <alignment vertical="center"/>
    </xf>
    <xf numFmtId="49" fontId="26" fillId="0" borderId="10" xfId="0" applyNumberFormat="1" applyFont="1" applyBorder="1" applyAlignment="1">
      <alignment vertical="center"/>
    </xf>
    <xf numFmtId="164" fontId="26" fillId="0" borderId="6" xfId="1" applyNumberFormat="1" applyFont="1" applyBorder="1" applyAlignment="1">
      <alignment horizontal="center" vertical="center"/>
    </xf>
    <xf numFmtId="164" fontId="26" fillId="0" borderId="7" xfId="1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horizontal="left" vertical="center"/>
    </xf>
    <xf numFmtId="49" fontId="11" fillId="7" borderId="15" xfId="0" applyNumberFormat="1" applyFont="1" applyFill="1" applyBorder="1" applyAlignment="1">
      <alignment horizontal="left" vertical="center"/>
    </xf>
    <xf numFmtId="49" fontId="17" fillId="2" borderId="1" xfId="0" applyNumberFormat="1" applyFont="1" applyFill="1" applyBorder="1" applyAlignment="1">
      <alignment horizontal="left" vertical="center" wrapText="1"/>
    </xf>
    <xf numFmtId="49" fontId="17" fillId="2" borderId="5" xfId="0" applyNumberFormat="1" applyFont="1" applyFill="1" applyBorder="1" applyAlignment="1">
      <alignment horizontal="left" vertical="center" wrapText="1"/>
    </xf>
    <xf numFmtId="49" fontId="17" fillId="2" borderId="2" xfId="0" applyNumberFormat="1" applyFont="1" applyFill="1" applyBorder="1" applyAlignment="1">
      <alignment horizontal="left" vertical="center"/>
    </xf>
    <xf numFmtId="49" fontId="17" fillId="2" borderId="13" xfId="0" applyNumberFormat="1" applyFont="1" applyFill="1" applyBorder="1" applyAlignment="1">
      <alignment horizontal="left" vertical="center"/>
    </xf>
    <xf numFmtId="49" fontId="17" fillId="2" borderId="3" xfId="0" applyNumberFormat="1" applyFont="1" applyFill="1" applyBorder="1" applyAlignment="1">
      <alignment horizontal="left" vertical="center"/>
    </xf>
    <xf numFmtId="49" fontId="17" fillId="2" borderId="3" xfId="0" applyNumberFormat="1" applyFont="1" applyFill="1" applyBorder="1" applyAlignment="1">
      <alignment horizontal="center" vertical="center" wrapText="1"/>
    </xf>
    <xf numFmtId="49" fontId="17" fillId="2" borderId="12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7" fillId="0" borderId="0" xfId="0" applyNumberFormat="1" applyFont="1" applyBorder="1" applyAlignment="1">
      <alignment horizontal="left" vertical="center" wrapText="1"/>
    </xf>
    <xf numFmtId="49" fontId="17" fillId="8" borderId="1" xfId="0" applyNumberFormat="1" applyFont="1" applyFill="1" applyBorder="1" applyAlignment="1">
      <alignment horizontal="left" vertical="center"/>
    </xf>
    <xf numFmtId="49" fontId="17" fillId="8" borderId="5" xfId="0" applyNumberFormat="1" applyFont="1" applyFill="1" applyBorder="1" applyAlignment="1">
      <alignment horizontal="left" vertical="center"/>
    </xf>
    <xf numFmtId="49" fontId="17" fillId="8" borderId="2" xfId="0" applyNumberFormat="1" applyFont="1" applyFill="1" applyBorder="1" applyAlignment="1">
      <alignment horizontal="center" vertical="center"/>
    </xf>
    <xf numFmtId="49" fontId="17" fillId="8" borderId="11" xfId="0" applyNumberFormat="1" applyFont="1" applyFill="1" applyBorder="1" applyAlignment="1">
      <alignment horizontal="center" vertical="center"/>
    </xf>
    <xf numFmtId="49" fontId="17" fillId="8" borderId="13" xfId="0" applyNumberFormat="1" applyFont="1" applyFill="1" applyBorder="1" applyAlignment="1">
      <alignment horizontal="center" vertical="center"/>
    </xf>
    <xf numFmtId="49" fontId="17" fillId="8" borderId="14" xfId="0" applyNumberFormat="1" applyFont="1" applyFill="1" applyBorder="1" applyAlignment="1">
      <alignment horizontal="center" vertical="center"/>
    </xf>
    <xf numFmtId="164" fontId="17" fillId="8" borderId="2" xfId="0" applyNumberFormat="1" applyFont="1" applyFill="1" applyBorder="1" applyAlignment="1">
      <alignment horizontal="center" vertical="center"/>
    </xf>
    <xf numFmtId="164" fontId="17" fillId="8" borderId="11" xfId="0" applyNumberFormat="1" applyFont="1" applyFill="1" applyBorder="1" applyAlignment="1">
      <alignment horizontal="center" vertical="center"/>
    </xf>
    <xf numFmtId="164" fontId="17" fillId="8" borderId="3" xfId="0" applyNumberFormat="1" applyFont="1" applyFill="1" applyBorder="1" applyAlignment="1">
      <alignment horizontal="center" vertical="center"/>
    </xf>
    <xf numFmtId="164" fontId="17" fillId="8" borderId="12" xfId="0" applyNumberFormat="1" applyFont="1" applyFill="1" applyBorder="1" applyAlignment="1">
      <alignment horizontal="center" vertical="center"/>
    </xf>
    <xf numFmtId="49" fontId="7" fillId="6" borderId="15" xfId="0" applyNumberFormat="1" applyFont="1" applyFill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left" vertical="center"/>
    </xf>
    <xf numFmtId="0" fontId="13" fillId="10" borderId="1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/>
    </xf>
    <xf numFmtId="1" fontId="13" fillId="8" borderId="3" xfId="0" applyNumberFormat="1" applyFont="1" applyFill="1" applyBorder="1" applyAlignment="1">
      <alignment horizontal="center" vertical="center"/>
    </xf>
    <xf numFmtId="1" fontId="13" fillId="8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 vertical="center" textRotation="90" wrapText="1"/>
    </xf>
    <xf numFmtId="0" fontId="6" fillId="5" borderId="10" xfId="0" applyFont="1" applyFill="1" applyBorder="1" applyAlignment="1">
      <alignment horizontal="center" vertical="center" textRotation="90" wrapText="1"/>
    </xf>
    <xf numFmtId="0" fontId="6" fillId="5" borderId="5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3" fillId="5" borderId="2" xfId="0" applyFont="1" applyFill="1" applyBorder="1" applyAlignment="1">
      <alignment horizontal="center" vertical="center" textRotation="90" wrapText="1"/>
    </xf>
    <xf numFmtId="0" fontId="13" fillId="5" borderId="3" xfId="0" applyFont="1" applyFill="1" applyBorder="1" applyAlignment="1">
      <alignment horizontal="center" vertical="center" textRotation="90" wrapText="1"/>
    </xf>
    <xf numFmtId="0" fontId="13" fillId="5" borderId="6" xfId="0" applyFont="1" applyFill="1" applyBorder="1" applyAlignment="1">
      <alignment horizontal="center" vertical="center" textRotation="90" wrapText="1"/>
    </xf>
    <xf numFmtId="0" fontId="13" fillId="5" borderId="7" xfId="0" applyFont="1" applyFill="1" applyBorder="1" applyAlignment="1">
      <alignment horizontal="center" vertical="center" textRotation="90" wrapText="1"/>
    </xf>
    <xf numFmtId="0" fontId="13" fillId="5" borderId="11" xfId="0" applyFont="1" applyFill="1" applyBorder="1" applyAlignment="1">
      <alignment horizontal="center" vertical="center" textRotation="90" wrapText="1"/>
    </xf>
    <xf numFmtId="0" fontId="13" fillId="5" borderId="12" xfId="0" applyFont="1" applyFill="1" applyBorder="1" applyAlignment="1">
      <alignment horizontal="center" vertical="center" textRotation="90" wrapText="1"/>
    </xf>
    <xf numFmtId="0" fontId="13" fillId="5" borderId="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49" fontId="12" fillId="0" borderId="0" xfId="0" applyNumberFormat="1" applyFont="1" applyAlignment="1">
      <alignment horizontal="left" vertical="center"/>
    </xf>
  </cellXfs>
  <cellStyles count="3">
    <cellStyle name="Normal 3" xfId="2"/>
    <cellStyle name="Obično" xfId="0" builtinId="0"/>
    <cellStyle name="Zarez" xfId="1" builtinId="3"/>
  </cellStyles>
  <dxfs count="0"/>
  <tableStyles count="0" defaultTableStyle="TableStyleMedium9" defaultPivotStyle="PivotStyleLight16"/>
  <colors>
    <mruColors>
      <color rgb="FFFFFF99"/>
      <color rgb="FFFF99CC"/>
      <color rgb="FFFFFFCC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1"/>
  <sheetViews>
    <sheetView topLeftCell="A97" workbookViewId="0">
      <selection activeCell="A3" sqref="A3:K3"/>
    </sheetView>
  </sheetViews>
  <sheetFormatPr defaultRowHeight="15"/>
  <cols>
    <col min="1" max="1" width="2" customWidth="1"/>
    <col min="2" max="2" width="2.140625" customWidth="1"/>
    <col min="3" max="3" width="2.28515625" customWidth="1"/>
    <col min="4" max="4" width="2.140625" customWidth="1"/>
    <col min="5" max="5" width="2" customWidth="1"/>
    <col min="6" max="6" width="2.28515625" customWidth="1"/>
    <col min="7" max="8" width="1.85546875" customWidth="1"/>
    <col min="9" max="9" width="5.7109375" customWidth="1"/>
    <col min="11" max="11" width="52.85546875" customWidth="1"/>
    <col min="12" max="13" width="14.42578125" customWidth="1"/>
    <col min="14" max="14" width="9.42578125" customWidth="1"/>
  </cols>
  <sheetData>
    <row r="1" spans="1:16">
      <c r="A1" s="46" t="s">
        <v>494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6">
      <c r="A2" s="446" t="s">
        <v>499</v>
      </c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</row>
    <row r="3" spans="1:16" ht="18">
      <c r="A3" s="448"/>
      <c r="B3" s="449"/>
      <c r="C3" s="449"/>
      <c r="D3" s="449"/>
      <c r="E3" s="449"/>
      <c r="F3" s="449"/>
      <c r="G3" s="449"/>
      <c r="H3" s="449"/>
      <c r="I3" s="449"/>
      <c r="J3" s="449"/>
      <c r="K3" s="449"/>
      <c r="L3" s="17"/>
      <c r="M3" s="17"/>
      <c r="N3" s="18"/>
    </row>
    <row r="4" spans="1:16" ht="18">
      <c r="A4" s="452" t="s">
        <v>488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</row>
    <row r="5" spans="1:16" ht="18">
      <c r="A5" s="452" t="s">
        <v>386</v>
      </c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</row>
    <row r="6" spans="1:16" ht="17.45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8"/>
    </row>
    <row r="7" spans="1:16">
      <c r="A7" s="453" t="s">
        <v>160</v>
      </c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</row>
    <row r="8" spans="1:16" ht="15.75">
      <c r="A8" s="450" t="s">
        <v>0</v>
      </c>
      <c r="B8" s="450"/>
      <c r="C8" s="450"/>
      <c r="D8" s="450"/>
      <c r="E8" s="450"/>
      <c r="F8" s="450"/>
      <c r="G8" s="450"/>
      <c r="H8" s="450"/>
      <c r="I8" s="450"/>
      <c r="J8" s="450"/>
      <c r="K8" s="450"/>
      <c r="L8" s="450"/>
      <c r="M8" s="450"/>
      <c r="N8" s="450"/>
    </row>
    <row r="9" spans="1:16" ht="14.45" customHeight="1">
      <c r="A9" s="20"/>
      <c r="B9" s="20"/>
      <c r="C9" s="20"/>
      <c r="D9" s="20"/>
      <c r="E9" s="20"/>
      <c r="F9" s="20"/>
      <c r="G9" s="20"/>
      <c r="H9" s="20"/>
      <c r="I9" s="20"/>
      <c r="J9" s="20"/>
      <c r="K9" s="21"/>
      <c r="L9" s="17"/>
      <c r="M9" s="17"/>
      <c r="N9" s="18"/>
    </row>
    <row r="10" spans="1:16">
      <c r="A10" s="451" t="s">
        <v>1</v>
      </c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451"/>
      <c r="N10" s="451"/>
    </row>
    <row r="11" spans="1:16" ht="13.9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16">
      <c r="A12" s="212" t="s">
        <v>5</v>
      </c>
      <c r="B12" s="213"/>
      <c r="C12" s="212"/>
      <c r="D12" s="213"/>
      <c r="E12" s="213"/>
      <c r="F12" s="24"/>
      <c r="G12" s="24"/>
      <c r="H12" s="67"/>
      <c r="I12" s="460" t="s">
        <v>305</v>
      </c>
      <c r="J12" s="23"/>
      <c r="K12" s="24"/>
      <c r="L12" s="186" t="s">
        <v>2</v>
      </c>
      <c r="M12" s="465" t="s">
        <v>387</v>
      </c>
      <c r="N12" s="467" t="s">
        <v>3</v>
      </c>
    </row>
    <row r="13" spans="1:16">
      <c r="A13" s="25">
        <v>1</v>
      </c>
      <c r="B13" s="26">
        <v>2</v>
      </c>
      <c r="C13" s="26">
        <v>3</v>
      </c>
      <c r="D13" s="26">
        <v>4</v>
      </c>
      <c r="E13" s="26">
        <v>5</v>
      </c>
      <c r="F13" s="26">
        <v>6</v>
      </c>
      <c r="G13" s="26">
        <v>7</v>
      </c>
      <c r="H13" s="68" t="s">
        <v>165</v>
      </c>
      <c r="I13" s="461"/>
      <c r="J13" s="69"/>
      <c r="K13" s="223"/>
      <c r="L13" s="196" t="s">
        <v>131</v>
      </c>
      <c r="M13" s="466"/>
      <c r="N13" s="468"/>
    </row>
    <row r="14" spans="1:16">
      <c r="A14" s="27"/>
      <c r="B14" s="28"/>
      <c r="C14" s="28"/>
      <c r="D14" s="28"/>
      <c r="E14" s="28"/>
      <c r="F14" s="28"/>
      <c r="G14" s="28"/>
      <c r="H14" s="28"/>
      <c r="I14" s="29" t="s">
        <v>7</v>
      </c>
      <c r="J14" s="29"/>
      <c r="K14" s="29"/>
      <c r="L14" s="28"/>
      <c r="M14" s="283"/>
      <c r="N14" s="284" t="s">
        <v>4</v>
      </c>
    </row>
    <row r="15" spans="1:16">
      <c r="A15" s="102" t="s">
        <v>100</v>
      </c>
      <c r="B15" s="103"/>
      <c r="C15" s="103" t="s">
        <v>6</v>
      </c>
      <c r="D15" s="103"/>
      <c r="E15" s="103" t="s">
        <v>289</v>
      </c>
      <c r="F15" s="103" t="s">
        <v>290</v>
      </c>
      <c r="G15" s="103"/>
      <c r="H15" s="214"/>
      <c r="I15" s="140">
        <v>6</v>
      </c>
      <c r="J15" s="10" t="s">
        <v>11</v>
      </c>
      <c r="K15" s="104"/>
      <c r="L15" s="107">
        <f>L39</f>
        <v>12238300</v>
      </c>
      <c r="M15" s="107">
        <f>M39</f>
        <v>11981245</v>
      </c>
      <c r="N15" s="331">
        <f>M15/L15*100</f>
        <v>97.899585726775769</v>
      </c>
    </row>
    <row r="16" spans="1:16">
      <c r="A16" s="60"/>
      <c r="B16" s="47"/>
      <c r="C16" s="47"/>
      <c r="D16" s="47"/>
      <c r="E16" s="47"/>
      <c r="F16" s="47"/>
      <c r="G16" s="47" t="s">
        <v>291</v>
      </c>
      <c r="H16" s="182"/>
      <c r="I16" s="140">
        <v>7</v>
      </c>
      <c r="J16" s="10" t="s">
        <v>13</v>
      </c>
      <c r="K16" s="104"/>
      <c r="L16" s="107">
        <f>L62</f>
        <v>0</v>
      </c>
      <c r="M16" s="107">
        <f>M62</f>
        <v>16400</v>
      </c>
      <c r="N16" s="331">
        <v>0</v>
      </c>
    </row>
    <row r="17" spans="1:14">
      <c r="A17" s="60" t="s">
        <v>100</v>
      </c>
      <c r="B17" s="47"/>
      <c r="C17" s="47" t="s">
        <v>6</v>
      </c>
      <c r="D17" s="47" t="s">
        <v>15</v>
      </c>
      <c r="E17" s="47" t="s">
        <v>289</v>
      </c>
      <c r="F17" s="47" t="s">
        <v>4</v>
      </c>
      <c r="G17" s="47" t="s">
        <v>291</v>
      </c>
      <c r="H17" s="182"/>
      <c r="I17" s="140">
        <v>3</v>
      </c>
      <c r="J17" s="10" t="s">
        <v>14</v>
      </c>
      <c r="K17" s="104"/>
      <c r="L17" s="107">
        <f>L65</f>
        <v>7019000</v>
      </c>
      <c r="M17" s="107">
        <f>M65</f>
        <v>6339530</v>
      </c>
      <c r="N17" s="331">
        <f t="shared" ref="N17:N18" si="0">M17/L17*100</f>
        <v>90.319561191052856</v>
      </c>
    </row>
    <row r="18" spans="1:14">
      <c r="A18" s="60"/>
      <c r="B18" s="47"/>
      <c r="C18" s="47"/>
      <c r="D18" s="47"/>
      <c r="E18" s="47"/>
      <c r="F18" s="47"/>
      <c r="G18" s="47" t="s">
        <v>291</v>
      </c>
      <c r="H18" s="182"/>
      <c r="I18" s="141" t="s">
        <v>15</v>
      </c>
      <c r="J18" s="10" t="s">
        <v>16</v>
      </c>
      <c r="K18" s="104"/>
      <c r="L18" s="107">
        <f>L89</f>
        <v>5219300</v>
      </c>
      <c r="M18" s="107">
        <f>M89</f>
        <v>12034950</v>
      </c>
      <c r="N18" s="331">
        <f t="shared" si="0"/>
        <v>230.58551913091793</v>
      </c>
    </row>
    <row r="19" spans="1:14">
      <c r="A19" s="215"/>
      <c r="B19" s="216"/>
      <c r="C19" s="216"/>
      <c r="D19" s="216"/>
      <c r="E19" s="216"/>
      <c r="F19" s="216"/>
      <c r="G19" s="216"/>
      <c r="H19" s="217"/>
      <c r="I19" s="218" t="s">
        <v>308</v>
      </c>
      <c r="J19" s="218"/>
      <c r="K19" s="218"/>
      <c r="L19" s="263">
        <f>L15+L16-L17-L18</f>
        <v>0</v>
      </c>
      <c r="M19" s="219">
        <f t="shared" ref="M19" si="1">M15+M16-M17-M18</f>
        <v>-6376835</v>
      </c>
      <c r="N19" s="338">
        <v>0</v>
      </c>
    </row>
    <row r="20" spans="1:14">
      <c r="A20" s="105"/>
      <c r="B20" s="61"/>
      <c r="C20" s="61"/>
      <c r="D20" s="61"/>
      <c r="E20" s="61"/>
      <c r="F20" s="61"/>
      <c r="G20" s="61"/>
      <c r="H20" s="61"/>
      <c r="I20" s="12"/>
      <c r="J20" s="12"/>
      <c r="K20" s="12"/>
      <c r="L20" s="12"/>
      <c r="M20" s="286"/>
      <c r="N20" s="339"/>
    </row>
    <row r="21" spans="1:14">
      <c r="A21" s="27"/>
      <c r="B21" s="29"/>
      <c r="C21" s="29"/>
      <c r="D21" s="29"/>
      <c r="E21" s="29"/>
      <c r="F21" s="29"/>
      <c r="G21" s="29"/>
      <c r="H21" s="29"/>
      <c r="I21" s="29" t="s">
        <v>17</v>
      </c>
      <c r="J21" s="29"/>
      <c r="K21" s="29"/>
      <c r="L21" s="29"/>
      <c r="M21" s="31"/>
      <c r="N21" s="340"/>
    </row>
    <row r="22" spans="1:14">
      <c r="A22" s="221"/>
      <c r="B22" s="106"/>
      <c r="C22" s="106"/>
      <c r="D22" s="106"/>
      <c r="E22" s="106"/>
      <c r="F22" s="106"/>
      <c r="G22" s="106"/>
      <c r="H22" s="95" t="s">
        <v>165</v>
      </c>
      <c r="I22" s="140">
        <v>8</v>
      </c>
      <c r="J22" s="11" t="s">
        <v>18</v>
      </c>
      <c r="K22" s="104"/>
      <c r="L22" s="107">
        <f>L97</f>
        <v>0</v>
      </c>
      <c r="M22" s="107">
        <f>M97</f>
        <v>0</v>
      </c>
      <c r="N22" s="334">
        <v>0</v>
      </c>
    </row>
    <row r="23" spans="1:14">
      <c r="A23" s="185"/>
      <c r="B23" s="12"/>
      <c r="C23" s="12"/>
      <c r="D23" s="12"/>
      <c r="E23" s="12"/>
      <c r="F23" s="12"/>
      <c r="G23" s="12"/>
      <c r="H23" s="92" t="s">
        <v>165</v>
      </c>
      <c r="I23" s="93">
        <v>5</v>
      </c>
      <c r="J23" s="12" t="s">
        <v>19</v>
      </c>
      <c r="K23" s="92"/>
      <c r="L23" s="107">
        <f>L100</f>
        <v>0</v>
      </c>
      <c r="M23" s="107">
        <f>M100</f>
        <v>0</v>
      </c>
      <c r="N23" s="337">
        <v>0</v>
      </c>
    </row>
    <row r="24" spans="1:14">
      <c r="A24" s="220"/>
      <c r="B24" s="218"/>
      <c r="C24" s="218"/>
      <c r="D24" s="218"/>
      <c r="E24" s="218"/>
      <c r="F24" s="218"/>
      <c r="G24" s="218"/>
      <c r="H24" s="264"/>
      <c r="I24" s="265" t="s">
        <v>307</v>
      </c>
      <c r="J24" s="218"/>
      <c r="K24" s="218"/>
      <c r="L24" s="263">
        <f>L22-L23</f>
        <v>0</v>
      </c>
      <c r="M24" s="219">
        <f>M22-M23</f>
        <v>0</v>
      </c>
      <c r="N24" s="338">
        <f>N22-N23</f>
        <v>0</v>
      </c>
    </row>
    <row r="25" spans="1:14" ht="19.899999999999999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30"/>
      <c r="N25" s="341"/>
    </row>
    <row r="26" spans="1:14">
      <c r="A26" s="32"/>
      <c r="B26" s="29"/>
      <c r="C26" s="29"/>
      <c r="D26" s="29"/>
      <c r="E26" s="29"/>
      <c r="F26" s="29"/>
      <c r="G26" s="29"/>
      <c r="H26" s="29"/>
      <c r="I26" s="29" t="s">
        <v>20</v>
      </c>
      <c r="J26" s="29"/>
      <c r="K26" s="29"/>
      <c r="L26" s="29"/>
      <c r="M26" s="31"/>
      <c r="N26" s="340"/>
    </row>
    <row r="27" spans="1:14">
      <c r="A27" s="222"/>
      <c r="B27" s="179"/>
      <c r="C27" s="179"/>
      <c r="D27" s="179"/>
      <c r="E27" s="179"/>
      <c r="F27" s="179"/>
      <c r="G27" s="179"/>
      <c r="H27" s="91"/>
      <c r="I27" s="185" t="s">
        <v>309</v>
      </c>
      <c r="J27" s="185" t="s">
        <v>21</v>
      </c>
      <c r="K27" s="92"/>
      <c r="L27" s="121">
        <v>209811</v>
      </c>
      <c r="M27" s="122">
        <v>7175950</v>
      </c>
      <c r="N27" s="337">
        <v>0</v>
      </c>
    </row>
    <row r="28" spans="1:14" ht="17.45" customHeight="1">
      <c r="A28" s="222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285"/>
      <c r="N28" s="342"/>
    </row>
    <row r="29" spans="1:14">
      <c r="A29" s="290"/>
      <c r="B29" s="29"/>
      <c r="C29" s="29"/>
      <c r="D29" s="29"/>
      <c r="E29" s="29"/>
      <c r="F29" s="29"/>
      <c r="G29" s="29"/>
      <c r="H29" s="29"/>
      <c r="I29" s="29" t="s">
        <v>22</v>
      </c>
      <c r="J29" s="29"/>
      <c r="K29" s="29"/>
      <c r="L29" s="29"/>
      <c r="M29" s="31"/>
      <c r="N29" s="340"/>
    </row>
    <row r="30" spans="1:14">
      <c r="A30" s="261"/>
      <c r="B30" s="262"/>
      <c r="C30" s="262"/>
      <c r="D30" s="262"/>
      <c r="E30" s="262"/>
      <c r="F30" s="262"/>
      <c r="G30" s="262"/>
      <c r="H30" s="260"/>
      <c r="I30" s="287"/>
      <c r="J30" s="288"/>
      <c r="K30" s="287"/>
      <c r="L30" s="289">
        <v>209811</v>
      </c>
      <c r="M30" s="234">
        <f>M19+M27</f>
        <v>799115</v>
      </c>
      <c r="N30" s="343">
        <v>0</v>
      </c>
    </row>
    <row r="31" spans="1:14" ht="15.6" customHeight="1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124"/>
      <c r="M31" s="124"/>
      <c r="N31" s="124"/>
    </row>
    <row r="32" spans="1:14" ht="15.6" customHeight="1">
      <c r="A32" s="267"/>
      <c r="B32" s="268"/>
      <c r="C32" s="268"/>
      <c r="D32" s="268"/>
      <c r="E32" s="268"/>
      <c r="F32" s="268"/>
      <c r="G32" s="268"/>
      <c r="H32" s="268"/>
      <c r="I32" s="268"/>
      <c r="J32" s="268"/>
      <c r="K32" s="268"/>
      <c r="L32" s="124"/>
      <c r="M32" s="124"/>
      <c r="N32" s="124"/>
    </row>
    <row r="33" spans="1:14" ht="19.899999999999999" customHeight="1">
      <c r="A33" s="470" t="s">
        <v>158</v>
      </c>
      <c r="B33" s="470"/>
      <c r="C33" s="470"/>
      <c r="D33" s="470"/>
      <c r="E33" s="470"/>
      <c r="F33" s="470"/>
      <c r="G33" s="470"/>
      <c r="H33" s="470"/>
      <c r="I33" s="470"/>
      <c r="J33" s="470"/>
      <c r="K33" s="470"/>
      <c r="L33" s="470"/>
      <c r="M33" s="470"/>
      <c r="N33" s="470"/>
    </row>
    <row r="34" spans="1:14" ht="21" customHeight="1">
      <c r="A34" s="33" t="s">
        <v>161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5"/>
      <c r="N34" s="36"/>
    </row>
    <row r="35" spans="1:14" ht="14.45" customHeight="1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9"/>
      <c r="N35" s="40"/>
    </row>
    <row r="36" spans="1:14" ht="19.899999999999999" customHeight="1">
      <c r="A36" s="462" t="s">
        <v>5</v>
      </c>
      <c r="B36" s="463"/>
      <c r="C36" s="463"/>
      <c r="D36" s="463"/>
      <c r="E36" s="463"/>
      <c r="F36" s="463"/>
      <c r="G36" s="463"/>
      <c r="H36" s="464"/>
      <c r="I36" s="227" t="s">
        <v>306</v>
      </c>
      <c r="J36" s="15"/>
      <c r="K36" s="16"/>
      <c r="L36" s="186" t="s">
        <v>2</v>
      </c>
      <c r="M36" s="465" t="s">
        <v>387</v>
      </c>
      <c r="N36" s="467" t="s">
        <v>3</v>
      </c>
    </row>
    <row r="37" spans="1:14" ht="18.600000000000001" customHeight="1">
      <c r="A37" s="196">
        <v>1</v>
      </c>
      <c r="B37" s="197">
        <v>2</v>
      </c>
      <c r="C37" s="197">
        <v>3</v>
      </c>
      <c r="D37" s="197">
        <v>4</v>
      </c>
      <c r="E37" s="197">
        <v>5</v>
      </c>
      <c r="F37" s="197">
        <v>6</v>
      </c>
      <c r="G37" s="197">
        <v>7</v>
      </c>
      <c r="H37" s="198" t="s">
        <v>165</v>
      </c>
      <c r="I37" s="224" t="s">
        <v>295</v>
      </c>
      <c r="J37" s="190" t="s">
        <v>164</v>
      </c>
      <c r="K37" s="195"/>
      <c r="L37" s="187" t="s">
        <v>131</v>
      </c>
      <c r="M37" s="466"/>
      <c r="N37" s="468"/>
    </row>
    <row r="38" spans="1:14" ht="19.899999999999999" customHeight="1">
      <c r="A38" s="225"/>
      <c r="B38" s="226"/>
      <c r="C38" s="226"/>
      <c r="D38" s="226"/>
      <c r="E38" s="226"/>
      <c r="F38" s="226"/>
      <c r="G38" s="226"/>
      <c r="H38" s="226"/>
      <c r="I38" s="13" t="s">
        <v>303</v>
      </c>
      <c r="J38" s="459" t="s">
        <v>304</v>
      </c>
      <c r="K38" s="459"/>
      <c r="L38" s="63" t="s">
        <v>4</v>
      </c>
      <c r="M38" s="191" t="s">
        <v>4</v>
      </c>
      <c r="N38" s="192" t="s">
        <v>4</v>
      </c>
    </row>
    <row r="39" spans="1:14" ht="16.149999999999999" customHeight="1">
      <c r="A39" s="241" t="s">
        <v>100</v>
      </c>
      <c r="B39" s="242"/>
      <c r="C39" s="242" t="s">
        <v>6</v>
      </c>
      <c r="D39" s="242" t="s">
        <v>15</v>
      </c>
      <c r="E39" s="242" t="s">
        <v>289</v>
      </c>
      <c r="F39" s="242" t="s">
        <v>290</v>
      </c>
      <c r="G39" s="242"/>
      <c r="H39" s="243"/>
      <c r="I39" s="70">
        <v>6</v>
      </c>
      <c r="J39" s="193" t="s">
        <v>11</v>
      </c>
      <c r="K39" s="181"/>
      <c r="L39" s="280">
        <f>L40+L44+L50+L53+L59+L57</f>
        <v>12238300</v>
      </c>
      <c r="M39" s="279">
        <f>M40+M44+M50+M53+M57+M59</f>
        <v>11981245</v>
      </c>
      <c r="N39" s="330">
        <f>M39/L39*100</f>
        <v>97.899585726775769</v>
      </c>
    </row>
    <row r="40" spans="1:14">
      <c r="A40" s="60"/>
      <c r="B40" s="47"/>
      <c r="C40" s="47"/>
      <c r="D40" s="47"/>
      <c r="E40" s="47"/>
      <c r="F40" s="47"/>
      <c r="G40" s="47"/>
      <c r="H40" s="182"/>
      <c r="I40" s="140">
        <v>61</v>
      </c>
      <c r="J40" s="10" t="s">
        <v>23</v>
      </c>
      <c r="K40" s="11"/>
      <c r="L40" s="178">
        <f>SUM(L41:L43)</f>
        <v>3042500</v>
      </c>
      <c r="M40" s="170">
        <f>SUM(M41:M43)</f>
        <v>3332000</v>
      </c>
      <c r="N40" s="188">
        <f>M40/L40*100</f>
        <v>109.51520131470829</v>
      </c>
    </row>
    <row r="41" spans="1:14">
      <c r="A41" s="60" t="s">
        <v>100</v>
      </c>
      <c r="B41" s="47"/>
      <c r="C41" s="47"/>
      <c r="D41" s="47"/>
      <c r="E41" s="47"/>
      <c r="F41" s="47"/>
      <c r="G41" s="47"/>
      <c r="H41" s="182"/>
      <c r="I41" s="140">
        <v>611</v>
      </c>
      <c r="J41" s="10" t="s">
        <v>24</v>
      </c>
      <c r="K41" s="11"/>
      <c r="L41" s="144">
        <v>3000000</v>
      </c>
      <c r="M41" s="150">
        <v>3300000</v>
      </c>
      <c r="N41" s="188">
        <f t="shared" ref="N41:N61" si="2">M41/L41*100</f>
        <v>110.00000000000001</v>
      </c>
    </row>
    <row r="42" spans="1:14">
      <c r="A42" s="60" t="s">
        <v>100</v>
      </c>
      <c r="B42" s="47"/>
      <c r="C42" s="47"/>
      <c r="D42" s="47"/>
      <c r="E42" s="47"/>
      <c r="F42" s="47"/>
      <c r="G42" s="47"/>
      <c r="H42" s="182"/>
      <c r="I42" s="140">
        <v>613</v>
      </c>
      <c r="J42" s="10" t="s">
        <v>25</v>
      </c>
      <c r="K42" s="11"/>
      <c r="L42" s="144">
        <v>40000</v>
      </c>
      <c r="M42" s="150">
        <v>30000</v>
      </c>
      <c r="N42" s="188">
        <f t="shared" si="2"/>
        <v>75</v>
      </c>
    </row>
    <row r="43" spans="1:14">
      <c r="A43" s="60" t="s">
        <v>100</v>
      </c>
      <c r="B43" s="47"/>
      <c r="C43" s="47"/>
      <c r="D43" s="47"/>
      <c r="E43" s="47"/>
      <c r="F43" s="47"/>
      <c r="G43" s="47"/>
      <c r="H43" s="182"/>
      <c r="I43" s="140">
        <v>614</v>
      </c>
      <c r="J43" s="10" t="s">
        <v>26</v>
      </c>
      <c r="K43" s="11"/>
      <c r="L43" s="144">
        <v>2500</v>
      </c>
      <c r="M43" s="150">
        <v>2000</v>
      </c>
      <c r="N43" s="188">
        <f t="shared" si="2"/>
        <v>80</v>
      </c>
    </row>
    <row r="44" spans="1:14">
      <c r="A44" s="60"/>
      <c r="B44" s="47"/>
      <c r="C44" s="47"/>
      <c r="D44" s="47"/>
      <c r="E44" s="47"/>
      <c r="F44" s="47"/>
      <c r="G44" s="47"/>
      <c r="H44" s="182"/>
      <c r="I44" s="140">
        <v>63</v>
      </c>
      <c r="J44" s="10" t="s">
        <v>27</v>
      </c>
      <c r="K44" s="11"/>
      <c r="L44" s="144">
        <f>SUM(L46:L48)</f>
        <v>7152000</v>
      </c>
      <c r="M44" s="153">
        <f>SUM(M45:M49)</f>
        <v>6798145</v>
      </c>
      <c r="N44" s="188">
        <f t="shared" si="2"/>
        <v>95.052362975391503</v>
      </c>
    </row>
    <row r="45" spans="1:14">
      <c r="A45" s="60"/>
      <c r="B45" s="47"/>
      <c r="C45" s="47"/>
      <c r="D45" s="47"/>
      <c r="E45" s="47"/>
      <c r="F45" s="47"/>
      <c r="G45" s="47"/>
      <c r="H45" s="182"/>
      <c r="I45" s="140" t="s">
        <v>395</v>
      </c>
      <c r="J45" s="10" t="s">
        <v>398</v>
      </c>
      <c r="K45" s="11"/>
      <c r="L45" s="144">
        <v>0</v>
      </c>
      <c r="M45" s="153">
        <v>107470</v>
      </c>
      <c r="N45" s="188">
        <v>0</v>
      </c>
    </row>
    <row r="46" spans="1:14">
      <c r="A46" s="60"/>
      <c r="B46" s="47"/>
      <c r="C46" s="47"/>
      <c r="D46" s="47"/>
      <c r="E46" s="47" t="s">
        <v>289</v>
      </c>
      <c r="F46" s="47"/>
      <c r="G46" s="47"/>
      <c r="H46" s="182"/>
      <c r="I46" s="140" t="s">
        <v>132</v>
      </c>
      <c r="J46" s="10" t="s">
        <v>133</v>
      </c>
      <c r="K46" s="11"/>
      <c r="L46" s="144">
        <v>5060000</v>
      </c>
      <c r="M46" s="150">
        <v>5185000</v>
      </c>
      <c r="N46" s="188">
        <f t="shared" si="2"/>
        <v>102.4703557312253</v>
      </c>
    </row>
    <row r="47" spans="1:14">
      <c r="A47" s="60" t="s">
        <v>4</v>
      </c>
      <c r="B47" s="47"/>
      <c r="C47" s="47"/>
      <c r="D47" s="47"/>
      <c r="E47" s="47" t="s">
        <v>289</v>
      </c>
      <c r="F47" s="47"/>
      <c r="G47" s="47"/>
      <c r="H47" s="182"/>
      <c r="I47" s="140">
        <v>633</v>
      </c>
      <c r="J47" s="10" t="s">
        <v>28</v>
      </c>
      <c r="K47" s="11"/>
      <c r="L47" s="119">
        <v>1400000</v>
      </c>
      <c r="M47" s="150">
        <v>1000000</v>
      </c>
      <c r="N47" s="188">
        <f t="shared" si="2"/>
        <v>71.428571428571431</v>
      </c>
    </row>
    <row r="48" spans="1:14">
      <c r="A48" s="60"/>
      <c r="B48" s="47"/>
      <c r="C48" s="47"/>
      <c r="D48" s="47"/>
      <c r="E48" s="47" t="s">
        <v>289</v>
      </c>
      <c r="F48" s="47"/>
      <c r="G48" s="47"/>
      <c r="H48" s="182"/>
      <c r="I48" s="140" t="s">
        <v>29</v>
      </c>
      <c r="J48" s="10" t="s">
        <v>30</v>
      </c>
      <c r="K48" s="11"/>
      <c r="L48" s="119">
        <v>692000</v>
      </c>
      <c r="M48" s="150">
        <v>360500</v>
      </c>
      <c r="N48" s="188">
        <f t="shared" si="2"/>
        <v>52.095375722543359</v>
      </c>
    </row>
    <row r="49" spans="1:14">
      <c r="A49" s="60"/>
      <c r="B49" s="47"/>
      <c r="C49" s="47"/>
      <c r="D49" s="47"/>
      <c r="E49" s="47"/>
      <c r="F49" s="47"/>
      <c r="G49" s="47"/>
      <c r="H49" s="182"/>
      <c r="I49" s="140" t="s">
        <v>396</v>
      </c>
      <c r="J49" s="10" t="s">
        <v>397</v>
      </c>
      <c r="K49" s="11"/>
      <c r="L49" s="119">
        <v>0</v>
      </c>
      <c r="M49" s="150">
        <v>145175</v>
      </c>
      <c r="N49" s="188">
        <v>0</v>
      </c>
    </row>
    <row r="50" spans="1:14">
      <c r="A50" s="60"/>
      <c r="B50" s="47"/>
      <c r="C50" s="47"/>
      <c r="D50" s="47"/>
      <c r="E50" s="47"/>
      <c r="F50" s="47"/>
      <c r="G50" s="47"/>
      <c r="H50" s="182"/>
      <c r="I50" s="140">
        <v>64</v>
      </c>
      <c r="J50" s="10" t="s">
        <v>31</v>
      </c>
      <c r="K50" s="11"/>
      <c r="L50" s="144">
        <f>SUM(L51:L52)</f>
        <v>620300</v>
      </c>
      <c r="M50" s="153">
        <f>SUM(M51:M52)</f>
        <v>890100</v>
      </c>
      <c r="N50" s="188">
        <f t="shared" si="2"/>
        <v>143.49508302434307</v>
      </c>
    </row>
    <row r="51" spans="1:14">
      <c r="A51" s="60" t="s">
        <v>100</v>
      </c>
      <c r="B51" s="47"/>
      <c r="C51" s="47"/>
      <c r="D51" s="47" t="s">
        <v>15</v>
      </c>
      <c r="E51" s="47"/>
      <c r="F51" s="47"/>
      <c r="G51" s="47"/>
      <c r="H51" s="182"/>
      <c r="I51" s="140">
        <v>641</v>
      </c>
      <c r="J51" s="10" t="s">
        <v>32</v>
      </c>
      <c r="K51" s="11"/>
      <c r="L51" s="119">
        <v>300</v>
      </c>
      <c r="M51" s="150">
        <v>100</v>
      </c>
      <c r="N51" s="188">
        <f t="shared" si="2"/>
        <v>33.333333333333329</v>
      </c>
    </row>
    <row r="52" spans="1:14">
      <c r="A52" s="60" t="s">
        <v>100</v>
      </c>
      <c r="B52" s="47"/>
      <c r="C52" s="47" t="s">
        <v>6</v>
      </c>
      <c r="D52" s="47" t="s">
        <v>15</v>
      </c>
      <c r="E52" s="47"/>
      <c r="F52" s="47"/>
      <c r="G52" s="47"/>
      <c r="H52" s="182"/>
      <c r="I52" s="140">
        <v>642</v>
      </c>
      <c r="J52" s="10" t="s">
        <v>33</v>
      </c>
      <c r="K52" s="11"/>
      <c r="L52" s="119">
        <v>620000</v>
      </c>
      <c r="M52" s="150">
        <v>890000</v>
      </c>
      <c r="N52" s="188">
        <f t="shared" si="2"/>
        <v>143.54838709677421</v>
      </c>
    </row>
    <row r="53" spans="1:14">
      <c r="A53" s="60"/>
      <c r="B53" s="47"/>
      <c r="C53" s="47"/>
      <c r="D53" s="47"/>
      <c r="E53" s="47"/>
      <c r="F53" s="47"/>
      <c r="G53" s="47"/>
      <c r="H53" s="182"/>
      <c r="I53" s="140">
        <v>65</v>
      </c>
      <c r="J53" s="10" t="s">
        <v>34</v>
      </c>
      <c r="K53" s="11"/>
      <c r="L53" s="144">
        <f>SUM(L54:L56)</f>
        <v>663500</v>
      </c>
      <c r="M53" s="153">
        <f>SUM(M54:M56)</f>
        <v>791000</v>
      </c>
      <c r="N53" s="188">
        <f t="shared" si="2"/>
        <v>119.21627731725697</v>
      </c>
    </row>
    <row r="54" spans="1:14">
      <c r="A54" s="60" t="s">
        <v>100</v>
      </c>
      <c r="B54" s="47" t="s">
        <v>4</v>
      </c>
      <c r="C54" s="47"/>
      <c r="D54" s="47"/>
      <c r="E54" s="47"/>
      <c r="F54" s="47"/>
      <c r="G54" s="47"/>
      <c r="H54" s="182"/>
      <c r="I54" s="140">
        <v>651</v>
      </c>
      <c r="J54" s="10" t="s">
        <v>35</v>
      </c>
      <c r="K54" s="11"/>
      <c r="L54" s="119">
        <v>10000</v>
      </c>
      <c r="M54" s="150">
        <v>10000</v>
      </c>
      <c r="N54" s="188">
        <f t="shared" si="2"/>
        <v>100</v>
      </c>
    </row>
    <row r="55" spans="1:14">
      <c r="A55" s="60"/>
      <c r="B55" s="47"/>
      <c r="C55" s="47"/>
      <c r="D55" s="47" t="s">
        <v>15</v>
      </c>
      <c r="E55" s="47"/>
      <c r="F55" s="47"/>
      <c r="G55" s="47"/>
      <c r="H55" s="182"/>
      <c r="I55" s="140" t="s">
        <v>36</v>
      </c>
      <c r="J55" s="454" t="s">
        <v>37</v>
      </c>
      <c r="K55" s="455"/>
      <c r="L55" s="119">
        <v>3500</v>
      </c>
      <c r="M55" s="150">
        <v>1000</v>
      </c>
      <c r="N55" s="188">
        <f t="shared" si="2"/>
        <v>28.571428571428569</v>
      </c>
    </row>
    <row r="56" spans="1:14">
      <c r="A56" s="60" t="s">
        <v>100</v>
      </c>
      <c r="B56" s="47"/>
      <c r="C56" s="47"/>
      <c r="D56" s="47" t="s">
        <v>15</v>
      </c>
      <c r="E56" s="47"/>
      <c r="F56" s="47"/>
      <c r="G56" s="47"/>
      <c r="H56" s="182"/>
      <c r="I56" s="140">
        <v>653</v>
      </c>
      <c r="J56" s="10" t="s">
        <v>38</v>
      </c>
      <c r="K56" s="11"/>
      <c r="L56" s="119">
        <v>650000</v>
      </c>
      <c r="M56" s="150">
        <v>780000</v>
      </c>
      <c r="N56" s="188">
        <f t="shared" si="2"/>
        <v>120</v>
      </c>
    </row>
    <row r="57" spans="1:14" ht="15" customHeight="1">
      <c r="A57" s="60"/>
      <c r="B57" s="47"/>
      <c r="C57" s="47"/>
      <c r="D57" s="47"/>
      <c r="E57" s="47"/>
      <c r="F57" s="47"/>
      <c r="G57" s="47"/>
      <c r="H57" s="182"/>
      <c r="I57" s="140" t="s">
        <v>39</v>
      </c>
      <c r="J57" s="454" t="s">
        <v>40</v>
      </c>
      <c r="K57" s="455"/>
      <c r="L57" s="119">
        <f>SUM(L58)</f>
        <v>650000</v>
      </c>
      <c r="M57" s="120">
        <f>SUM(M58)</f>
        <v>0</v>
      </c>
      <c r="N57" s="188">
        <f t="shared" si="2"/>
        <v>0</v>
      </c>
    </row>
    <row r="58" spans="1:14" ht="15.6" customHeight="1">
      <c r="A58" s="60"/>
      <c r="B58" s="47"/>
      <c r="C58" s="47"/>
      <c r="D58" s="47"/>
      <c r="E58" s="47"/>
      <c r="F58" s="47" t="s">
        <v>290</v>
      </c>
      <c r="G58" s="47"/>
      <c r="H58" s="182"/>
      <c r="I58" s="140" t="s">
        <v>41</v>
      </c>
      <c r="J58" s="454" t="s">
        <v>42</v>
      </c>
      <c r="K58" s="455"/>
      <c r="L58" s="119">
        <v>650000</v>
      </c>
      <c r="M58" s="150">
        <v>0</v>
      </c>
      <c r="N58" s="188">
        <f t="shared" si="2"/>
        <v>0</v>
      </c>
    </row>
    <row r="59" spans="1:14" ht="16.899999999999999" customHeight="1">
      <c r="A59" s="60"/>
      <c r="B59" s="47"/>
      <c r="C59" s="47"/>
      <c r="D59" s="47"/>
      <c r="E59" s="47"/>
      <c r="F59" s="47"/>
      <c r="G59" s="47"/>
      <c r="H59" s="182"/>
      <c r="I59" s="140" t="s">
        <v>43</v>
      </c>
      <c r="J59" s="10" t="s">
        <v>44</v>
      </c>
      <c r="K59" s="11"/>
      <c r="L59" s="119">
        <f>SUM(L60:L61)</f>
        <v>110000</v>
      </c>
      <c r="M59" s="120">
        <f>SUM(M60:M61)</f>
        <v>170000</v>
      </c>
      <c r="N59" s="188">
        <f t="shared" si="2"/>
        <v>154.54545454545453</v>
      </c>
    </row>
    <row r="60" spans="1:14" ht="15.6" customHeight="1">
      <c r="A60" s="60" t="s">
        <v>100</v>
      </c>
      <c r="B60" s="47"/>
      <c r="C60" s="47"/>
      <c r="D60" s="47"/>
      <c r="E60" s="47"/>
      <c r="F60" s="47"/>
      <c r="G60" s="47"/>
      <c r="H60" s="182"/>
      <c r="I60" s="140" t="s">
        <v>321</v>
      </c>
      <c r="J60" s="10" t="s">
        <v>322</v>
      </c>
      <c r="K60" s="11"/>
      <c r="L60" s="119">
        <v>10000</v>
      </c>
      <c r="M60" s="150">
        <v>0</v>
      </c>
      <c r="N60" s="188">
        <f t="shared" si="2"/>
        <v>0</v>
      </c>
    </row>
    <row r="61" spans="1:14" ht="16.149999999999999" customHeight="1">
      <c r="A61" s="105" t="s">
        <v>100</v>
      </c>
      <c r="B61" s="61"/>
      <c r="C61" s="61"/>
      <c r="D61" s="61"/>
      <c r="E61" s="61"/>
      <c r="F61" s="61"/>
      <c r="G61" s="61"/>
      <c r="H61" s="183"/>
      <c r="I61" s="93" t="s">
        <v>45</v>
      </c>
      <c r="J61" s="185" t="s">
        <v>399</v>
      </c>
      <c r="K61" s="12"/>
      <c r="L61" s="121">
        <v>100000</v>
      </c>
      <c r="M61" s="180">
        <v>170000</v>
      </c>
      <c r="N61" s="402">
        <f t="shared" si="2"/>
        <v>170</v>
      </c>
    </row>
    <row r="62" spans="1:14" ht="15.6" customHeight="1">
      <c r="A62" s="199"/>
      <c r="B62" s="200"/>
      <c r="C62" s="200"/>
      <c r="D62" s="200"/>
      <c r="E62" s="200"/>
      <c r="F62" s="200"/>
      <c r="G62" s="200" t="s">
        <v>291</v>
      </c>
      <c r="H62" s="201"/>
      <c r="I62" s="70">
        <v>7</v>
      </c>
      <c r="J62" s="193" t="s">
        <v>13</v>
      </c>
      <c r="K62" s="181"/>
      <c r="L62" s="194">
        <f>L63</f>
        <v>0</v>
      </c>
      <c r="M62" s="400">
        <f>M63</f>
        <v>16400</v>
      </c>
      <c r="N62" s="330">
        <v>0</v>
      </c>
    </row>
    <row r="63" spans="1:14">
      <c r="A63" s="102"/>
      <c r="B63" s="103"/>
      <c r="C63" s="103" t="s">
        <v>4</v>
      </c>
      <c r="D63" s="103"/>
      <c r="E63" s="103"/>
      <c r="F63" s="103"/>
      <c r="G63" s="103"/>
      <c r="H63" s="214"/>
      <c r="I63" s="96">
        <v>72</v>
      </c>
      <c r="J63" s="221" t="s">
        <v>46</v>
      </c>
      <c r="K63" s="106"/>
      <c r="L63" s="178">
        <f>L64</f>
        <v>0</v>
      </c>
      <c r="M63" s="170">
        <f>M64</f>
        <v>16400</v>
      </c>
      <c r="N63" s="401" t="s">
        <v>400</v>
      </c>
    </row>
    <row r="64" spans="1:14">
      <c r="A64" s="105"/>
      <c r="B64" s="61"/>
      <c r="C64" s="61"/>
      <c r="D64" s="61"/>
      <c r="E64" s="61"/>
      <c r="F64" s="61"/>
      <c r="G64" s="61" t="s">
        <v>291</v>
      </c>
      <c r="H64" s="183"/>
      <c r="I64" s="93" t="s">
        <v>47</v>
      </c>
      <c r="J64" s="185" t="s">
        <v>48</v>
      </c>
      <c r="K64" s="12"/>
      <c r="L64" s="235">
        <v>0</v>
      </c>
      <c r="M64" s="171">
        <v>16400</v>
      </c>
      <c r="N64" s="402" t="s">
        <v>400</v>
      </c>
    </row>
    <row r="65" spans="1:14">
      <c r="A65" s="199" t="s">
        <v>100</v>
      </c>
      <c r="B65" s="200"/>
      <c r="C65" s="200" t="s">
        <v>6</v>
      </c>
      <c r="D65" s="200" t="s">
        <v>15</v>
      </c>
      <c r="E65" s="200" t="s">
        <v>289</v>
      </c>
      <c r="F65" s="200"/>
      <c r="G65" s="200" t="s">
        <v>291</v>
      </c>
      <c r="H65" s="201"/>
      <c r="I65" s="70">
        <v>3</v>
      </c>
      <c r="J65" s="193" t="s">
        <v>14</v>
      </c>
      <c r="K65" s="181"/>
      <c r="L65" s="281">
        <f>L66+L72+L77+L83+L85+L79</f>
        <v>7019000</v>
      </c>
      <c r="M65" s="282">
        <f>M66+M72+M77+M79+M83+M85+M81</f>
        <v>6339530</v>
      </c>
      <c r="N65" s="330">
        <f t="shared" ref="N65:N67" si="3">M65/L65*100</f>
        <v>90.319561191052856</v>
      </c>
    </row>
    <row r="66" spans="1:14">
      <c r="A66" s="60"/>
      <c r="B66" s="47"/>
      <c r="C66" s="47"/>
      <c r="D66" s="47"/>
      <c r="E66" s="47"/>
      <c r="F66" s="47"/>
      <c r="G66" s="47"/>
      <c r="H66" s="182"/>
      <c r="I66" s="140">
        <v>31</v>
      </c>
      <c r="J66" s="10" t="s">
        <v>49</v>
      </c>
      <c r="K66" s="104"/>
      <c r="L66" s="178">
        <f>SUM(L67:L71)</f>
        <v>799000</v>
      </c>
      <c r="M66" s="170">
        <f>SUM(M67:M71)</f>
        <v>709400</v>
      </c>
      <c r="N66" s="188">
        <f t="shared" si="3"/>
        <v>88.785982478097623</v>
      </c>
    </row>
    <row r="67" spans="1:14">
      <c r="A67" s="60" t="s">
        <v>100</v>
      </c>
      <c r="B67" s="47"/>
      <c r="C67" s="47" t="s">
        <v>4</v>
      </c>
      <c r="D67" s="47"/>
      <c r="E67" s="47"/>
      <c r="F67" s="47"/>
      <c r="G67" s="47"/>
      <c r="H67" s="182"/>
      <c r="I67" s="140">
        <v>311</v>
      </c>
      <c r="J67" s="454" t="s">
        <v>50</v>
      </c>
      <c r="K67" s="456"/>
      <c r="L67" s="144">
        <v>540000</v>
      </c>
      <c r="M67" s="153">
        <v>512000</v>
      </c>
      <c r="N67" s="188">
        <f t="shared" si="3"/>
        <v>94.814814814814824</v>
      </c>
    </row>
    <row r="68" spans="1:14">
      <c r="A68" s="60" t="s">
        <v>100</v>
      </c>
      <c r="B68" s="47"/>
      <c r="C68" s="47"/>
      <c r="D68" s="47"/>
      <c r="E68" s="47" t="s">
        <v>289</v>
      </c>
      <c r="F68" s="47"/>
      <c r="G68" s="47"/>
      <c r="H68" s="182"/>
      <c r="I68" s="140" t="s">
        <v>51</v>
      </c>
      <c r="J68" s="10" t="s">
        <v>52</v>
      </c>
      <c r="K68" s="104"/>
      <c r="L68" s="144">
        <v>114000</v>
      </c>
      <c r="M68" s="153">
        <v>78000</v>
      </c>
      <c r="N68" s="188">
        <f t="shared" ref="N68:N71" si="4">M68/L68*100</f>
        <v>68.421052631578945</v>
      </c>
    </row>
    <row r="69" spans="1:14">
      <c r="A69" s="60" t="s">
        <v>100</v>
      </c>
      <c r="B69" s="47"/>
      <c r="C69" s="47"/>
      <c r="D69" s="47"/>
      <c r="E69" s="47"/>
      <c r="F69" s="47"/>
      <c r="G69" s="47"/>
      <c r="H69" s="182"/>
      <c r="I69" s="140">
        <v>312</v>
      </c>
      <c r="J69" s="10" t="s">
        <v>53</v>
      </c>
      <c r="K69" s="104"/>
      <c r="L69" s="144">
        <v>18000</v>
      </c>
      <c r="M69" s="153">
        <v>21600</v>
      </c>
      <c r="N69" s="188">
        <f t="shared" si="4"/>
        <v>120</v>
      </c>
    </row>
    <row r="70" spans="1:14">
      <c r="A70" s="60" t="s">
        <v>100</v>
      </c>
      <c r="B70" s="47"/>
      <c r="C70" s="47"/>
      <c r="D70" s="47"/>
      <c r="E70" s="47"/>
      <c r="F70" s="47"/>
      <c r="G70" s="47"/>
      <c r="H70" s="182"/>
      <c r="I70" s="140">
        <v>313</v>
      </c>
      <c r="J70" s="10" t="s">
        <v>54</v>
      </c>
      <c r="K70" s="104"/>
      <c r="L70" s="144">
        <v>92000</v>
      </c>
      <c r="M70" s="153">
        <v>85000</v>
      </c>
      <c r="N70" s="188">
        <f t="shared" si="4"/>
        <v>92.391304347826093</v>
      </c>
    </row>
    <row r="71" spans="1:14">
      <c r="A71" s="60" t="s">
        <v>100</v>
      </c>
      <c r="B71" s="47"/>
      <c r="C71" s="47"/>
      <c r="D71" s="47"/>
      <c r="E71" s="47" t="s">
        <v>289</v>
      </c>
      <c r="F71" s="47"/>
      <c r="G71" s="47"/>
      <c r="H71" s="182"/>
      <c r="I71" s="140" t="s">
        <v>55</v>
      </c>
      <c r="J71" s="10" t="s">
        <v>56</v>
      </c>
      <c r="K71" s="104"/>
      <c r="L71" s="144">
        <v>35000</v>
      </c>
      <c r="M71" s="153">
        <v>12800</v>
      </c>
      <c r="N71" s="188">
        <f t="shared" si="4"/>
        <v>36.571428571428569</v>
      </c>
    </row>
    <row r="72" spans="1:14">
      <c r="A72" s="60"/>
      <c r="B72" s="47"/>
      <c r="C72" s="47"/>
      <c r="D72" s="47"/>
      <c r="E72" s="47"/>
      <c r="F72" s="47"/>
      <c r="G72" s="47"/>
      <c r="H72" s="182"/>
      <c r="I72" s="140">
        <v>32</v>
      </c>
      <c r="J72" s="10" t="s">
        <v>57</v>
      </c>
      <c r="K72" s="104"/>
      <c r="L72" s="144">
        <f>SUM(L73:L76)</f>
        <v>3450000</v>
      </c>
      <c r="M72" s="153">
        <f>SUM(M73:M76)</f>
        <v>4231000</v>
      </c>
      <c r="N72" s="188">
        <f t="shared" ref="N72:N88" si="5">M72/L72*100</f>
        <v>122.63768115942028</v>
      </c>
    </row>
    <row r="73" spans="1:14">
      <c r="A73" s="60" t="s">
        <v>100</v>
      </c>
      <c r="B73" s="47"/>
      <c r="C73" s="47"/>
      <c r="D73" s="47"/>
      <c r="E73" s="47"/>
      <c r="F73" s="47"/>
      <c r="G73" s="47"/>
      <c r="H73" s="182"/>
      <c r="I73" s="140">
        <v>321</v>
      </c>
      <c r="J73" s="10" t="s">
        <v>58</v>
      </c>
      <c r="K73" s="104"/>
      <c r="L73" s="144">
        <v>30000</v>
      </c>
      <c r="M73" s="153">
        <v>24000</v>
      </c>
      <c r="N73" s="188">
        <f t="shared" si="5"/>
        <v>80</v>
      </c>
    </row>
    <row r="74" spans="1:14">
      <c r="A74" s="60" t="s">
        <v>100</v>
      </c>
      <c r="B74" s="47"/>
      <c r="C74" s="47" t="s">
        <v>6</v>
      </c>
      <c r="D74" s="47"/>
      <c r="E74" s="47"/>
      <c r="F74" s="47"/>
      <c r="G74" s="47"/>
      <c r="H74" s="182"/>
      <c r="I74" s="140">
        <v>322</v>
      </c>
      <c r="J74" s="10" t="s">
        <v>59</v>
      </c>
      <c r="K74" s="104"/>
      <c r="L74" s="144">
        <v>370000</v>
      </c>
      <c r="M74" s="153">
        <v>415000</v>
      </c>
      <c r="N74" s="188">
        <f t="shared" si="5"/>
        <v>112.16216216216218</v>
      </c>
    </row>
    <row r="75" spans="1:14">
      <c r="A75" s="60" t="s">
        <v>100</v>
      </c>
      <c r="B75" s="47"/>
      <c r="C75" s="47" t="s">
        <v>6</v>
      </c>
      <c r="D75" s="47" t="s">
        <v>15</v>
      </c>
      <c r="E75" s="47"/>
      <c r="F75" s="47" t="s">
        <v>290</v>
      </c>
      <c r="G75" s="47" t="s">
        <v>291</v>
      </c>
      <c r="H75" s="182"/>
      <c r="I75" s="140">
        <v>323</v>
      </c>
      <c r="J75" s="10" t="s">
        <v>60</v>
      </c>
      <c r="K75" s="104"/>
      <c r="L75" s="144">
        <v>2480000</v>
      </c>
      <c r="M75" s="153">
        <v>3278000</v>
      </c>
      <c r="N75" s="188">
        <f t="shared" si="5"/>
        <v>132.17741935483872</v>
      </c>
    </row>
    <row r="76" spans="1:14">
      <c r="A76" s="60" t="s">
        <v>100</v>
      </c>
      <c r="B76" s="47"/>
      <c r="C76" s="47" t="s">
        <v>6</v>
      </c>
      <c r="D76" s="47" t="s">
        <v>15</v>
      </c>
      <c r="E76" s="47"/>
      <c r="F76" s="47"/>
      <c r="G76" s="47"/>
      <c r="H76" s="182"/>
      <c r="I76" s="140">
        <v>329</v>
      </c>
      <c r="J76" s="10" t="s">
        <v>61</v>
      </c>
      <c r="K76" s="104"/>
      <c r="L76" s="144">
        <v>570000</v>
      </c>
      <c r="M76" s="153">
        <v>514000</v>
      </c>
      <c r="N76" s="188">
        <f t="shared" si="5"/>
        <v>90.175438596491233</v>
      </c>
    </row>
    <row r="77" spans="1:14">
      <c r="A77" s="60"/>
      <c r="B77" s="47"/>
      <c r="C77" s="47"/>
      <c r="D77" s="47"/>
      <c r="E77" s="47"/>
      <c r="F77" s="47"/>
      <c r="G77" s="47"/>
      <c r="H77" s="182"/>
      <c r="I77" s="140">
        <v>34</v>
      </c>
      <c r="J77" s="10" t="s">
        <v>62</v>
      </c>
      <c r="K77" s="104"/>
      <c r="L77" s="144">
        <f>SUM(L78)</f>
        <v>7000</v>
      </c>
      <c r="M77" s="153">
        <f>SUM(M78)</f>
        <v>10500</v>
      </c>
      <c r="N77" s="188">
        <f t="shared" si="5"/>
        <v>150</v>
      </c>
    </row>
    <row r="78" spans="1:14">
      <c r="A78" s="60" t="s">
        <v>100</v>
      </c>
      <c r="B78" s="47"/>
      <c r="C78" s="47"/>
      <c r="D78" s="47"/>
      <c r="E78" s="47"/>
      <c r="F78" s="47"/>
      <c r="G78" s="47"/>
      <c r="H78" s="182"/>
      <c r="I78" s="140">
        <v>343</v>
      </c>
      <c r="J78" s="10" t="s">
        <v>63</v>
      </c>
      <c r="K78" s="104"/>
      <c r="L78" s="144">
        <v>7000</v>
      </c>
      <c r="M78" s="153">
        <v>10500</v>
      </c>
      <c r="N78" s="188">
        <f t="shared" si="5"/>
        <v>150</v>
      </c>
    </row>
    <row r="79" spans="1:14">
      <c r="A79" s="60"/>
      <c r="B79" s="47"/>
      <c r="C79" s="47"/>
      <c r="D79" s="47"/>
      <c r="E79" s="47"/>
      <c r="F79" s="47"/>
      <c r="G79" s="47"/>
      <c r="H79" s="182"/>
      <c r="I79" s="140" t="s">
        <v>168</v>
      </c>
      <c r="J79" s="454" t="s">
        <v>170</v>
      </c>
      <c r="K79" s="456"/>
      <c r="L79" s="144">
        <f>L80</f>
        <v>300000</v>
      </c>
      <c r="M79" s="153">
        <f>M80</f>
        <v>0</v>
      </c>
      <c r="N79" s="188">
        <f t="shared" si="5"/>
        <v>0</v>
      </c>
    </row>
    <row r="80" spans="1:14">
      <c r="A80" s="60" t="s">
        <v>100</v>
      </c>
      <c r="B80" s="47"/>
      <c r="C80" s="47"/>
      <c r="D80" s="47"/>
      <c r="E80" s="47"/>
      <c r="F80" s="47"/>
      <c r="G80" s="47"/>
      <c r="H80" s="182"/>
      <c r="I80" s="140" t="s">
        <v>169</v>
      </c>
      <c r="J80" s="454" t="s">
        <v>171</v>
      </c>
      <c r="K80" s="456"/>
      <c r="L80" s="144">
        <v>300000</v>
      </c>
      <c r="M80" s="153">
        <v>0</v>
      </c>
      <c r="N80" s="188">
        <f t="shared" si="5"/>
        <v>0</v>
      </c>
    </row>
    <row r="81" spans="1:14">
      <c r="A81" s="60"/>
      <c r="B81" s="47"/>
      <c r="C81" s="47"/>
      <c r="D81" s="47"/>
      <c r="E81" s="47"/>
      <c r="F81" s="47"/>
      <c r="G81" s="47"/>
      <c r="H81" s="182"/>
      <c r="I81" s="140" t="s">
        <v>401</v>
      </c>
      <c r="J81" s="327" t="s">
        <v>402</v>
      </c>
      <c r="K81" s="328"/>
      <c r="L81" s="144">
        <f>L82</f>
        <v>0</v>
      </c>
      <c r="M81" s="153">
        <f>SUM(M82)</f>
        <v>23093</v>
      </c>
      <c r="N81" s="188">
        <v>0</v>
      </c>
    </row>
    <row r="82" spans="1:14">
      <c r="A82" s="60"/>
      <c r="B82" s="47"/>
      <c r="C82" s="47"/>
      <c r="D82" s="47"/>
      <c r="E82" s="47"/>
      <c r="F82" s="47"/>
      <c r="G82" s="47"/>
      <c r="H82" s="182"/>
      <c r="I82" s="140" t="s">
        <v>403</v>
      </c>
      <c r="J82" s="327" t="s">
        <v>404</v>
      </c>
      <c r="K82" s="328"/>
      <c r="L82" s="144">
        <v>0</v>
      </c>
      <c r="M82" s="153">
        <v>23093</v>
      </c>
      <c r="N82" s="188">
        <v>0</v>
      </c>
    </row>
    <row r="83" spans="1:14">
      <c r="A83" s="60"/>
      <c r="B83" s="47"/>
      <c r="C83" s="47"/>
      <c r="D83" s="47"/>
      <c r="E83" s="47"/>
      <c r="F83" s="47"/>
      <c r="G83" s="47"/>
      <c r="H83" s="182"/>
      <c r="I83" s="140">
        <v>37</v>
      </c>
      <c r="J83" s="10" t="s">
        <v>64</v>
      </c>
      <c r="K83" s="104"/>
      <c r="L83" s="144">
        <f>SUM(L84)</f>
        <v>620000</v>
      </c>
      <c r="M83" s="153">
        <f>SUM(M84)</f>
        <v>618350</v>
      </c>
      <c r="N83" s="188">
        <f t="shared" si="5"/>
        <v>99.733870967741936</v>
      </c>
    </row>
    <row r="84" spans="1:14">
      <c r="A84" s="60" t="s">
        <v>100</v>
      </c>
      <c r="B84" s="47"/>
      <c r="C84" s="47" t="s">
        <v>6</v>
      </c>
      <c r="D84" s="47" t="s">
        <v>15</v>
      </c>
      <c r="E84" s="47"/>
      <c r="F84" s="47"/>
      <c r="G84" s="47"/>
      <c r="H84" s="182"/>
      <c r="I84" s="140">
        <v>372</v>
      </c>
      <c r="J84" s="10" t="s">
        <v>65</v>
      </c>
      <c r="K84" s="104"/>
      <c r="L84" s="144">
        <v>620000</v>
      </c>
      <c r="M84" s="153">
        <v>618350</v>
      </c>
      <c r="N84" s="188">
        <f t="shared" si="5"/>
        <v>99.733870967741936</v>
      </c>
    </row>
    <row r="85" spans="1:14">
      <c r="A85" s="60"/>
      <c r="B85" s="47"/>
      <c r="C85" s="47"/>
      <c r="D85" s="47"/>
      <c r="E85" s="47"/>
      <c r="F85" s="47"/>
      <c r="G85" s="47"/>
      <c r="H85" s="182"/>
      <c r="I85" s="140">
        <v>38</v>
      </c>
      <c r="J85" s="10" t="s">
        <v>66</v>
      </c>
      <c r="K85" s="104"/>
      <c r="L85" s="144">
        <f>SUM(L86:L88)</f>
        <v>1843000</v>
      </c>
      <c r="M85" s="153">
        <f>SUM(M86:M88)</f>
        <v>747187</v>
      </c>
      <c r="N85" s="188">
        <f t="shared" si="5"/>
        <v>40.541888225718935</v>
      </c>
    </row>
    <row r="86" spans="1:14">
      <c r="A86" s="60" t="s">
        <v>100</v>
      </c>
      <c r="B86" s="47"/>
      <c r="C86" s="47"/>
      <c r="D86" s="47" t="s">
        <v>15</v>
      </c>
      <c r="E86" s="47"/>
      <c r="F86" s="47"/>
      <c r="G86" s="47"/>
      <c r="H86" s="182"/>
      <c r="I86" s="140">
        <v>381</v>
      </c>
      <c r="J86" s="10" t="s">
        <v>67</v>
      </c>
      <c r="K86" s="104"/>
      <c r="L86" s="144">
        <v>543000</v>
      </c>
      <c r="M86" s="153">
        <v>680400</v>
      </c>
      <c r="N86" s="188">
        <f t="shared" si="5"/>
        <v>125.30386740331491</v>
      </c>
    </row>
    <row r="87" spans="1:14">
      <c r="A87" s="60" t="s">
        <v>100</v>
      </c>
      <c r="B87" s="47"/>
      <c r="C87" s="47"/>
      <c r="D87" s="47"/>
      <c r="E87" s="47"/>
      <c r="F87" s="47"/>
      <c r="G87" s="47"/>
      <c r="H87" s="182"/>
      <c r="I87" s="140" t="s">
        <v>68</v>
      </c>
      <c r="J87" s="454" t="s">
        <v>69</v>
      </c>
      <c r="K87" s="456"/>
      <c r="L87" s="144">
        <v>300000</v>
      </c>
      <c r="M87" s="153">
        <v>0</v>
      </c>
      <c r="N87" s="188">
        <f t="shared" si="5"/>
        <v>0</v>
      </c>
    </row>
    <row r="88" spans="1:14">
      <c r="A88" s="60"/>
      <c r="B88" s="47"/>
      <c r="C88" s="47"/>
      <c r="D88" s="47" t="s">
        <v>15</v>
      </c>
      <c r="E88" s="47"/>
      <c r="F88" s="47" t="s">
        <v>4</v>
      </c>
      <c r="G88" s="47" t="s">
        <v>291</v>
      </c>
      <c r="H88" s="182"/>
      <c r="I88" s="140">
        <v>386</v>
      </c>
      <c r="J88" s="10" t="s">
        <v>70</v>
      </c>
      <c r="K88" s="104"/>
      <c r="L88" s="235">
        <v>1000000</v>
      </c>
      <c r="M88" s="171">
        <v>66787</v>
      </c>
      <c r="N88" s="188">
        <f t="shared" si="5"/>
        <v>6.6787000000000001</v>
      </c>
    </row>
    <row r="89" spans="1:14" ht="13.15" customHeight="1">
      <c r="A89" s="199"/>
      <c r="B89" s="200"/>
      <c r="C89" s="200"/>
      <c r="D89" s="200"/>
      <c r="E89" s="200"/>
      <c r="F89" s="200" t="s">
        <v>290</v>
      </c>
      <c r="G89" s="200" t="s">
        <v>291</v>
      </c>
      <c r="H89" s="201"/>
      <c r="I89" s="70">
        <v>4</v>
      </c>
      <c r="J89" s="193" t="s">
        <v>16</v>
      </c>
      <c r="K89" s="181"/>
      <c r="L89" s="194">
        <f>L90</f>
        <v>5219300</v>
      </c>
      <c r="M89" s="245">
        <f>M90</f>
        <v>12034950</v>
      </c>
      <c r="N89" s="330">
        <f>M89/L89*100</f>
        <v>230.58551913091793</v>
      </c>
    </row>
    <row r="90" spans="1:14">
      <c r="A90" s="102"/>
      <c r="B90" s="103"/>
      <c r="C90" s="103"/>
      <c r="D90" s="103"/>
      <c r="E90" s="103"/>
      <c r="F90" s="103"/>
      <c r="G90" s="103"/>
      <c r="H90" s="214"/>
      <c r="I90" s="96">
        <v>42</v>
      </c>
      <c r="J90" s="221" t="s">
        <v>71</v>
      </c>
      <c r="K90" s="95"/>
      <c r="L90" s="178">
        <f>SUM(L91:L93)</f>
        <v>5219300</v>
      </c>
      <c r="M90" s="394">
        <f>SUM(M91:M93)</f>
        <v>12034950</v>
      </c>
      <c r="N90" s="403">
        <f>M90/L90*100</f>
        <v>230.58551913091793</v>
      </c>
    </row>
    <row r="91" spans="1:14">
      <c r="A91" s="60"/>
      <c r="B91" s="47"/>
      <c r="C91" s="47"/>
      <c r="D91" s="47"/>
      <c r="E91" s="47"/>
      <c r="F91" s="47" t="s">
        <v>290</v>
      </c>
      <c r="G91" s="47" t="s">
        <v>291</v>
      </c>
      <c r="H91" s="182"/>
      <c r="I91" s="140">
        <v>421</v>
      </c>
      <c r="J91" s="10" t="s">
        <v>72</v>
      </c>
      <c r="K91" s="104"/>
      <c r="L91" s="144">
        <v>4828300</v>
      </c>
      <c r="M91" s="108">
        <v>11515500</v>
      </c>
      <c r="N91" s="331">
        <f t="shared" ref="N91:N93" si="6">M91/L91*100</f>
        <v>238.50009320050535</v>
      </c>
    </row>
    <row r="92" spans="1:14">
      <c r="A92" s="60"/>
      <c r="B92" s="47"/>
      <c r="C92" s="47"/>
      <c r="D92" s="47"/>
      <c r="E92" s="47"/>
      <c r="F92" s="47"/>
      <c r="G92" s="47" t="s">
        <v>291</v>
      </c>
      <c r="H92" s="182"/>
      <c r="I92" s="140" t="s">
        <v>73</v>
      </c>
      <c r="J92" s="10" t="s">
        <v>74</v>
      </c>
      <c r="K92" s="104"/>
      <c r="L92" s="144">
        <v>245000</v>
      </c>
      <c r="M92" s="108">
        <v>145800</v>
      </c>
      <c r="N92" s="331">
        <f t="shared" si="6"/>
        <v>59.510204081632658</v>
      </c>
    </row>
    <row r="93" spans="1:14">
      <c r="A93" s="105"/>
      <c r="B93" s="61"/>
      <c r="C93" s="61"/>
      <c r="D93" s="61"/>
      <c r="E93" s="61"/>
      <c r="F93" s="61"/>
      <c r="G93" s="61" t="s">
        <v>291</v>
      </c>
      <c r="H93" s="183"/>
      <c r="I93" s="93" t="s">
        <v>75</v>
      </c>
      <c r="J93" s="457" t="s">
        <v>76</v>
      </c>
      <c r="K93" s="458"/>
      <c r="L93" s="235">
        <v>146000</v>
      </c>
      <c r="M93" s="399">
        <v>373650</v>
      </c>
      <c r="N93" s="404">
        <f t="shared" si="6"/>
        <v>255.92465753424656</v>
      </c>
    </row>
    <row r="94" spans="1:14">
      <c r="A94" s="47"/>
      <c r="B94" s="47"/>
      <c r="C94" s="47"/>
      <c r="D94" s="47"/>
      <c r="E94" s="47"/>
      <c r="F94" s="47"/>
      <c r="G94" s="47"/>
      <c r="H94" s="47"/>
      <c r="I94" s="11"/>
      <c r="J94" s="378"/>
      <c r="K94" s="378"/>
      <c r="L94" s="107"/>
      <c r="M94" s="184"/>
      <c r="N94" s="405"/>
    </row>
    <row r="95" spans="1:14">
      <c r="A95" s="47"/>
      <c r="B95" s="47"/>
      <c r="C95" s="47"/>
      <c r="D95" s="47"/>
      <c r="E95" s="47"/>
      <c r="F95" s="47"/>
      <c r="G95" s="47"/>
      <c r="H95" s="47"/>
      <c r="I95" s="11"/>
      <c r="J95" s="378"/>
      <c r="K95" s="378"/>
      <c r="L95" s="107"/>
      <c r="M95" s="184"/>
      <c r="N95" s="405"/>
    </row>
    <row r="96" spans="1:14" ht="13.15" customHeight="1">
      <c r="A96" s="62"/>
      <c r="B96" s="63"/>
      <c r="C96" s="63"/>
      <c r="D96" s="63"/>
      <c r="E96" s="63"/>
      <c r="F96" s="63"/>
      <c r="G96" s="63"/>
      <c r="H96" s="63"/>
      <c r="I96" s="13" t="s">
        <v>163</v>
      </c>
      <c r="J96" s="13"/>
      <c r="K96" s="13"/>
      <c r="L96" s="13"/>
      <c r="M96" s="14"/>
      <c r="N96" s="332"/>
    </row>
    <row r="97" spans="1:14" ht="12" customHeight="1">
      <c r="A97" s="204"/>
      <c r="B97" s="205"/>
      <c r="C97" s="205"/>
      <c r="D97" s="205"/>
      <c r="E97" s="205"/>
      <c r="F97" s="205"/>
      <c r="G97" s="205"/>
      <c r="H97" s="206" t="s">
        <v>165</v>
      </c>
      <c r="I97" s="207" t="s">
        <v>165</v>
      </c>
      <c r="J97" s="208" t="s">
        <v>18</v>
      </c>
      <c r="K97" s="209"/>
      <c r="L97" s="210">
        <f>L98</f>
        <v>0</v>
      </c>
      <c r="M97" s="211">
        <f>M98</f>
        <v>0</v>
      </c>
      <c r="N97" s="333">
        <v>0</v>
      </c>
    </row>
    <row r="98" spans="1:14">
      <c r="A98" s="102"/>
      <c r="B98" s="103"/>
      <c r="C98" s="103"/>
      <c r="D98" s="103"/>
      <c r="E98" s="103"/>
      <c r="F98" s="103"/>
      <c r="G98" s="103"/>
      <c r="H98" s="214"/>
      <c r="I98" s="269" t="s">
        <v>77</v>
      </c>
      <c r="J98" s="221" t="s">
        <v>78</v>
      </c>
      <c r="K98" s="95"/>
      <c r="L98" s="270">
        <f>L99</f>
        <v>0</v>
      </c>
      <c r="M98" s="271">
        <f>M99</f>
        <v>0</v>
      </c>
      <c r="N98" s="336">
        <v>0</v>
      </c>
    </row>
    <row r="99" spans="1:14">
      <c r="A99" s="105"/>
      <c r="B99" s="61"/>
      <c r="C99" s="61"/>
      <c r="D99" s="61"/>
      <c r="E99" s="61"/>
      <c r="F99" s="61"/>
      <c r="G99" s="61"/>
      <c r="H99" s="183" t="s">
        <v>165</v>
      </c>
      <c r="I99" s="169" t="s">
        <v>79</v>
      </c>
      <c r="J99" s="185" t="s">
        <v>388</v>
      </c>
      <c r="K99" s="92"/>
      <c r="L99" s="272">
        <v>0</v>
      </c>
      <c r="M99" s="273">
        <v>0</v>
      </c>
      <c r="N99" s="337">
        <v>0</v>
      </c>
    </row>
    <row r="100" spans="1:14" ht="12" customHeight="1">
      <c r="A100" s="199"/>
      <c r="B100" s="200"/>
      <c r="C100" s="200"/>
      <c r="D100" s="200"/>
      <c r="E100" s="200"/>
      <c r="F100" s="200"/>
      <c r="G100" s="200"/>
      <c r="H100" s="201" t="s">
        <v>165</v>
      </c>
      <c r="I100" s="70">
        <v>5</v>
      </c>
      <c r="J100" s="193" t="s">
        <v>19</v>
      </c>
      <c r="K100" s="181"/>
      <c r="L100" s="202">
        <f>L101</f>
        <v>0</v>
      </c>
      <c r="M100" s="203">
        <f>M101</f>
        <v>0</v>
      </c>
      <c r="N100" s="335">
        <v>0</v>
      </c>
    </row>
    <row r="101" spans="1:14">
      <c r="A101" s="102"/>
      <c r="B101" s="103"/>
      <c r="C101" s="103"/>
      <c r="D101" s="103"/>
      <c r="E101" s="103"/>
      <c r="F101" s="103"/>
      <c r="G101" s="103"/>
      <c r="H101" s="214"/>
      <c r="I101" s="269" t="s">
        <v>80</v>
      </c>
      <c r="J101" s="221" t="s">
        <v>81</v>
      </c>
      <c r="K101" s="95"/>
      <c r="L101" s="270">
        <f>L102</f>
        <v>0</v>
      </c>
      <c r="M101" s="271">
        <f>M102</f>
        <v>0</v>
      </c>
      <c r="N101" s="336">
        <v>0</v>
      </c>
    </row>
    <row r="102" spans="1:14">
      <c r="A102" s="105"/>
      <c r="B102" s="61"/>
      <c r="C102" s="61"/>
      <c r="D102" s="61"/>
      <c r="E102" s="61"/>
      <c r="F102" s="61"/>
      <c r="G102" s="61"/>
      <c r="H102" s="183" t="s">
        <v>165</v>
      </c>
      <c r="I102" s="169" t="s">
        <v>82</v>
      </c>
      <c r="J102" s="185" t="s">
        <v>83</v>
      </c>
      <c r="K102" s="92"/>
      <c r="L102" s="272">
        <v>0</v>
      </c>
      <c r="M102" s="273">
        <v>0</v>
      </c>
      <c r="N102" s="337">
        <v>0</v>
      </c>
    </row>
    <row r="103" spans="1:14">
      <c r="A103" s="62"/>
      <c r="B103" s="63"/>
      <c r="C103" s="63"/>
      <c r="D103" s="63"/>
      <c r="E103" s="63"/>
      <c r="F103" s="63"/>
      <c r="G103" s="63"/>
      <c r="H103" s="63"/>
      <c r="I103" s="13" t="s">
        <v>162</v>
      </c>
      <c r="J103" s="13"/>
      <c r="K103" s="13"/>
      <c r="L103" s="13"/>
      <c r="M103" s="14"/>
      <c r="N103" s="332"/>
    </row>
    <row r="104" spans="1:14">
      <c r="A104" s="204"/>
      <c r="B104" s="205"/>
      <c r="C104" s="205"/>
      <c r="D104" s="205"/>
      <c r="E104" s="205"/>
      <c r="F104" s="205"/>
      <c r="G104" s="205"/>
      <c r="H104" s="206"/>
      <c r="I104" s="207">
        <v>9</v>
      </c>
      <c r="J104" s="208" t="s">
        <v>21</v>
      </c>
      <c r="K104" s="209"/>
      <c r="L104" s="258">
        <f>L105</f>
        <v>209811</v>
      </c>
      <c r="M104" s="259">
        <f>M105</f>
        <v>0</v>
      </c>
      <c r="N104" s="333"/>
    </row>
    <row r="105" spans="1:14">
      <c r="A105" s="60"/>
      <c r="B105" s="47"/>
      <c r="C105" s="47"/>
      <c r="D105" s="47"/>
      <c r="E105" s="47"/>
      <c r="F105" s="47"/>
      <c r="G105" s="47"/>
      <c r="H105" s="182"/>
      <c r="I105" s="140">
        <v>92</v>
      </c>
      <c r="J105" s="10" t="s">
        <v>84</v>
      </c>
      <c r="K105" s="104"/>
      <c r="L105" s="119">
        <f>L106</f>
        <v>209811</v>
      </c>
      <c r="M105" s="184">
        <v>0</v>
      </c>
      <c r="N105" s="336"/>
    </row>
    <row r="106" spans="1:14">
      <c r="A106" s="105"/>
      <c r="B106" s="61"/>
      <c r="C106" s="61"/>
      <c r="D106" s="61"/>
      <c r="E106" s="61"/>
      <c r="F106" s="61"/>
      <c r="G106" s="61"/>
      <c r="H106" s="183"/>
      <c r="I106" s="93">
        <v>922</v>
      </c>
      <c r="J106" s="185" t="s">
        <v>85</v>
      </c>
      <c r="K106" s="92"/>
      <c r="L106" s="121">
        <v>209811</v>
      </c>
      <c r="M106" s="399">
        <v>7175950</v>
      </c>
      <c r="N106" s="337"/>
    </row>
    <row r="107" spans="1:14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2"/>
      <c r="M107" s="17"/>
      <c r="N107" s="18"/>
    </row>
    <row r="108" spans="1:14">
      <c r="A108" s="469" t="s">
        <v>159</v>
      </c>
      <c r="B108" s="469"/>
      <c r="C108" s="469"/>
      <c r="D108" s="469"/>
      <c r="E108" s="469"/>
      <c r="F108" s="469"/>
      <c r="G108" s="469"/>
      <c r="H108" s="469"/>
      <c r="I108" s="469"/>
      <c r="J108" s="469"/>
      <c r="K108" s="469"/>
      <c r="L108" s="469"/>
      <c r="M108" s="469"/>
      <c r="N108" s="469"/>
    </row>
    <row r="109" spans="1:14">
      <c r="A109" s="447" t="s">
        <v>384</v>
      </c>
      <c r="B109" s="447"/>
      <c r="C109" s="447"/>
      <c r="D109" s="447"/>
      <c r="E109" s="447"/>
      <c r="F109" s="447"/>
      <c r="G109" s="447"/>
      <c r="H109" s="447"/>
      <c r="I109" s="447"/>
      <c r="J109" s="447"/>
      <c r="K109" s="447"/>
      <c r="L109" s="447"/>
      <c r="M109" s="447"/>
      <c r="N109" s="447"/>
    </row>
    <row r="110" spans="1:14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2"/>
      <c r="M110" s="17"/>
      <c r="N110" s="18"/>
    </row>
    <row r="111" spans="1:14">
      <c r="A111" s="17"/>
      <c r="B111" s="17"/>
      <c r="C111" s="17"/>
      <c r="D111" s="17"/>
      <c r="E111" s="17"/>
      <c r="F111" s="17"/>
      <c r="G111" s="17"/>
      <c r="H111" s="17"/>
      <c r="I111" s="41"/>
      <c r="J111" s="41"/>
      <c r="K111" s="41"/>
      <c r="L111" s="41"/>
      <c r="M111" s="17"/>
      <c r="N111" s="18"/>
    </row>
    <row r="112" spans="1:14">
      <c r="A112" s="17"/>
      <c r="B112" s="17"/>
      <c r="C112" s="17"/>
      <c r="D112" s="17"/>
      <c r="E112" s="17"/>
      <c r="F112" s="17"/>
      <c r="G112" s="17"/>
      <c r="H112" s="17"/>
      <c r="I112" s="41"/>
      <c r="J112" s="43" t="s">
        <v>5</v>
      </c>
      <c r="K112" s="44"/>
      <c r="L112" s="41"/>
      <c r="M112" s="17"/>
      <c r="N112" s="18"/>
    </row>
    <row r="113" spans="1:14">
      <c r="A113" s="17"/>
      <c r="B113" s="17"/>
      <c r="C113" s="17"/>
      <c r="D113" s="17"/>
      <c r="E113" s="17"/>
      <c r="F113" s="17"/>
      <c r="G113" s="17"/>
      <c r="H113" s="17"/>
      <c r="I113" s="45">
        <v>1</v>
      </c>
      <c r="J113" s="46" t="s">
        <v>86</v>
      </c>
      <c r="K113" s="46"/>
      <c r="L113" s="41"/>
      <c r="M113" s="17"/>
      <c r="N113" s="18"/>
    </row>
    <row r="114" spans="1:14">
      <c r="A114" s="17"/>
      <c r="B114" s="17"/>
      <c r="C114" s="17"/>
      <c r="D114" s="17"/>
      <c r="E114" s="17"/>
      <c r="F114" s="17"/>
      <c r="G114" s="17"/>
      <c r="H114" s="17"/>
      <c r="I114" s="45" t="s">
        <v>288</v>
      </c>
      <c r="J114" s="46" t="s">
        <v>292</v>
      </c>
      <c r="K114" s="46"/>
      <c r="L114" s="41"/>
      <c r="M114" s="17"/>
      <c r="N114" s="18"/>
    </row>
    <row r="115" spans="1:14">
      <c r="A115" s="17"/>
      <c r="B115" s="17"/>
      <c r="C115" s="17"/>
      <c r="D115" s="17"/>
      <c r="E115" s="17"/>
      <c r="F115" s="17"/>
      <c r="G115" s="17"/>
      <c r="H115" s="17"/>
      <c r="I115" s="45" t="s">
        <v>6</v>
      </c>
      <c r="J115" s="46" t="s">
        <v>87</v>
      </c>
      <c r="K115" s="46"/>
      <c r="L115" s="41"/>
      <c r="M115" s="17"/>
      <c r="N115" s="18"/>
    </row>
    <row r="116" spans="1:14">
      <c r="A116" s="17"/>
      <c r="B116" s="17"/>
      <c r="C116" s="17"/>
      <c r="D116" s="17"/>
      <c r="E116" s="17"/>
      <c r="F116" s="17"/>
      <c r="G116" s="17"/>
      <c r="H116" s="17"/>
      <c r="I116" s="45" t="s">
        <v>15</v>
      </c>
      <c r="J116" s="46" t="s">
        <v>88</v>
      </c>
      <c r="K116" s="46"/>
      <c r="L116" s="41"/>
      <c r="M116" s="17"/>
      <c r="N116" s="18"/>
    </row>
    <row r="117" spans="1:14">
      <c r="A117" s="17"/>
      <c r="B117" s="17"/>
      <c r="C117" s="17"/>
      <c r="D117" s="17"/>
      <c r="E117" s="17"/>
      <c r="F117" s="17"/>
      <c r="G117" s="17"/>
      <c r="H117" s="17"/>
      <c r="I117" s="45" t="s">
        <v>289</v>
      </c>
      <c r="J117" s="46" t="s">
        <v>89</v>
      </c>
      <c r="K117" s="46"/>
      <c r="L117" s="41"/>
      <c r="M117" s="17"/>
      <c r="N117" s="18"/>
    </row>
    <row r="118" spans="1:14">
      <c r="A118" s="17"/>
      <c r="B118" s="17"/>
      <c r="C118" s="17"/>
      <c r="D118" s="17"/>
      <c r="E118" s="17"/>
      <c r="F118" s="17"/>
      <c r="G118" s="17"/>
      <c r="H118" s="17"/>
      <c r="I118" s="45" t="s">
        <v>290</v>
      </c>
      <c r="J118" s="46" t="s">
        <v>90</v>
      </c>
      <c r="K118" s="46"/>
      <c r="L118" s="41"/>
      <c r="M118" s="17"/>
      <c r="N118" s="18"/>
    </row>
    <row r="119" spans="1:14">
      <c r="A119" s="17"/>
      <c r="B119" s="17"/>
      <c r="C119" s="17"/>
      <c r="D119" s="17"/>
      <c r="E119" s="17"/>
      <c r="F119" s="17"/>
      <c r="G119" s="17"/>
      <c r="H119" s="17"/>
      <c r="I119" s="45" t="s">
        <v>291</v>
      </c>
      <c r="J119" s="46" t="s">
        <v>293</v>
      </c>
      <c r="K119" s="46"/>
      <c r="L119" s="41"/>
      <c r="M119" s="17"/>
      <c r="N119" s="18"/>
    </row>
    <row r="120" spans="1:14">
      <c r="A120" s="17"/>
      <c r="B120" s="17"/>
      <c r="C120" s="17"/>
      <c r="D120" s="17"/>
      <c r="E120" s="17"/>
      <c r="F120" s="17"/>
      <c r="G120" s="17"/>
      <c r="H120" s="17"/>
      <c r="I120" s="45" t="s">
        <v>165</v>
      </c>
      <c r="J120" s="46" t="s">
        <v>294</v>
      </c>
      <c r="K120" s="46"/>
      <c r="L120" s="41"/>
      <c r="M120" s="17"/>
      <c r="N120" s="18"/>
    </row>
    <row r="121" spans="1:14">
      <c r="A121" s="1"/>
      <c r="B121" s="1"/>
      <c r="C121" s="1"/>
      <c r="D121" s="1"/>
      <c r="E121" s="1"/>
      <c r="F121" s="1"/>
      <c r="G121" s="1"/>
      <c r="H121" s="1"/>
      <c r="I121" s="45"/>
      <c r="J121" s="2"/>
      <c r="K121" s="2"/>
      <c r="L121" s="1"/>
      <c r="M121" s="1"/>
    </row>
  </sheetData>
  <mergeCells count="25">
    <mergeCell ref="M12:M13"/>
    <mergeCell ref="N12:N13"/>
    <mergeCell ref="M36:M37"/>
    <mergeCell ref="N36:N37"/>
    <mergeCell ref="A108:N108"/>
    <mergeCell ref="A33:N33"/>
    <mergeCell ref="J67:K67"/>
    <mergeCell ref="J79:K79"/>
    <mergeCell ref="J80:K80"/>
    <mergeCell ref="A2:P2"/>
    <mergeCell ref="A109:N109"/>
    <mergeCell ref="A3:K3"/>
    <mergeCell ref="A8:N8"/>
    <mergeCell ref="A10:N10"/>
    <mergeCell ref="A4:N4"/>
    <mergeCell ref="A5:N5"/>
    <mergeCell ref="A7:N7"/>
    <mergeCell ref="J55:K55"/>
    <mergeCell ref="J57:K57"/>
    <mergeCell ref="J58:K58"/>
    <mergeCell ref="J87:K87"/>
    <mergeCell ref="J93:K93"/>
    <mergeCell ref="J38:K38"/>
    <mergeCell ref="I12:I13"/>
    <mergeCell ref="A36:H3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72"/>
  <sheetViews>
    <sheetView topLeftCell="A246" zoomScaleNormal="100" workbookViewId="0">
      <selection activeCell="O224" sqref="O224"/>
    </sheetView>
  </sheetViews>
  <sheetFormatPr defaultRowHeight="15"/>
  <cols>
    <col min="1" max="1" width="12.28515625" customWidth="1"/>
    <col min="2" max="9" width="1.85546875" customWidth="1"/>
    <col min="10" max="10" width="8" customWidth="1"/>
    <col min="11" max="11" width="9" customWidth="1"/>
    <col min="13" max="13" width="44.5703125" customWidth="1"/>
    <col min="14" max="15" width="12.7109375" customWidth="1"/>
    <col min="16" max="16" width="7.7109375" customWidth="1"/>
    <col min="20" max="20" width="16.7109375" customWidth="1"/>
  </cols>
  <sheetData>
    <row r="1" spans="1:16" ht="14.45" customHeight="1">
      <c r="A1" s="471" t="s">
        <v>157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</row>
    <row r="2" spans="1:16" ht="10.15" customHeight="1">
      <c r="A2" s="4"/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5"/>
      <c r="N2" s="1"/>
      <c r="O2" s="1"/>
    </row>
    <row r="3" spans="1:16" ht="13.15" customHeight="1">
      <c r="A3" s="472" t="s">
        <v>156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  <c r="M3" s="472"/>
      <c r="N3" s="472"/>
      <c r="O3" s="472"/>
      <c r="P3" s="472"/>
    </row>
    <row r="4" spans="1:16">
      <c r="A4" s="293" t="s">
        <v>172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</row>
    <row r="5" spans="1:16" ht="10.9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</row>
    <row r="6" spans="1:16" ht="12.6" customHeight="1">
      <c r="A6" s="71" t="s">
        <v>91</v>
      </c>
      <c r="B6" s="51"/>
      <c r="C6" s="52" t="s">
        <v>91</v>
      </c>
      <c r="D6" s="52"/>
      <c r="E6" s="52"/>
      <c r="F6" s="52"/>
      <c r="G6" s="52"/>
      <c r="H6" s="52"/>
      <c r="I6" s="74"/>
      <c r="J6" s="71" t="s">
        <v>92</v>
      </c>
      <c r="K6" s="52" t="s">
        <v>94</v>
      </c>
      <c r="L6" s="52"/>
      <c r="M6" s="74"/>
      <c r="N6" s="53" t="s">
        <v>2</v>
      </c>
      <c r="O6" s="53" t="s">
        <v>391</v>
      </c>
      <c r="P6" s="486" t="s">
        <v>3</v>
      </c>
    </row>
    <row r="7" spans="1:16" ht="13.15" customHeight="1">
      <c r="A7" s="72" t="s">
        <v>93</v>
      </c>
      <c r="B7" s="54"/>
      <c r="C7" s="55"/>
      <c r="D7" s="55"/>
      <c r="E7" s="55"/>
      <c r="F7" s="55"/>
      <c r="G7" s="55"/>
      <c r="H7" s="55"/>
      <c r="I7" s="75"/>
      <c r="J7" s="72"/>
      <c r="K7" s="55"/>
      <c r="L7" s="55"/>
      <c r="M7" s="75"/>
      <c r="N7" s="56" t="s">
        <v>131</v>
      </c>
      <c r="O7" s="56" t="s">
        <v>392</v>
      </c>
      <c r="P7" s="487"/>
    </row>
    <row r="8" spans="1:16" ht="12" customHeight="1">
      <c r="A8" s="72" t="s">
        <v>296</v>
      </c>
      <c r="B8" s="54"/>
      <c r="C8" s="55"/>
      <c r="D8" s="55"/>
      <c r="E8" s="55"/>
      <c r="F8" s="55"/>
      <c r="G8" s="55"/>
      <c r="H8" s="55"/>
      <c r="I8" s="75"/>
      <c r="J8" s="72"/>
      <c r="K8" s="55"/>
      <c r="L8" s="143" t="s">
        <v>176</v>
      </c>
      <c r="M8" s="76"/>
      <c r="N8" s="57"/>
      <c r="O8" s="172" t="s">
        <v>393</v>
      </c>
      <c r="P8" s="291"/>
    </row>
    <row r="9" spans="1:16" ht="12" customHeight="1">
      <c r="A9" s="73" t="s">
        <v>298</v>
      </c>
      <c r="B9" s="54"/>
      <c r="C9" s="55" t="s">
        <v>297</v>
      </c>
      <c r="D9" s="55"/>
      <c r="E9" s="55"/>
      <c r="F9" s="55"/>
      <c r="G9" s="55"/>
      <c r="H9" s="55"/>
      <c r="I9" s="75"/>
      <c r="J9" s="73" t="s">
        <v>299</v>
      </c>
      <c r="K9" s="175" t="s">
        <v>95</v>
      </c>
      <c r="L9" s="176"/>
      <c r="M9" s="177"/>
      <c r="N9" s="57" t="s">
        <v>4</v>
      </c>
      <c r="O9" s="57" t="s">
        <v>4</v>
      </c>
      <c r="P9" s="292"/>
    </row>
    <row r="10" spans="1:16" ht="14.45" customHeight="1">
      <c r="A10" s="77"/>
      <c r="B10" s="78">
        <v>1</v>
      </c>
      <c r="C10" s="64">
        <v>2</v>
      </c>
      <c r="D10" s="64">
        <v>3</v>
      </c>
      <c r="E10" s="64">
        <v>4</v>
      </c>
      <c r="F10" s="64">
        <v>5</v>
      </c>
      <c r="G10" s="64">
        <v>6</v>
      </c>
      <c r="H10" s="64">
        <v>7</v>
      </c>
      <c r="I10" s="135" t="s">
        <v>165</v>
      </c>
      <c r="J10" s="174"/>
      <c r="K10" s="173" t="s">
        <v>96</v>
      </c>
      <c r="L10" s="173"/>
      <c r="M10" s="173"/>
      <c r="N10" s="316">
        <f>N11+N46</f>
        <v>12238300</v>
      </c>
      <c r="O10" s="317">
        <f>O11+O46</f>
        <v>18374480</v>
      </c>
      <c r="P10" s="294">
        <f>O10/N10*100</f>
        <v>150.13915331377723</v>
      </c>
    </row>
    <row r="11" spans="1:16" ht="14.45" customHeight="1">
      <c r="A11" s="109"/>
      <c r="B11" s="110"/>
      <c r="C11" s="111"/>
      <c r="D11" s="111"/>
      <c r="E11" s="111"/>
      <c r="F11" s="111"/>
      <c r="G11" s="111"/>
      <c r="H11" s="111"/>
      <c r="I11" s="113"/>
      <c r="J11" s="109"/>
      <c r="K11" s="112" t="s">
        <v>199</v>
      </c>
      <c r="L11" s="112"/>
      <c r="M11" s="112"/>
      <c r="N11" s="296">
        <f>SUM(N12)</f>
        <v>735000</v>
      </c>
      <c r="O11" s="297">
        <f>SUM(O12)</f>
        <v>704300</v>
      </c>
      <c r="P11" s="127">
        <f>O11/N11*100</f>
        <v>95.823129251700678</v>
      </c>
    </row>
    <row r="12" spans="1:16" ht="14.45" customHeight="1">
      <c r="A12" s="133"/>
      <c r="B12" s="138"/>
      <c r="C12" s="114"/>
      <c r="D12" s="114"/>
      <c r="E12" s="114"/>
      <c r="F12" s="114"/>
      <c r="G12" s="114"/>
      <c r="H12" s="114"/>
      <c r="I12" s="116"/>
      <c r="J12" s="133"/>
      <c r="K12" s="115" t="s">
        <v>200</v>
      </c>
      <c r="L12" s="115"/>
      <c r="M12" s="115"/>
      <c r="N12" s="146">
        <f>SUM(N13)</f>
        <v>735000</v>
      </c>
      <c r="O12" s="318">
        <f>SUM(O13)</f>
        <v>704300</v>
      </c>
      <c r="P12" s="159">
        <f t="shared" ref="P12:P41" si="0">O12/N12*100</f>
        <v>95.823129251700678</v>
      </c>
    </row>
    <row r="13" spans="1:16">
      <c r="A13" s="82"/>
      <c r="B13" s="83"/>
      <c r="C13" s="66"/>
      <c r="D13" s="66"/>
      <c r="E13" s="66"/>
      <c r="F13" s="66"/>
      <c r="G13" s="66"/>
      <c r="H13" s="66"/>
      <c r="I13" s="84"/>
      <c r="J13" s="142" t="s">
        <v>8</v>
      </c>
      <c r="K13" s="59" t="s">
        <v>183</v>
      </c>
      <c r="L13" s="59"/>
      <c r="M13" s="59"/>
      <c r="N13" s="298">
        <f>N14+N26+N31+N41</f>
        <v>735000</v>
      </c>
      <c r="O13" s="299">
        <f>O14+O26+O31+O41</f>
        <v>704300</v>
      </c>
      <c r="P13" s="161">
        <f t="shared" si="0"/>
        <v>95.823129251700678</v>
      </c>
    </row>
    <row r="14" spans="1:16" ht="11.45" customHeight="1">
      <c r="A14" s="474" t="s">
        <v>209</v>
      </c>
      <c r="B14" s="476" t="s">
        <v>100</v>
      </c>
      <c r="C14" s="478"/>
      <c r="D14" s="478" t="s">
        <v>6</v>
      </c>
      <c r="E14" s="478" t="s">
        <v>15</v>
      </c>
      <c r="F14" s="478"/>
      <c r="G14" s="478" t="s">
        <v>290</v>
      </c>
      <c r="H14" s="478" t="s">
        <v>291</v>
      </c>
      <c r="I14" s="136"/>
      <c r="J14" s="474"/>
      <c r="K14" s="89" t="s">
        <v>98</v>
      </c>
      <c r="L14" s="89"/>
      <c r="M14" s="89"/>
      <c r="N14" s="480">
        <f>N16+N20</f>
        <v>460000</v>
      </c>
      <c r="O14" s="482">
        <f>O16+O20</f>
        <v>432000</v>
      </c>
      <c r="P14" s="488">
        <f>O14/N14*100</f>
        <v>93.913043478260875</v>
      </c>
    </row>
    <row r="15" spans="1:16" ht="12" customHeight="1">
      <c r="A15" s="475"/>
      <c r="B15" s="477"/>
      <c r="C15" s="479"/>
      <c r="D15" s="479"/>
      <c r="E15" s="479"/>
      <c r="F15" s="479"/>
      <c r="G15" s="479"/>
      <c r="H15" s="479"/>
      <c r="I15" s="147"/>
      <c r="J15" s="475"/>
      <c r="K15" s="90" t="s">
        <v>99</v>
      </c>
      <c r="L15" s="90"/>
      <c r="M15" s="90"/>
      <c r="N15" s="481"/>
      <c r="O15" s="483"/>
      <c r="P15" s="489"/>
    </row>
    <row r="16" spans="1:16">
      <c r="A16" s="79" t="s">
        <v>210</v>
      </c>
      <c r="B16" s="101" t="s">
        <v>100</v>
      </c>
      <c r="C16" s="94"/>
      <c r="D16" s="94" t="s">
        <v>6</v>
      </c>
      <c r="E16" s="94" t="s">
        <v>15</v>
      </c>
      <c r="F16" s="94"/>
      <c r="G16" s="94"/>
      <c r="H16" s="94"/>
      <c r="I16" s="81"/>
      <c r="J16" s="79" t="s">
        <v>97</v>
      </c>
      <c r="K16" s="80" t="s">
        <v>196</v>
      </c>
      <c r="L16" s="80"/>
      <c r="M16" s="80"/>
      <c r="N16" s="300">
        <f>SUM(N17)</f>
        <v>350000</v>
      </c>
      <c r="O16" s="301">
        <f>SUM(O17)</f>
        <v>237000</v>
      </c>
      <c r="P16" s="166">
        <f t="shared" si="0"/>
        <v>67.714285714285722</v>
      </c>
    </row>
    <row r="17" spans="1:16">
      <c r="A17" s="99" t="s">
        <v>210</v>
      </c>
      <c r="B17" s="102"/>
      <c r="C17" s="103"/>
      <c r="D17" s="103"/>
      <c r="E17" s="103"/>
      <c r="F17" s="103"/>
      <c r="G17" s="103"/>
      <c r="H17" s="103"/>
      <c r="I17" s="95"/>
      <c r="J17" s="140" t="s">
        <v>97</v>
      </c>
      <c r="K17" s="11">
        <v>3</v>
      </c>
      <c r="L17" s="11" t="s">
        <v>14</v>
      </c>
      <c r="M17" s="11"/>
      <c r="N17" s="178">
        <f>N18</f>
        <v>350000</v>
      </c>
      <c r="O17" s="170">
        <f>O18</f>
        <v>237000</v>
      </c>
      <c r="P17" s="126">
        <f t="shared" si="0"/>
        <v>67.714285714285722</v>
      </c>
    </row>
    <row r="18" spans="1:16">
      <c r="A18" s="99" t="s">
        <v>210</v>
      </c>
      <c r="B18" s="60"/>
      <c r="C18" s="47"/>
      <c r="D18" s="47"/>
      <c r="E18" s="47"/>
      <c r="F18" s="47"/>
      <c r="G18" s="47"/>
      <c r="H18" s="47"/>
      <c r="I18" s="104"/>
      <c r="J18" s="140" t="s">
        <v>97</v>
      </c>
      <c r="K18" s="11">
        <v>32</v>
      </c>
      <c r="L18" s="11" t="s">
        <v>57</v>
      </c>
      <c r="M18" s="11"/>
      <c r="N18" s="119">
        <f>N19</f>
        <v>350000</v>
      </c>
      <c r="O18" s="153">
        <f>O19</f>
        <v>237000</v>
      </c>
      <c r="P18" s="126">
        <f t="shared" si="0"/>
        <v>67.714285714285722</v>
      </c>
    </row>
    <row r="19" spans="1:16">
      <c r="A19" s="99" t="s">
        <v>210</v>
      </c>
      <c r="B19" s="60" t="s">
        <v>100</v>
      </c>
      <c r="C19" s="47"/>
      <c r="D19" s="47" t="s">
        <v>6</v>
      </c>
      <c r="E19" s="47" t="s">
        <v>15</v>
      </c>
      <c r="F19" s="47"/>
      <c r="G19" s="47"/>
      <c r="H19" s="47"/>
      <c r="I19" s="104"/>
      <c r="J19" s="140" t="s">
        <v>97</v>
      </c>
      <c r="K19" s="11">
        <v>329</v>
      </c>
      <c r="L19" s="11" t="s">
        <v>61</v>
      </c>
      <c r="M19" s="11"/>
      <c r="N19" s="235">
        <v>350000</v>
      </c>
      <c r="O19" s="171">
        <v>237000</v>
      </c>
      <c r="P19" s="126">
        <f t="shared" si="0"/>
        <v>67.714285714285722</v>
      </c>
    </row>
    <row r="20" spans="1:16">
      <c r="A20" s="79" t="s">
        <v>211</v>
      </c>
      <c r="B20" s="101" t="s">
        <v>100</v>
      </c>
      <c r="C20" s="94"/>
      <c r="D20" s="94" t="s">
        <v>6</v>
      </c>
      <c r="E20" s="94"/>
      <c r="F20" s="94"/>
      <c r="G20" s="94" t="s">
        <v>290</v>
      </c>
      <c r="H20" s="94" t="s">
        <v>291</v>
      </c>
      <c r="I20" s="81"/>
      <c r="J20" s="79" t="s">
        <v>97</v>
      </c>
      <c r="K20" s="80" t="s">
        <v>197</v>
      </c>
      <c r="L20" s="80"/>
      <c r="M20" s="80"/>
      <c r="N20" s="300">
        <f>SUM(N21)</f>
        <v>110000</v>
      </c>
      <c r="O20" s="301">
        <f>SUM(O21)</f>
        <v>195000</v>
      </c>
      <c r="P20" s="166">
        <f t="shared" si="0"/>
        <v>177.27272727272728</v>
      </c>
    </row>
    <row r="21" spans="1:16">
      <c r="A21" s="99" t="s">
        <v>211</v>
      </c>
      <c r="B21" s="60"/>
      <c r="C21" s="47"/>
      <c r="D21" s="47"/>
      <c r="E21" s="47"/>
      <c r="F21" s="47"/>
      <c r="G21" s="47"/>
      <c r="H21" s="47"/>
      <c r="I21" s="104"/>
      <c r="J21" s="140" t="s">
        <v>97</v>
      </c>
      <c r="K21" s="11">
        <v>3</v>
      </c>
      <c r="L21" s="11" t="s">
        <v>14</v>
      </c>
      <c r="M21" s="11"/>
      <c r="N21" s="178">
        <f>SUM(N22)</f>
        <v>110000</v>
      </c>
      <c r="O21" s="170">
        <f>SUM(O22)</f>
        <v>195000</v>
      </c>
      <c r="P21" s="126">
        <f t="shared" si="0"/>
        <v>177.27272727272728</v>
      </c>
    </row>
    <row r="22" spans="1:16">
      <c r="A22" s="99" t="s">
        <v>211</v>
      </c>
      <c r="B22" s="60"/>
      <c r="C22" s="47"/>
      <c r="D22" s="47"/>
      <c r="E22" s="47"/>
      <c r="F22" s="47"/>
      <c r="G22" s="47"/>
      <c r="H22" s="47"/>
      <c r="I22" s="104"/>
      <c r="J22" s="140" t="s">
        <v>97</v>
      </c>
      <c r="K22" s="11">
        <v>32</v>
      </c>
      <c r="L22" s="11" t="s">
        <v>57</v>
      </c>
      <c r="M22" s="11"/>
      <c r="N22" s="144">
        <f>SUM(N23:N25)</f>
        <v>110000</v>
      </c>
      <c r="O22" s="153">
        <f>SUM(O23:O25)</f>
        <v>195000</v>
      </c>
      <c r="P22" s="126">
        <f t="shared" si="0"/>
        <v>177.27272727272728</v>
      </c>
    </row>
    <row r="23" spans="1:16">
      <c r="A23" s="99" t="s">
        <v>211</v>
      </c>
      <c r="B23" s="60" t="s">
        <v>100</v>
      </c>
      <c r="C23" s="47"/>
      <c r="D23" s="47" t="s">
        <v>6</v>
      </c>
      <c r="E23" s="47"/>
      <c r="F23" s="47"/>
      <c r="G23" s="47"/>
      <c r="H23" s="47"/>
      <c r="I23" s="104"/>
      <c r="J23" s="140" t="s">
        <v>97</v>
      </c>
      <c r="K23" s="236" t="s">
        <v>101</v>
      </c>
      <c r="L23" s="11" t="s">
        <v>102</v>
      </c>
      <c r="M23" s="11"/>
      <c r="N23" s="144">
        <v>10000</v>
      </c>
      <c r="O23" s="153">
        <v>45000</v>
      </c>
      <c r="P23" s="126">
        <f t="shared" si="0"/>
        <v>450</v>
      </c>
    </row>
    <row r="24" spans="1:16">
      <c r="A24" s="99" t="s">
        <v>211</v>
      </c>
      <c r="B24" s="60" t="s">
        <v>100</v>
      </c>
      <c r="C24" s="47" t="s">
        <v>4</v>
      </c>
      <c r="D24" s="47" t="s">
        <v>6</v>
      </c>
      <c r="E24" s="47"/>
      <c r="F24" s="47"/>
      <c r="G24" s="47" t="s">
        <v>290</v>
      </c>
      <c r="H24" s="47" t="s">
        <v>291</v>
      </c>
      <c r="I24" s="104"/>
      <c r="J24" s="140" t="s">
        <v>97</v>
      </c>
      <c r="K24" s="236" t="s">
        <v>103</v>
      </c>
      <c r="L24" s="11" t="s">
        <v>60</v>
      </c>
      <c r="M24" s="11"/>
      <c r="N24" s="144">
        <v>50000</v>
      </c>
      <c r="O24" s="153">
        <v>150000</v>
      </c>
      <c r="P24" s="126">
        <f t="shared" si="0"/>
        <v>300</v>
      </c>
    </row>
    <row r="25" spans="1:16">
      <c r="A25" s="99" t="s">
        <v>211</v>
      </c>
      <c r="B25" s="60" t="s">
        <v>100</v>
      </c>
      <c r="C25" s="47"/>
      <c r="D25" s="47" t="s">
        <v>6</v>
      </c>
      <c r="E25" s="47"/>
      <c r="F25" s="47"/>
      <c r="G25" s="47"/>
      <c r="H25" s="47"/>
      <c r="I25" s="104"/>
      <c r="J25" s="140" t="s">
        <v>97</v>
      </c>
      <c r="K25" s="236" t="s">
        <v>107</v>
      </c>
      <c r="L25" s="11" t="s">
        <v>61</v>
      </c>
      <c r="M25" s="11"/>
      <c r="N25" s="235">
        <v>50000</v>
      </c>
      <c r="O25" s="171">
        <v>0</v>
      </c>
      <c r="P25" s="347">
        <v>0</v>
      </c>
    </row>
    <row r="26" spans="1:16">
      <c r="A26" s="100" t="s">
        <v>212</v>
      </c>
      <c r="B26" s="137" t="s">
        <v>100</v>
      </c>
      <c r="C26" s="86"/>
      <c r="D26" s="86"/>
      <c r="E26" s="86"/>
      <c r="F26" s="86"/>
      <c r="G26" s="86"/>
      <c r="H26" s="86"/>
      <c r="I26" s="88"/>
      <c r="J26" s="100"/>
      <c r="K26" s="87" t="s">
        <v>300</v>
      </c>
      <c r="L26" s="87"/>
      <c r="M26" s="87"/>
      <c r="N26" s="302">
        <f t="shared" ref="N26:O29" si="1">N27</f>
        <v>15000</v>
      </c>
      <c r="O26" s="303">
        <f t="shared" si="1"/>
        <v>14000</v>
      </c>
      <c r="P26" s="165">
        <f t="shared" si="0"/>
        <v>93.333333333333329</v>
      </c>
    </row>
    <row r="27" spans="1:16">
      <c r="A27" s="79" t="s">
        <v>213</v>
      </c>
      <c r="B27" s="101" t="s">
        <v>100</v>
      </c>
      <c r="C27" s="94"/>
      <c r="D27" s="94"/>
      <c r="E27" s="94"/>
      <c r="F27" s="94"/>
      <c r="G27" s="94"/>
      <c r="H27" s="94"/>
      <c r="I27" s="81"/>
      <c r="J27" s="79" t="s">
        <v>97</v>
      </c>
      <c r="K27" s="80" t="s">
        <v>198</v>
      </c>
      <c r="L27" s="80" t="s">
        <v>104</v>
      </c>
      <c r="M27" s="80"/>
      <c r="N27" s="149">
        <f t="shared" si="1"/>
        <v>15000</v>
      </c>
      <c r="O27" s="155">
        <f t="shared" si="1"/>
        <v>14000</v>
      </c>
      <c r="P27" s="166">
        <f t="shared" si="0"/>
        <v>93.333333333333329</v>
      </c>
    </row>
    <row r="28" spans="1:16">
      <c r="A28" s="99" t="s">
        <v>213</v>
      </c>
      <c r="B28" s="60"/>
      <c r="C28" s="47"/>
      <c r="D28" s="47"/>
      <c r="E28" s="47"/>
      <c r="F28" s="47"/>
      <c r="G28" s="47"/>
      <c r="H28" s="47"/>
      <c r="I28" s="104"/>
      <c r="J28" s="140" t="s">
        <v>97</v>
      </c>
      <c r="K28" s="11">
        <v>3</v>
      </c>
      <c r="L28" s="11" t="s">
        <v>14</v>
      </c>
      <c r="M28" s="11"/>
      <c r="N28" s="119">
        <f t="shared" si="1"/>
        <v>15000</v>
      </c>
      <c r="O28" s="120">
        <f t="shared" si="1"/>
        <v>14000</v>
      </c>
      <c r="P28" s="126">
        <f t="shared" si="0"/>
        <v>93.333333333333329</v>
      </c>
    </row>
    <row r="29" spans="1:16">
      <c r="A29" s="99" t="s">
        <v>213</v>
      </c>
      <c r="B29" s="60"/>
      <c r="C29" s="47"/>
      <c r="D29" s="47"/>
      <c r="E29" s="47"/>
      <c r="F29" s="47"/>
      <c r="G29" s="47"/>
      <c r="H29" s="47"/>
      <c r="I29" s="104"/>
      <c r="J29" s="140" t="s">
        <v>97</v>
      </c>
      <c r="K29" s="11">
        <v>38</v>
      </c>
      <c r="L29" s="11" t="s">
        <v>66</v>
      </c>
      <c r="M29" s="11"/>
      <c r="N29" s="119">
        <f t="shared" si="1"/>
        <v>15000</v>
      </c>
      <c r="O29" s="120">
        <f t="shared" si="1"/>
        <v>14000</v>
      </c>
      <c r="P29" s="126">
        <f t="shared" si="0"/>
        <v>93.333333333333329</v>
      </c>
    </row>
    <row r="30" spans="1:16">
      <c r="A30" s="99" t="s">
        <v>213</v>
      </c>
      <c r="B30" s="60" t="s">
        <v>100</v>
      </c>
      <c r="C30" s="47"/>
      <c r="D30" s="47"/>
      <c r="E30" s="47"/>
      <c r="F30" s="47"/>
      <c r="G30" s="47"/>
      <c r="H30" s="47"/>
      <c r="I30" s="104"/>
      <c r="J30" s="140" t="s">
        <v>97</v>
      </c>
      <c r="K30" s="11">
        <v>381</v>
      </c>
      <c r="L30" s="11" t="s">
        <v>67</v>
      </c>
      <c r="M30" s="11"/>
      <c r="N30" s="119">
        <v>15000</v>
      </c>
      <c r="O30" s="120">
        <v>14000</v>
      </c>
      <c r="P30" s="126">
        <f t="shared" si="0"/>
        <v>93.333333333333329</v>
      </c>
    </row>
    <row r="31" spans="1:16">
      <c r="A31" s="100" t="s">
        <v>214</v>
      </c>
      <c r="B31" s="137" t="s">
        <v>100</v>
      </c>
      <c r="C31" s="86"/>
      <c r="D31" s="86"/>
      <c r="E31" s="86"/>
      <c r="F31" s="86"/>
      <c r="G31" s="86"/>
      <c r="H31" s="86"/>
      <c r="I31" s="88"/>
      <c r="J31" s="100"/>
      <c r="K31" s="87" t="s">
        <v>301</v>
      </c>
      <c r="L31" s="87"/>
      <c r="M31" s="87"/>
      <c r="N31" s="148">
        <f>N32</f>
        <v>110000</v>
      </c>
      <c r="O31" s="162">
        <f>O32</f>
        <v>93300</v>
      </c>
      <c r="P31" s="344">
        <f t="shared" si="0"/>
        <v>84.818181818181813</v>
      </c>
    </row>
    <row r="32" spans="1:16">
      <c r="A32" s="79" t="s">
        <v>215</v>
      </c>
      <c r="B32" s="101" t="s">
        <v>100</v>
      </c>
      <c r="C32" s="94"/>
      <c r="D32" s="94"/>
      <c r="E32" s="94"/>
      <c r="F32" s="94"/>
      <c r="G32" s="94"/>
      <c r="H32" s="94"/>
      <c r="I32" s="81"/>
      <c r="J32" s="79" t="s">
        <v>97</v>
      </c>
      <c r="K32" s="80" t="s">
        <v>198</v>
      </c>
      <c r="L32" s="80" t="s">
        <v>105</v>
      </c>
      <c r="M32" s="80"/>
      <c r="N32" s="149">
        <f>N33</f>
        <v>110000</v>
      </c>
      <c r="O32" s="155">
        <f>O33</f>
        <v>93300</v>
      </c>
      <c r="P32" s="295">
        <f t="shared" ref="P32:P40" si="2">O32/N32*100</f>
        <v>84.818181818181813</v>
      </c>
    </row>
    <row r="33" spans="1:16">
      <c r="A33" s="98" t="s">
        <v>215</v>
      </c>
      <c r="B33" s="103"/>
      <c r="C33" s="103"/>
      <c r="D33" s="103"/>
      <c r="E33" s="103"/>
      <c r="F33" s="103"/>
      <c r="G33" s="103"/>
      <c r="H33" s="103"/>
      <c r="I33" s="106"/>
      <c r="J33" s="96" t="s">
        <v>97</v>
      </c>
      <c r="K33" s="106" t="s">
        <v>6</v>
      </c>
      <c r="L33" s="490" t="s">
        <v>14</v>
      </c>
      <c r="M33" s="490"/>
      <c r="N33" s="117">
        <f>N34+N39</f>
        <v>110000</v>
      </c>
      <c r="O33" s="118">
        <f>O34+O39+O37</f>
        <v>93300</v>
      </c>
      <c r="P33" s="375">
        <f t="shared" si="2"/>
        <v>84.818181818181813</v>
      </c>
    </row>
    <row r="34" spans="1:16">
      <c r="A34" s="99" t="s">
        <v>215</v>
      </c>
      <c r="B34" s="47"/>
      <c r="C34" s="47"/>
      <c r="D34" s="47"/>
      <c r="E34" s="47"/>
      <c r="F34" s="47"/>
      <c r="G34" s="47"/>
      <c r="H34" s="47"/>
      <c r="I34" s="11"/>
      <c r="J34" s="140" t="s">
        <v>97</v>
      </c>
      <c r="K34" s="11" t="s">
        <v>106</v>
      </c>
      <c r="L34" s="455" t="s">
        <v>57</v>
      </c>
      <c r="M34" s="455"/>
      <c r="N34" s="119">
        <f>SUM(N35:N36)</f>
        <v>100000</v>
      </c>
      <c r="O34" s="120">
        <f>SUM(O35:O36)</f>
        <v>79000</v>
      </c>
      <c r="P34" s="376">
        <f t="shared" si="2"/>
        <v>79</v>
      </c>
    </row>
    <row r="35" spans="1:16">
      <c r="A35" s="97" t="s">
        <v>215</v>
      </c>
      <c r="B35" s="61" t="s">
        <v>100</v>
      </c>
      <c r="C35" s="61"/>
      <c r="D35" s="61"/>
      <c r="E35" s="61"/>
      <c r="F35" s="61"/>
      <c r="G35" s="61"/>
      <c r="H35" s="61"/>
      <c r="I35" s="12"/>
      <c r="J35" s="93" t="s">
        <v>97</v>
      </c>
      <c r="K35" s="12" t="s">
        <v>103</v>
      </c>
      <c r="L35" s="436" t="s">
        <v>60</v>
      </c>
      <c r="M35" s="436"/>
      <c r="N35" s="121">
        <v>60000</v>
      </c>
      <c r="O35" s="123">
        <v>22000</v>
      </c>
      <c r="P35" s="377">
        <f t="shared" si="2"/>
        <v>36.666666666666664</v>
      </c>
    </row>
    <row r="36" spans="1:16">
      <c r="A36" s="98" t="s">
        <v>215</v>
      </c>
      <c r="B36" s="103" t="s">
        <v>100</v>
      </c>
      <c r="C36" s="103"/>
      <c r="D36" s="103"/>
      <c r="E36" s="103"/>
      <c r="F36" s="103"/>
      <c r="G36" s="103"/>
      <c r="H36" s="103"/>
      <c r="I36" s="106"/>
      <c r="J36" s="96" t="s">
        <v>97</v>
      </c>
      <c r="K36" s="106" t="s">
        <v>107</v>
      </c>
      <c r="L36" s="490" t="s">
        <v>61</v>
      </c>
      <c r="M36" s="490"/>
      <c r="N36" s="117">
        <v>40000</v>
      </c>
      <c r="O36" s="394">
        <v>57000</v>
      </c>
      <c r="P36" s="375">
        <f t="shared" si="2"/>
        <v>142.5</v>
      </c>
    </row>
    <row r="37" spans="1:16">
      <c r="A37" s="99" t="s">
        <v>215</v>
      </c>
      <c r="B37" s="47"/>
      <c r="C37" s="47"/>
      <c r="D37" s="47"/>
      <c r="E37" s="47"/>
      <c r="F37" s="47"/>
      <c r="G37" s="47"/>
      <c r="H37" s="47"/>
      <c r="I37" s="11"/>
      <c r="J37" s="140" t="s">
        <v>97</v>
      </c>
      <c r="K37" s="11" t="s">
        <v>495</v>
      </c>
      <c r="L37" s="11" t="s">
        <v>62</v>
      </c>
      <c r="M37" s="11"/>
      <c r="N37" s="119">
        <v>0</v>
      </c>
      <c r="O37" s="108">
        <f>O38</f>
        <v>1600</v>
      </c>
      <c r="P37" s="438">
        <v>0</v>
      </c>
    </row>
    <row r="38" spans="1:16">
      <c r="A38" s="99" t="s">
        <v>215</v>
      </c>
      <c r="B38" s="47" t="s">
        <v>100</v>
      </c>
      <c r="C38" s="47"/>
      <c r="D38" s="47"/>
      <c r="E38" s="47"/>
      <c r="F38" s="47"/>
      <c r="G38" s="47"/>
      <c r="H38" s="47"/>
      <c r="I38" s="11"/>
      <c r="J38" s="140" t="s">
        <v>97</v>
      </c>
      <c r="K38" s="11" t="s">
        <v>496</v>
      </c>
      <c r="L38" s="11" t="s">
        <v>63</v>
      </c>
      <c r="M38" s="11"/>
      <c r="N38" s="119">
        <v>0</v>
      </c>
      <c r="O38" s="108">
        <v>1600</v>
      </c>
      <c r="P38" s="438">
        <v>0</v>
      </c>
    </row>
    <row r="39" spans="1:16">
      <c r="A39" s="99" t="s">
        <v>215</v>
      </c>
      <c r="B39" s="47"/>
      <c r="C39" s="47"/>
      <c r="D39" s="47"/>
      <c r="E39" s="47"/>
      <c r="F39" s="47"/>
      <c r="G39" s="47"/>
      <c r="H39" s="47"/>
      <c r="I39" s="11"/>
      <c r="J39" s="140" t="s">
        <v>97</v>
      </c>
      <c r="K39" s="11" t="s">
        <v>112</v>
      </c>
      <c r="L39" s="455" t="s">
        <v>108</v>
      </c>
      <c r="M39" s="455"/>
      <c r="N39" s="119">
        <f>SUM(N40)</f>
        <v>10000</v>
      </c>
      <c r="O39" s="108">
        <f>SUM(O40)</f>
        <v>12700</v>
      </c>
      <c r="P39" s="376">
        <f t="shared" si="2"/>
        <v>127</v>
      </c>
    </row>
    <row r="40" spans="1:16">
      <c r="A40" s="97" t="s">
        <v>215</v>
      </c>
      <c r="B40" s="61" t="s">
        <v>100</v>
      </c>
      <c r="C40" s="61"/>
      <c r="D40" s="61"/>
      <c r="E40" s="61"/>
      <c r="F40" s="61"/>
      <c r="G40" s="61"/>
      <c r="H40" s="61"/>
      <c r="I40" s="12"/>
      <c r="J40" s="93" t="s">
        <v>97</v>
      </c>
      <c r="K40" s="12">
        <v>381</v>
      </c>
      <c r="L40" s="12" t="s">
        <v>67</v>
      </c>
      <c r="M40" s="12"/>
      <c r="N40" s="121">
        <v>10000</v>
      </c>
      <c r="O40" s="122">
        <v>12700</v>
      </c>
      <c r="P40" s="377">
        <f t="shared" si="2"/>
        <v>127</v>
      </c>
    </row>
    <row r="41" spans="1:16">
      <c r="A41" s="100" t="s">
        <v>216</v>
      </c>
      <c r="B41" s="137" t="s">
        <v>100</v>
      </c>
      <c r="C41" s="86"/>
      <c r="D41" s="86"/>
      <c r="E41" s="86"/>
      <c r="F41" s="86"/>
      <c r="G41" s="86"/>
      <c r="H41" s="86"/>
      <c r="I41" s="88"/>
      <c r="J41" s="100"/>
      <c r="K41" s="87" t="s">
        <v>302</v>
      </c>
      <c r="L41" s="87"/>
      <c r="M41" s="87"/>
      <c r="N41" s="302">
        <f t="shared" ref="N41:O43" si="3">N42</f>
        <v>150000</v>
      </c>
      <c r="O41" s="303">
        <f t="shared" si="3"/>
        <v>165000</v>
      </c>
      <c r="P41" s="165">
        <f t="shared" si="0"/>
        <v>110.00000000000001</v>
      </c>
    </row>
    <row r="42" spans="1:16">
      <c r="A42" s="79" t="s">
        <v>217</v>
      </c>
      <c r="B42" s="101" t="s">
        <v>100</v>
      </c>
      <c r="C42" s="94"/>
      <c r="D42" s="94"/>
      <c r="E42" s="94"/>
      <c r="F42" s="94"/>
      <c r="G42" s="94"/>
      <c r="H42" s="94"/>
      <c r="I42" s="81"/>
      <c r="J42" s="79" t="s">
        <v>97</v>
      </c>
      <c r="K42" s="80" t="s">
        <v>198</v>
      </c>
      <c r="L42" s="80" t="s">
        <v>109</v>
      </c>
      <c r="M42" s="80"/>
      <c r="N42" s="149">
        <f t="shared" si="3"/>
        <v>150000</v>
      </c>
      <c r="O42" s="155">
        <f t="shared" si="3"/>
        <v>165000</v>
      </c>
      <c r="P42" s="166">
        <f t="shared" ref="P42:P45" si="4">O42/N42*100</f>
        <v>110.00000000000001</v>
      </c>
    </row>
    <row r="43" spans="1:16">
      <c r="A43" s="99" t="s">
        <v>217</v>
      </c>
      <c r="B43" s="60"/>
      <c r="C43" s="47"/>
      <c r="D43" s="47"/>
      <c r="E43" s="47"/>
      <c r="F43" s="47"/>
      <c r="G43" s="47"/>
      <c r="H43" s="47"/>
      <c r="I43" s="104"/>
      <c r="J43" s="140" t="s">
        <v>97</v>
      </c>
      <c r="K43" s="11" t="s">
        <v>6</v>
      </c>
      <c r="L43" s="455" t="s">
        <v>14</v>
      </c>
      <c r="M43" s="455"/>
      <c r="N43" s="119">
        <f t="shared" si="3"/>
        <v>150000</v>
      </c>
      <c r="O43" s="120">
        <f t="shared" si="3"/>
        <v>165000</v>
      </c>
      <c r="P43" s="126">
        <f t="shared" si="4"/>
        <v>110.00000000000001</v>
      </c>
    </row>
    <row r="44" spans="1:16">
      <c r="A44" s="99" t="s">
        <v>217</v>
      </c>
      <c r="B44" s="60"/>
      <c r="C44" s="47"/>
      <c r="D44" s="47"/>
      <c r="E44" s="47"/>
      <c r="F44" s="47"/>
      <c r="G44" s="47"/>
      <c r="H44" s="47"/>
      <c r="I44" s="104"/>
      <c r="J44" s="140" t="s">
        <v>97</v>
      </c>
      <c r="K44" s="11" t="s">
        <v>112</v>
      </c>
      <c r="L44" s="455" t="s">
        <v>108</v>
      </c>
      <c r="M44" s="455"/>
      <c r="N44" s="119">
        <f>SUM(N45)</f>
        <v>150000</v>
      </c>
      <c r="O44" s="120">
        <f>SUM(O45)</f>
        <v>165000</v>
      </c>
      <c r="P44" s="126">
        <f t="shared" si="4"/>
        <v>110.00000000000001</v>
      </c>
    </row>
    <row r="45" spans="1:16">
      <c r="A45" s="99" t="s">
        <v>217</v>
      </c>
      <c r="B45" s="60" t="s">
        <v>100</v>
      </c>
      <c r="C45" s="47"/>
      <c r="D45" s="47"/>
      <c r="E45" s="47"/>
      <c r="F45" s="47"/>
      <c r="G45" s="47"/>
      <c r="H45" s="47"/>
      <c r="I45" s="104"/>
      <c r="J45" s="140" t="s">
        <v>97</v>
      </c>
      <c r="K45" s="11">
        <v>381</v>
      </c>
      <c r="L45" s="11" t="s">
        <v>67</v>
      </c>
      <c r="M45" s="11"/>
      <c r="N45" s="119">
        <v>150000</v>
      </c>
      <c r="O45" s="120">
        <v>165000</v>
      </c>
      <c r="P45" s="126">
        <f t="shared" si="4"/>
        <v>110.00000000000001</v>
      </c>
    </row>
    <row r="46" spans="1:16" ht="14.45" customHeight="1">
      <c r="A46" s="109"/>
      <c r="B46" s="110"/>
      <c r="C46" s="111"/>
      <c r="D46" s="111"/>
      <c r="E46" s="111"/>
      <c r="F46" s="111"/>
      <c r="G46" s="111"/>
      <c r="H46" s="111"/>
      <c r="I46" s="113"/>
      <c r="J46" s="109"/>
      <c r="K46" s="112" t="s">
        <v>201</v>
      </c>
      <c r="L46" s="112"/>
      <c r="M46" s="112"/>
      <c r="N46" s="129">
        <f>N47+N100+N117+N168+N206+N234+N247</f>
        <v>11503300</v>
      </c>
      <c r="O46" s="319">
        <f>O47+O100+O117+O168+O206+O234+O247</f>
        <v>17670180</v>
      </c>
      <c r="P46" s="127">
        <f>O46/N46*100</f>
        <v>153.60965983674251</v>
      </c>
    </row>
    <row r="47" spans="1:16" ht="14.45" customHeight="1">
      <c r="A47" s="133"/>
      <c r="B47" s="138"/>
      <c r="C47" s="114"/>
      <c r="D47" s="114"/>
      <c r="E47" s="114"/>
      <c r="F47" s="114"/>
      <c r="G47" s="114"/>
      <c r="H47" s="114"/>
      <c r="I47" s="116"/>
      <c r="J47" s="133"/>
      <c r="K47" s="115" t="s">
        <v>202</v>
      </c>
      <c r="L47" s="115"/>
      <c r="M47" s="115"/>
      <c r="N47" s="368">
        <f>N48+N90</f>
        <v>2522000</v>
      </c>
      <c r="O47" s="369">
        <f>O48+O90</f>
        <v>2239350</v>
      </c>
      <c r="P47" s="159">
        <f t="shared" ref="P47:P69" si="5">O47/N47*100</f>
        <v>88.792624900872312</v>
      </c>
    </row>
    <row r="48" spans="1:16">
      <c r="A48" s="134"/>
      <c r="B48" s="139"/>
      <c r="C48" s="65"/>
      <c r="D48" s="65"/>
      <c r="E48" s="65"/>
      <c r="F48" s="65"/>
      <c r="G48" s="65"/>
      <c r="H48" s="65"/>
      <c r="I48" s="128"/>
      <c r="J48" s="85" t="s">
        <v>8</v>
      </c>
      <c r="K48" s="58" t="s">
        <v>184</v>
      </c>
      <c r="L48" s="58"/>
      <c r="M48" s="58"/>
      <c r="N48" s="298">
        <f>SUM(N49)</f>
        <v>2522000</v>
      </c>
      <c r="O48" s="299">
        <f>SUM(O49)</f>
        <v>2114550</v>
      </c>
      <c r="P48" s="161">
        <f t="shared" si="5"/>
        <v>83.844171292624907</v>
      </c>
    </row>
    <row r="49" spans="1:16">
      <c r="A49" s="100" t="s">
        <v>218</v>
      </c>
      <c r="B49" s="137" t="s">
        <v>100</v>
      </c>
      <c r="C49" s="86"/>
      <c r="D49" s="86" t="s">
        <v>6</v>
      </c>
      <c r="E49" s="86" t="s">
        <v>15</v>
      </c>
      <c r="F49" s="86" t="s">
        <v>289</v>
      </c>
      <c r="G49" s="86"/>
      <c r="H49" s="86" t="s">
        <v>291</v>
      </c>
      <c r="I49" s="88"/>
      <c r="J49" s="100"/>
      <c r="K49" s="87" t="s">
        <v>111</v>
      </c>
      <c r="L49" s="87"/>
      <c r="M49" s="87"/>
      <c r="N49" s="131">
        <f>N50+N70+N74+N78+N82+N86</f>
        <v>2522000</v>
      </c>
      <c r="O49" s="151">
        <f>O50+O70+O74+O78+O82+O86</f>
        <v>2114550</v>
      </c>
      <c r="P49" s="165">
        <f t="shared" si="5"/>
        <v>83.844171292624907</v>
      </c>
    </row>
    <row r="50" spans="1:16">
      <c r="A50" s="79" t="s">
        <v>259</v>
      </c>
      <c r="B50" s="101" t="s">
        <v>100</v>
      </c>
      <c r="C50" s="94"/>
      <c r="D50" s="94" t="s">
        <v>6</v>
      </c>
      <c r="E50" s="94" t="s">
        <v>15</v>
      </c>
      <c r="F50" s="94"/>
      <c r="G50" s="94"/>
      <c r="H50" s="94"/>
      <c r="I50" s="81"/>
      <c r="J50" s="79" t="s">
        <v>110</v>
      </c>
      <c r="K50" s="80" t="s">
        <v>246</v>
      </c>
      <c r="L50" s="80"/>
      <c r="M50" s="80"/>
      <c r="N50" s="366">
        <f>SUM(N51)</f>
        <v>2206000</v>
      </c>
      <c r="O50" s="367">
        <f>SUM(O51)</f>
        <v>1550300</v>
      </c>
      <c r="P50" s="166">
        <f t="shared" si="5"/>
        <v>70.276518585675433</v>
      </c>
    </row>
    <row r="51" spans="1:16">
      <c r="A51" s="98" t="s">
        <v>259</v>
      </c>
      <c r="B51" s="103"/>
      <c r="C51" s="103"/>
      <c r="D51" s="103"/>
      <c r="E51" s="103"/>
      <c r="F51" s="103"/>
      <c r="G51" s="103"/>
      <c r="H51" s="103"/>
      <c r="I51" s="106"/>
      <c r="J51" s="96" t="s">
        <v>110</v>
      </c>
      <c r="K51" s="106">
        <v>3</v>
      </c>
      <c r="L51" s="106" t="s">
        <v>14</v>
      </c>
      <c r="M51" s="106"/>
      <c r="N51" s="178">
        <f>N52+N58+N63+N67+N65</f>
        <v>2206000</v>
      </c>
      <c r="O51" s="170">
        <f>O52+O58+O63+O67+O65</f>
        <v>1550300</v>
      </c>
      <c r="P51" s="326">
        <f t="shared" si="5"/>
        <v>70.276518585675433</v>
      </c>
    </row>
    <row r="52" spans="1:16">
      <c r="A52" s="99" t="s">
        <v>259</v>
      </c>
      <c r="B52" s="47"/>
      <c r="C52" s="47"/>
      <c r="D52" s="47"/>
      <c r="E52" s="47"/>
      <c r="F52" s="47"/>
      <c r="G52" s="47"/>
      <c r="H52" s="47"/>
      <c r="I52" s="11"/>
      <c r="J52" s="140" t="s">
        <v>110</v>
      </c>
      <c r="K52" s="11">
        <v>31</v>
      </c>
      <c r="L52" s="11" t="s">
        <v>49</v>
      </c>
      <c r="M52" s="11"/>
      <c r="N52" s="144">
        <f>SUM(N53:N57)</f>
        <v>799000</v>
      </c>
      <c r="O52" s="153">
        <f>SUM(O53:O57)</f>
        <v>709400</v>
      </c>
      <c r="P52" s="125">
        <f t="shared" si="5"/>
        <v>88.785982478097623</v>
      </c>
    </row>
    <row r="53" spans="1:16">
      <c r="A53" s="99" t="s">
        <v>259</v>
      </c>
      <c r="B53" s="47" t="s">
        <v>100</v>
      </c>
      <c r="C53" s="47"/>
      <c r="D53" s="47"/>
      <c r="E53" s="47"/>
      <c r="F53" s="47"/>
      <c r="G53" s="47"/>
      <c r="H53" s="47"/>
      <c r="I53" s="11"/>
      <c r="J53" s="140" t="s">
        <v>110</v>
      </c>
      <c r="K53" s="11">
        <v>311</v>
      </c>
      <c r="L53" s="455" t="s">
        <v>50</v>
      </c>
      <c r="M53" s="455"/>
      <c r="N53" s="144">
        <v>540000</v>
      </c>
      <c r="O53" s="153">
        <v>512000</v>
      </c>
      <c r="P53" s="125">
        <f t="shared" si="5"/>
        <v>94.814814814814824</v>
      </c>
    </row>
    <row r="54" spans="1:16">
      <c r="A54" s="99" t="s">
        <v>259</v>
      </c>
      <c r="B54" s="47" t="s">
        <v>100</v>
      </c>
      <c r="C54" s="47"/>
      <c r="D54" s="47"/>
      <c r="E54" s="47"/>
      <c r="F54" s="47" t="s">
        <v>289</v>
      </c>
      <c r="G54" s="47"/>
      <c r="H54" s="47"/>
      <c r="I54" s="11"/>
      <c r="J54" s="140" t="s">
        <v>110</v>
      </c>
      <c r="K54" s="11" t="s">
        <v>51</v>
      </c>
      <c r="L54" s="11" t="s">
        <v>52</v>
      </c>
      <c r="M54" s="11"/>
      <c r="N54" s="144">
        <v>114000</v>
      </c>
      <c r="O54" s="153">
        <v>78000</v>
      </c>
      <c r="P54" s="125">
        <f t="shared" si="5"/>
        <v>68.421052631578945</v>
      </c>
    </row>
    <row r="55" spans="1:16">
      <c r="A55" s="99" t="s">
        <v>259</v>
      </c>
      <c r="B55" s="47" t="s">
        <v>100</v>
      </c>
      <c r="C55" s="47"/>
      <c r="D55" s="47"/>
      <c r="E55" s="47"/>
      <c r="F55" s="47"/>
      <c r="G55" s="47"/>
      <c r="H55" s="47"/>
      <c r="I55" s="11"/>
      <c r="J55" s="140" t="s">
        <v>110</v>
      </c>
      <c r="K55" s="11">
        <v>312</v>
      </c>
      <c r="L55" s="11" t="s">
        <v>53</v>
      </c>
      <c r="M55" s="11"/>
      <c r="N55" s="119">
        <v>18000</v>
      </c>
      <c r="O55" s="153">
        <v>21600</v>
      </c>
      <c r="P55" s="125">
        <f t="shared" si="5"/>
        <v>120</v>
      </c>
    </row>
    <row r="56" spans="1:16">
      <c r="A56" s="99" t="s">
        <v>259</v>
      </c>
      <c r="B56" s="47" t="s">
        <v>100</v>
      </c>
      <c r="C56" s="47"/>
      <c r="D56" s="47"/>
      <c r="E56" s="47"/>
      <c r="F56" s="47"/>
      <c r="G56" s="47"/>
      <c r="H56" s="47"/>
      <c r="I56" s="11"/>
      <c r="J56" s="140" t="s">
        <v>110</v>
      </c>
      <c r="K56" s="11">
        <v>313</v>
      </c>
      <c r="L56" s="11" t="s">
        <v>54</v>
      </c>
      <c r="M56" s="11"/>
      <c r="N56" s="119">
        <v>92000</v>
      </c>
      <c r="O56" s="153">
        <v>85000</v>
      </c>
      <c r="P56" s="125">
        <f t="shared" si="5"/>
        <v>92.391304347826093</v>
      </c>
    </row>
    <row r="57" spans="1:16">
      <c r="A57" s="99" t="s">
        <v>259</v>
      </c>
      <c r="B57" s="47" t="s">
        <v>100</v>
      </c>
      <c r="C57" s="47"/>
      <c r="D57" s="47"/>
      <c r="E57" s="47"/>
      <c r="F57" s="47" t="s">
        <v>289</v>
      </c>
      <c r="G57" s="47"/>
      <c r="H57" s="47"/>
      <c r="I57" s="11"/>
      <c r="J57" s="140" t="s">
        <v>110</v>
      </c>
      <c r="K57" s="11" t="s">
        <v>55</v>
      </c>
      <c r="L57" s="11" t="s">
        <v>56</v>
      </c>
      <c r="M57" s="11"/>
      <c r="N57" s="119">
        <v>35000</v>
      </c>
      <c r="O57" s="153">
        <v>12800</v>
      </c>
      <c r="P57" s="125">
        <f t="shared" si="5"/>
        <v>36.571428571428569</v>
      </c>
    </row>
    <row r="58" spans="1:16">
      <c r="A58" s="99" t="s">
        <v>259</v>
      </c>
      <c r="B58" s="47"/>
      <c r="C58" s="47"/>
      <c r="D58" s="47"/>
      <c r="E58" s="47"/>
      <c r="F58" s="47"/>
      <c r="G58" s="47"/>
      <c r="H58" s="47"/>
      <c r="I58" s="11"/>
      <c r="J58" s="140" t="s">
        <v>110</v>
      </c>
      <c r="K58" s="11">
        <v>32</v>
      </c>
      <c r="L58" s="11" t="s">
        <v>57</v>
      </c>
      <c r="M58" s="11"/>
      <c r="N58" s="144">
        <f>SUM(N59:N62)</f>
        <v>780000</v>
      </c>
      <c r="O58" s="153">
        <f>SUM(O59:O62)</f>
        <v>784000</v>
      </c>
      <c r="P58" s="125">
        <f t="shared" si="5"/>
        <v>100.51282051282051</v>
      </c>
    </row>
    <row r="59" spans="1:16">
      <c r="A59" s="99" t="s">
        <v>259</v>
      </c>
      <c r="B59" s="47" t="s">
        <v>100</v>
      </c>
      <c r="C59" s="47"/>
      <c r="D59" s="47" t="s">
        <v>4</v>
      </c>
      <c r="E59" s="47"/>
      <c r="F59" s="47"/>
      <c r="G59" s="47"/>
      <c r="H59" s="47"/>
      <c r="I59" s="11"/>
      <c r="J59" s="140" t="s">
        <v>110</v>
      </c>
      <c r="K59" s="11">
        <v>321</v>
      </c>
      <c r="L59" s="11" t="s">
        <v>58</v>
      </c>
      <c r="M59" s="11"/>
      <c r="N59" s="119">
        <v>30000</v>
      </c>
      <c r="O59" s="153">
        <v>24000</v>
      </c>
      <c r="P59" s="125">
        <f t="shared" si="5"/>
        <v>80</v>
      </c>
    </row>
    <row r="60" spans="1:16">
      <c r="A60" s="99" t="s">
        <v>259</v>
      </c>
      <c r="B60" s="47" t="s">
        <v>100</v>
      </c>
      <c r="C60" s="47"/>
      <c r="D60" s="47" t="s">
        <v>6</v>
      </c>
      <c r="E60" s="47" t="s">
        <v>4</v>
      </c>
      <c r="F60" s="47"/>
      <c r="G60" s="47"/>
      <c r="H60" s="47"/>
      <c r="I60" s="11"/>
      <c r="J60" s="140" t="s">
        <v>110</v>
      </c>
      <c r="K60" s="11">
        <v>322</v>
      </c>
      <c r="L60" s="11" t="s">
        <v>102</v>
      </c>
      <c r="M60" s="11"/>
      <c r="N60" s="119">
        <v>120000</v>
      </c>
      <c r="O60" s="153">
        <v>140000</v>
      </c>
      <c r="P60" s="125">
        <f t="shared" si="5"/>
        <v>116.66666666666667</v>
      </c>
    </row>
    <row r="61" spans="1:16">
      <c r="A61" s="99" t="s">
        <v>259</v>
      </c>
      <c r="B61" s="47" t="s">
        <v>100</v>
      </c>
      <c r="C61" s="47"/>
      <c r="D61" s="47" t="s">
        <v>6</v>
      </c>
      <c r="E61" s="47" t="s">
        <v>15</v>
      </c>
      <c r="F61" s="47"/>
      <c r="G61" s="47"/>
      <c r="H61" s="47"/>
      <c r="I61" s="11"/>
      <c r="J61" s="140" t="s">
        <v>110</v>
      </c>
      <c r="K61" s="11">
        <v>323</v>
      </c>
      <c r="L61" s="11" t="s">
        <v>60</v>
      </c>
      <c r="M61" s="11"/>
      <c r="N61" s="119">
        <v>500000</v>
      </c>
      <c r="O61" s="153">
        <v>400000</v>
      </c>
      <c r="P61" s="125">
        <f t="shared" si="5"/>
        <v>80</v>
      </c>
    </row>
    <row r="62" spans="1:16">
      <c r="A62" s="99" t="s">
        <v>259</v>
      </c>
      <c r="B62" s="47" t="s">
        <v>100</v>
      </c>
      <c r="C62" s="47"/>
      <c r="D62" s="47" t="s">
        <v>6</v>
      </c>
      <c r="E62" s="47" t="s">
        <v>15</v>
      </c>
      <c r="F62" s="47"/>
      <c r="G62" s="47"/>
      <c r="H62" s="47"/>
      <c r="I62" s="11"/>
      <c r="J62" s="140" t="s">
        <v>110</v>
      </c>
      <c r="K62" s="11">
        <v>329</v>
      </c>
      <c r="L62" s="11" t="s">
        <v>61</v>
      </c>
      <c r="M62" s="11"/>
      <c r="N62" s="119">
        <v>130000</v>
      </c>
      <c r="O62" s="153">
        <v>220000</v>
      </c>
      <c r="P62" s="125">
        <f t="shared" si="5"/>
        <v>169.23076923076923</v>
      </c>
    </row>
    <row r="63" spans="1:16">
      <c r="A63" s="99" t="s">
        <v>259</v>
      </c>
      <c r="B63" s="47"/>
      <c r="C63" s="47"/>
      <c r="D63" s="47"/>
      <c r="E63" s="47"/>
      <c r="F63" s="47"/>
      <c r="G63" s="47"/>
      <c r="H63" s="47"/>
      <c r="I63" s="11"/>
      <c r="J63" s="140" t="s">
        <v>110</v>
      </c>
      <c r="K63" s="11">
        <v>34</v>
      </c>
      <c r="L63" s="11" t="s">
        <v>62</v>
      </c>
      <c r="M63" s="11"/>
      <c r="N63" s="144">
        <f>N64</f>
        <v>7000</v>
      </c>
      <c r="O63" s="153">
        <f>O64</f>
        <v>8900</v>
      </c>
      <c r="P63" s="125">
        <f t="shared" si="5"/>
        <v>127.14285714285714</v>
      </c>
    </row>
    <row r="64" spans="1:16">
      <c r="A64" s="99" t="s">
        <v>259</v>
      </c>
      <c r="B64" s="47" t="s">
        <v>100</v>
      </c>
      <c r="C64" s="47"/>
      <c r="D64" s="47"/>
      <c r="E64" s="47"/>
      <c r="F64" s="47"/>
      <c r="G64" s="47"/>
      <c r="H64" s="47"/>
      <c r="I64" s="11"/>
      <c r="J64" s="140" t="s">
        <v>110</v>
      </c>
      <c r="K64" s="11">
        <v>343</v>
      </c>
      <c r="L64" s="11" t="s">
        <v>63</v>
      </c>
      <c r="M64" s="11"/>
      <c r="N64" s="119">
        <v>7000</v>
      </c>
      <c r="O64" s="153">
        <v>8900</v>
      </c>
      <c r="P64" s="125">
        <f t="shared" si="5"/>
        <v>127.14285714285714</v>
      </c>
    </row>
    <row r="65" spans="1:16">
      <c r="A65" s="99" t="s">
        <v>259</v>
      </c>
      <c r="B65" s="47"/>
      <c r="C65" s="47"/>
      <c r="D65" s="47"/>
      <c r="E65" s="47"/>
      <c r="F65" s="47"/>
      <c r="G65" s="47"/>
      <c r="H65" s="47"/>
      <c r="I65" s="11"/>
      <c r="J65" s="140" t="s">
        <v>110</v>
      </c>
      <c r="K65" s="11" t="s">
        <v>168</v>
      </c>
      <c r="L65" s="455" t="s">
        <v>170</v>
      </c>
      <c r="M65" s="455"/>
      <c r="N65" s="119">
        <f>N66</f>
        <v>300000</v>
      </c>
      <c r="O65" s="120">
        <f>O66</f>
        <v>0</v>
      </c>
      <c r="P65" s="189">
        <f t="shared" si="5"/>
        <v>0</v>
      </c>
    </row>
    <row r="66" spans="1:16" ht="23.45" customHeight="1">
      <c r="A66" s="411" t="s">
        <v>259</v>
      </c>
      <c r="B66" s="435" t="s">
        <v>100</v>
      </c>
      <c r="C66" s="435"/>
      <c r="D66" s="435"/>
      <c r="E66" s="435"/>
      <c r="F66" s="435"/>
      <c r="G66" s="435"/>
      <c r="H66" s="435"/>
      <c r="I66" s="435"/>
      <c r="J66" s="141" t="s">
        <v>110</v>
      </c>
      <c r="K66" s="435" t="s">
        <v>169</v>
      </c>
      <c r="L66" s="473" t="s">
        <v>410</v>
      </c>
      <c r="M66" s="473"/>
      <c r="N66" s="145">
        <v>300000</v>
      </c>
      <c r="O66" s="154">
        <v>0</v>
      </c>
      <c r="P66" s="189">
        <f t="shared" si="5"/>
        <v>0</v>
      </c>
    </row>
    <row r="67" spans="1:16">
      <c r="A67" s="97" t="s">
        <v>259</v>
      </c>
      <c r="B67" s="61"/>
      <c r="C67" s="61"/>
      <c r="D67" s="61"/>
      <c r="E67" s="61"/>
      <c r="F67" s="61"/>
      <c r="G67" s="61"/>
      <c r="H67" s="61"/>
      <c r="I67" s="12"/>
      <c r="J67" s="93" t="s">
        <v>110</v>
      </c>
      <c r="K67" s="12" t="s">
        <v>112</v>
      </c>
      <c r="L67" s="485" t="s">
        <v>108</v>
      </c>
      <c r="M67" s="485"/>
      <c r="N67" s="121">
        <f>SUM(N68:N69)</f>
        <v>320000</v>
      </c>
      <c r="O67" s="123">
        <f>SUM(O68:O69)</f>
        <v>48000</v>
      </c>
      <c r="P67" s="445">
        <f t="shared" si="5"/>
        <v>15</v>
      </c>
    </row>
    <row r="68" spans="1:16">
      <c r="A68" s="98" t="s">
        <v>259</v>
      </c>
      <c r="B68" s="103" t="s">
        <v>100</v>
      </c>
      <c r="C68" s="103"/>
      <c r="D68" s="103"/>
      <c r="E68" s="103"/>
      <c r="F68" s="103"/>
      <c r="G68" s="103"/>
      <c r="H68" s="103"/>
      <c r="I68" s="106"/>
      <c r="J68" s="96" t="s">
        <v>110</v>
      </c>
      <c r="K68" s="106" t="s">
        <v>124</v>
      </c>
      <c r="L68" s="437" t="s">
        <v>67</v>
      </c>
      <c r="M68" s="437"/>
      <c r="N68" s="117">
        <v>20000</v>
      </c>
      <c r="O68" s="170">
        <v>48000</v>
      </c>
      <c r="P68" s="326">
        <f t="shared" si="5"/>
        <v>240</v>
      </c>
    </row>
    <row r="69" spans="1:16">
      <c r="A69" s="97" t="s">
        <v>259</v>
      </c>
      <c r="B69" s="61" t="s">
        <v>100</v>
      </c>
      <c r="C69" s="61"/>
      <c r="D69" s="61"/>
      <c r="E69" s="61"/>
      <c r="F69" s="61"/>
      <c r="G69" s="61"/>
      <c r="H69" s="61"/>
      <c r="I69" s="12"/>
      <c r="J69" s="93" t="s">
        <v>110</v>
      </c>
      <c r="K69" s="12" t="s">
        <v>68</v>
      </c>
      <c r="L69" s="485" t="s">
        <v>69</v>
      </c>
      <c r="M69" s="485"/>
      <c r="N69" s="121">
        <v>300000</v>
      </c>
      <c r="O69" s="123">
        <v>0</v>
      </c>
      <c r="P69" s="348">
        <f t="shared" si="5"/>
        <v>0</v>
      </c>
    </row>
    <row r="70" spans="1:16">
      <c r="A70" s="79" t="s">
        <v>260</v>
      </c>
      <c r="B70" s="101" t="s">
        <v>100</v>
      </c>
      <c r="C70" s="94"/>
      <c r="D70" s="94" t="s">
        <v>6</v>
      </c>
      <c r="E70" s="94" t="s">
        <v>15</v>
      </c>
      <c r="F70" s="94"/>
      <c r="G70" s="94"/>
      <c r="H70" s="94" t="s">
        <v>291</v>
      </c>
      <c r="I70" s="81"/>
      <c r="J70" s="79" t="s">
        <v>110</v>
      </c>
      <c r="K70" s="80" t="s">
        <v>247</v>
      </c>
      <c r="L70" s="80"/>
      <c r="M70" s="80"/>
      <c r="N70" s="149">
        <f t="shared" ref="N70:O72" si="6">N71</f>
        <v>200000</v>
      </c>
      <c r="O70" s="155">
        <f t="shared" si="6"/>
        <v>350000</v>
      </c>
      <c r="P70" s="166">
        <f t="shared" ref="P70:P74" si="7">O70/N70*100</f>
        <v>175</v>
      </c>
    </row>
    <row r="71" spans="1:16">
      <c r="A71" s="99" t="s">
        <v>260</v>
      </c>
      <c r="B71" s="60"/>
      <c r="C71" s="47"/>
      <c r="D71" s="47"/>
      <c r="E71" s="47"/>
      <c r="F71" s="47"/>
      <c r="G71" s="47"/>
      <c r="H71" s="47"/>
      <c r="I71" s="104"/>
      <c r="J71" s="140" t="s">
        <v>110</v>
      </c>
      <c r="K71" s="236" t="s">
        <v>6</v>
      </c>
      <c r="L71" s="11" t="s">
        <v>14</v>
      </c>
      <c r="M71" s="11"/>
      <c r="N71" s="119">
        <f t="shared" si="6"/>
        <v>200000</v>
      </c>
      <c r="O71" s="120">
        <f t="shared" si="6"/>
        <v>350000</v>
      </c>
      <c r="P71" s="126">
        <f t="shared" si="7"/>
        <v>175</v>
      </c>
    </row>
    <row r="72" spans="1:16">
      <c r="A72" s="99" t="s">
        <v>260</v>
      </c>
      <c r="B72" s="60"/>
      <c r="C72" s="47"/>
      <c r="D72" s="47"/>
      <c r="E72" s="47"/>
      <c r="F72" s="47"/>
      <c r="G72" s="47"/>
      <c r="H72" s="47"/>
      <c r="I72" s="104"/>
      <c r="J72" s="140" t="s">
        <v>110</v>
      </c>
      <c r="K72" s="236" t="s">
        <v>106</v>
      </c>
      <c r="L72" s="11" t="s">
        <v>57</v>
      </c>
      <c r="M72" s="11"/>
      <c r="N72" s="119">
        <f t="shared" si="6"/>
        <v>200000</v>
      </c>
      <c r="O72" s="120">
        <f t="shared" si="6"/>
        <v>350000</v>
      </c>
      <c r="P72" s="126">
        <f t="shared" si="7"/>
        <v>175</v>
      </c>
    </row>
    <row r="73" spans="1:16">
      <c r="A73" s="99" t="s">
        <v>260</v>
      </c>
      <c r="B73" s="60" t="s">
        <v>100</v>
      </c>
      <c r="C73" s="47"/>
      <c r="D73" s="47" t="s">
        <v>6</v>
      </c>
      <c r="E73" s="47" t="s">
        <v>15</v>
      </c>
      <c r="F73" s="47"/>
      <c r="G73" s="47"/>
      <c r="H73" s="47" t="s">
        <v>291</v>
      </c>
      <c r="I73" s="104"/>
      <c r="J73" s="140" t="s">
        <v>110</v>
      </c>
      <c r="K73" s="236" t="s">
        <v>103</v>
      </c>
      <c r="L73" s="11" t="s">
        <v>60</v>
      </c>
      <c r="M73" s="11"/>
      <c r="N73" s="119">
        <v>200000</v>
      </c>
      <c r="O73" s="120">
        <v>350000</v>
      </c>
      <c r="P73" s="126">
        <f t="shared" si="7"/>
        <v>175</v>
      </c>
    </row>
    <row r="74" spans="1:16">
      <c r="A74" s="79" t="s">
        <v>261</v>
      </c>
      <c r="B74" s="101" t="s">
        <v>100</v>
      </c>
      <c r="C74" s="94"/>
      <c r="D74" s="94"/>
      <c r="E74" s="94"/>
      <c r="F74" s="94"/>
      <c r="G74" s="94"/>
      <c r="H74" s="94" t="s">
        <v>291</v>
      </c>
      <c r="I74" s="81"/>
      <c r="J74" s="79" t="s">
        <v>110</v>
      </c>
      <c r="K74" s="80" t="s">
        <v>113</v>
      </c>
      <c r="L74" s="80"/>
      <c r="M74" s="80"/>
      <c r="N74" s="149">
        <f t="shared" ref="N74:O76" si="8">N75</f>
        <v>10000</v>
      </c>
      <c r="O74" s="155">
        <f t="shared" si="8"/>
        <v>21000</v>
      </c>
      <c r="P74" s="166">
        <f t="shared" si="7"/>
        <v>210</v>
      </c>
    </row>
    <row r="75" spans="1:16">
      <c r="A75" s="99" t="s">
        <v>261</v>
      </c>
      <c r="B75" s="60"/>
      <c r="C75" s="47"/>
      <c r="D75" s="47"/>
      <c r="E75" s="47"/>
      <c r="F75" s="47"/>
      <c r="G75" s="47"/>
      <c r="H75" s="47"/>
      <c r="I75" s="104"/>
      <c r="J75" s="140" t="s">
        <v>110</v>
      </c>
      <c r="K75" s="236" t="s">
        <v>15</v>
      </c>
      <c r="L75" s="11" t="s">
        <v>16</v>
      </c>
      <c r="M75" s="11"/>
      <c r="N75" s="119">
        <f t="shared" si="8"/>
        <v>10000</v>
      </c>
      <c r="O75" s="120">
        <f t="shared" si="8"/>
        <v>21000</v>
      </c>
      <c r="P75" s="126">
        <f t="shared" ref="P75:P81" si="9">O75/N75*100</f>
        <v>210</v>
      </c>
    </row>
    <row r="76" spans="1:16">
      <c r="A76" s="99" t="s">
        <v>261</v>
      </c>
      <c r="B76" s="60"/>
      <c r="C76" s="47"/>
      <c r="D76" s="47"/>
      <c r="E76" s="47"/>
      <c r="F76" s="47"/>
      <c r="G76" s="47"/>
      <c r="H76" s="47"/>
      <c r="I76" s="104"/>
      <c r="J76" s="140" t="s">
        <v>110</v>
      </c>
      <c r="K76" s="236" t="s">
        <v>114</v>
      </c>
      <c r="L76" s="11" t="s">
        <v>71</v>
      </c>
      <c r="M76" s="11"/>
      <c r="N76" s="119">
        <f t="shared" si="8"/>
        <v>10000</v>
      </c>
      <c r="O76" s="120">
        <f t="shared" si="8"/>
        <v>21000</v>
      </c>
      <c r="P76" s="126">
        <f t="shared" si="9"/>
        <v>210</v>
      </c>
    </row>
    <row r="77" spans="1:16">
      <c r="A77" s="99" t="s">
        <v>261</v>
      </c>
      <c r="B77" s="60" t="s">
        <v>100</v>
      </c>
      <c r="C77" s="47"/>
      <c r="D77" s="47"/>
      <c r="E77" s="47"/>
      <c r="F77" s="47"/>
      <c r="G77" s="47"/>
      <c r="H77" s="47" t="s">
        <v>291</v>
      </c>
      <c r="I77" s="104"/>
      <c r="J77" s="140" t="s">
        <v>110</v>
      </c>
      <c r="K77" s="236" t="s">
        <v>73</v>
      </c>
      <c r="L77" s="11" t="s">
        <v>74</v>
      </c>
      <c r="M77" s="11"/>
      <c r="N77" s="119">
        <v>10000</v>
      </c>
      <c r="O77" s="120">
        <v>21000</v>
      </c>
      <c r="P77" s="126">
        <f t="shared" si="9"/>
        <v>210</v>
      </c>
    </row>
    <row r="78" spans="1:16">
      <c r="A78" s="79" t="s">
        <v>459</v>
      </c>
      <c r="B78" s="101" t="s">
        <v>100</v>
      </c>
      <c r="C78" s="94"/>
      <c r="D78" s="94"/>
      <c r="E78" s="94"/>
      <c r="F78" s="94"/>
      <c r="G78" s="94"/>
      <c r="H78" s="94" t="s">
        <v>291</v>
      </c>
      <c r="I78" s="81"/>
      <c r="J78" s="79" t="s">
        <v>110</v>
      </c>
      <c r="K78" s="80" t="s">
        <v>460</v>
      </c>
      <c r="L78" s="80"/>
      <c r="M78" s="80"/>
      <c r="N78" s="149">
        <f t="shared" ref="N78:O80" si="10">N79</f>
        <v>6000</v>
      </c>
      <c r="O78" s="155">
        <f t="shared" si="10"/>
        <v>6250</v>
      </c>
      <c r="P78" s="166">
        <f t="shared" si="9"/>
        <v>104.16666666666667</v>
      </c>
    </row>
    <row r="79" spans="1:16">
      <c r="A79" s="99" t="s">
        <v>459</v>
      </c>
      <c r="B79" s="60"/>
      <c r="C79" s="47"/>
      <c r="D79" s="47"/>
      <c r="E79" s="47"/>
      <c r="F79" s="47"/>
      <c r="G79" s="47"/>
      <c r="H79" s="47"/>
      <c r="I79" s="104"/>
      <c r="J79" s="140" t="s">
        <v>110</v>
      </c>
      <c r="K79" s="236" t="s">
        <v>15</v>
      </c>
      <c r="L79" s="11" t="s">
        <v>16</v>
      </c>
      <c r="M79" s="11"/>
      <c r="N79" s="119">
        <f t="shared" si="10"/>
        <v>6000</v>
      </c>
      <c r="O79" s="120">
        <f t="shared" si="10"/>
        <v>6250</v>
      </c>
      <c r="P79" s="126">
        <f t="shared" si="9"/>
        <v>104.16666666666667</v>
      </c>
    </row>
    <row r="80" spans="1:16">
      <c r="A80" s="99" t="s">
        <v>459</v>
      </c>
      <c r="B80" s="60"/>
      <c r="C80" s="47"/>
      <c r="D80" s="47"/>
      <c r="E80" s="47"/>
      <c r="F80" s="47"/>
      <c r="G80" s="47"/>
      <c r="H80" s="47"/>
      <c r="I80" s="104"/>
      <c r="J80" s="140" t="s">
        <v>110</v>
      </c>
      <c r="K80" s="236" t="s">
        <v>114</v>
      </c>
      <c r="L80" s="11" t="s">
        <v>71</v>
      </c>
      <c r="M80" s="11"/>
      <c r="N80" s="119">
        <f t="shared" si="10"/>
        <v>6000</v>
      </c>
      <c r="O80" s="120">
        <f t="shared" si="10"/>
        <v>6250</v>
      </c>
      <c r="P80" s="126">
        <f t="shared" si="9"/>
        <v>104.16666666666667</v>
      </c>
    </row>
    <row r="81" spans="1:16">
      <c r="A81" s="99" t="s">
        <v>459</v>
      </c>
      <c r="B81" s="60" t="s">
        <v>100</v>
      </c>
      <c r="C81" s="47"/>
      <c r="D81" s="47"/>
      <c r="E81" s="47"/>
      <c r="F81" s="47"/>
      <c r="G81" s="47"/>
      <c r="H81" s="47" t="s">
        <v>291</v>
      </c>
      <c r="I81" s="104"/>
      <c r="J81" s="140" t="s">
        <v>110</v>
      </c>
      <c r="K81" s="236" t="s">
        <v>75</v>
      </c>
      <c r="L81" s="11" t="s">
        <v>76</v>
      </c>
      <c r="M81" s="11"/>
      <c r="N81" s="119">
        <v>6000</v>
      </c>
      <c r="O81" s="120">
        <v>6250</v>
      </c>
      <c r="P81" s="126">
        <f t="shared" si="9"/>
        <v>104.16666666666667</v>
      </c>
    </row>
    <row r="82" spans="1:16">
      <c r="A82" s="79" t="s">
        <v>262</v>
      </c>
      <c r="B82" s="101" t="s">
        <v>100</v>
      </c>
      <c r="C82" s="94"/>
      <c r="D82" s="94"/>
      <c r="E82" s="94"/>
      <c r="F82" s="94"/>
      <c r="G82" s="94"/>
      <c r="H82" s="94" t="s">
        <v>291</v>
      </c>
      <c r="I82" s="81"/>
      <c r="J82" s="79" t="s">
        <v>110</v>
      </c>
      <c r="K82" s="228" t="s">
        <v>461</v>
      </c>
      <c r="L82" s="80"/>
      <c r="M82" s="80"/>
      <c r="N82" s="149">
        <f t="shared" ref="N82:O84" si="11">N83</f>
        <v>100000</v>
      </c>
      <c r="O82" s="155">
        <f t="shared" si="11"/>
        <v>151000</v>
      </c>
      <c r="P82" s="166">
        <f>O82/N82*100</f>
        <v>151</v>
      </c>
    </row>
    <row r="83" spans="1:16">
      <c r="A83" s="99" t="s">
        <v>262</v>
      </c>
      <c r="B83" s="60"/>
      <c r="C83" s="47"/>
      <c r="D83" s="47"/>
      <c r="E83" s="47"/>
      <c r="F83" s="47"/>
      <c r="G83" s="47"/>
      <c r="H83" s="47"/>
      <c r="I83" s="104"/>
      <c r="J83" s="140" t="s">
        <v>110</v>
      </c>
      <c r="K83" s="266" t="s">
        <v>15</v>
      </c>
      <c r="L83" s="11" t="s">
        <v>16</v>
      </c>
      <c r="M83" s="11"/>
      <c r="N83" s="119">
        <f t="shared" si="11"/>
        <v>100000</v>
      </c>
      <c r="O83" s="120">
        <f t="shared" si="11"/>
        <v>151000</v>
      </c>
      <c r="P83" s="125">
        <f>O83/N83*100</f>
        <v>151</v>
      </c>
    </row>
    <row r="84" spans="1:16">
      <c r="A84" s="99" t="s">
        <v>262</v>
      </c>
      <c r="B84" s="60"/>
      <c r="C84" s="47"/>
      <c r="D84" s="47"/>
      <c r="E84" s="47"/>
      <c r="F84" s="47"/>
      <c r="G84" s="47"/>
      <c r="H84" s="47"/>
      <c r="I84" s="104"/>
      <c r="J84" s="140" t="s">
        <v>110</v>
      </c>
      <c r="K84" s="266" t="s">
        <v>114</v>
      </c>
      <c r="L84" s="11" t="s">
        <v>71</v>
      </c>
      <c r="M84" s="11"/>
      <c r="N84" s="119">
        <f t="shared" si="11"/>
        <v>100000</v>
      </c>
      <c r="O84" s="120">
        <f t="shared" si="11"/>
        <v>151000</v>
      </c>
      <c r="P84" s="125">
        <f t="shared" ref="P84:P85" si="12">O84/N84*100</f>
        <v>151</v>
      </c>
    </row>
    <row r="85" spans="1:16">
      <c r="A85" s="99" t="s">
        <v>262</v>
      </c>
      <c r="B85" s="60" t="s">
        <v>100</v>
      </c>
      <c r="C85" s="47"/>
      <c r="D85" s="47"/>
      <c r="E85" s="47"/>
      <c r="F85" s="47"/>
      <c r="G85" s="47"/>
      <c r="H85" s="47" t="s">
        <v>291</v>
      </c>
      <c r="I85" s="104"/>
      <c r="J85" s="140" t="s">
        <v>110</v>
      </c>
      <c r="K85" s="266" t="s">
        <v>75</v>
      </c>
      <c r="L85" s="11" t="s">
        <v>76</v>
      </c>
      <c r="M85" s="11"/>
      <c r="N85" s="119">
        <v>100000</v>
      </c>
      <c r="O85" s="120">
        <v>151000</v>
      </c>
      <c r="P85" s="125">
        <f t="shared" si="12"/>
        <v>151</v>
      </c>
    </row>
    <row r="86" spans="1:16">
      <c r="A86" s="79" t="s">
        <v>316</v>
      </c>
      <c r="B86" s="101" t="s">
        <v>100</v>
      </c>
      <c r="C86" s="94"/>
      <c r="D86" s="94"/>
      <c r="E86" s="94"/>
      <c r="F86" s="94"/>
      <c r="G86" s="94"/>
      <c r="H86" s="94" t="s">
        <v>291</v>
      </c>
      <c r="I86" s="81"/>
      <c r="J86" s="79" t="s">
        <v>110</v>
      </c>
      <c r="K86" s="228" t="s">
        <v>462</v>
      </c>
      <c r="L86" s="80"/>
      <c r="M86" s="80"/>
      <c r="N86" s="149">
        <f t="shared" ref="N86:O88" si="13">N87</f>
        <v>0</v>
      </c>
      <c r="O86" s="155">
        <f t="shared" si="13"/>
        <v>36000</v>
      </c>
      <c r="P86" s="358">
        <v>0</v>
      </c>
    </row>
    <row r="87" spans="1:16">
      <c r="A87" s="99" t="s">
        <v>316</v>
      </c>
      <c r="B87" s="60"/>
      <c r="C87" s="47"/>
      <c r="D87" s="47"/>
      <c r="E87" s="47"/>
      <c r="F87" s="47"/>
      <c r="G87" s="47"/>
      <c r="H87" s="47"/>
      <c r="I87" s="104"/>
      <c r="J87" s="140" t="s">
        <v>110</v>
      </c>
      <c r="K87" s="329" t="s">
        <v>15</v>
      </c>
      <c r="L87" s="11" t="s">
        <v>16</v>
      </c>
      <c r="M87" s="11"/>
      <c r="N87" s="117">
        <f t="shared" si="13"/>
        <v>0</v>
      </c>
      <c r="O87" s="118">
        <f t="shared" si="13"/>
        <v>36000</v>
      </c>
      <c r="P87" s="372">
        <v>0</v>
      </c>
    </row>
    <row r="88" spans="1:16">
      <c r="A88" s="99" t="s">
        <v>316</v>
      </c>
      <c r="B88" s="60"/>
      <c r="C88" s="47"/>
      <c r="D88" s="47"/>
      <c r="E88" s="47"/>
      <c r="F88" s="47"/>
      <c r="G88" s="47"/>
      <c r="H88" s="47"/>
      <c r="I88" s="104"/>
      <c r="J88" s="140" t="s">
        <v>110</v>
      </c>
      <c r="K88" s="329" t="s">
        <v>114</v>
      </c>
      <c r="L88" s="11" t="s">
        <v>71</v>
      </c>
      <c r="M88" s="11"/>
      <c r="N88" s="119">
        <f t="shared" si="13"/>
        <v>0</v>
      </c>
      <c r="O88" s="120">
        <f t="shared" si="13"/>
        <v>36000</v>
      </c>
      <c r="P88" s="278">
        <v>0</v>
      </c>
    </row>
    <row r="89" spans="1:16">
      <c r="A89" s="99" t="s">
        <v>316</v>
      </c>
      <c r="B89" s="60" t="s">
        <v>100</v>
      </c>
      <c r="C89" s="47"/>
      <c r="D89" s="47"/>
      <c r="E89" s="47"/>
      <c r="F89" s="47"/>
      <c r="G89" s="47"/>
      <c r="H89" s="47" t="s">
        <v>291</v>
      </c>
      <c r="I89" s="104"/>
      <c r="J89" s="140" t="s">
        <v>110</v>
      </c>
      <c r="K89" s="329" t="s">
        <v>75</v>
      </c>
      <c r="L89" s="11" t="s">
        <v>76</v>
      </c>
      <c r="M89" s="11"/>
      <c r="N89" s="121">
        <v>0</v>
      </c>
      <c r="O89" s="123">
        <v>36000</v>
      </c>
      <c r="P89" s="373">
        <v>0</v>
      </c>
    </row>
    <row r="90" spans="1:16">
      <c r="A90" s="163"/>
      <c r="B90" s="83"/>
      <c r="C90" s="66"/>
      <c r="D90" s="66"/>
      <c r="E90" s="66"/>
      <c r="F90" s="66"/>
      <c r="G90" s="66"/>
      <c r="H90" s="66"/>
      <c r="I90" s="84"/>
      <c r="J90" s="142" t="s">
        <v>9</v>
      </c>
      <c r="K90" s="59" t="s">
        <v>187</v>
      </c>
      <c r="L90" s="59"/>
      <c r="M90" s="59"/>
      <c r="N90" s="164">
        <f>N91</f>
        <v>0</v>
      </c>
      <c r="O90" s="240">
        <f>O91</f>
        <v>124800</v>
      </c>
      <c r="P90" s="364">
        <v>0</v>
      </c>
    </row>
    <row r="91" spans="1:16">
      <c r="A91" s="362" t="s">
        <v>415</v>
      </c>
      <c r="B91" s="137" t="s">
        <v>100</v>
      </c>
      <c r="C91" s="86"/>
      <c r="D91" s="86"/>
      <c r="E91" s="86"/>
      <c r="F91" s="86"/>
      <c r="G91" s="86" t="s">
        <v>290</v>
      </c>
      <c r="H91" s="86"/>
      <c r="I91" s="88"/>
      <c r="J91" s="363"/>
      <c r="K91" s="87" t="s">
        <v>412</v>
      </c>
      <c r="L91" s="87" t="s">
        <v>418</v>
      </c>
      <c r="M91" s="87"/>
      <c r="N91" s="148">
        <f>N92</f>
        <v>0</v>
      </c>
      <c r="O91" s="162">
        <f>O92+O96</f>
        <v>124800</v>
      </c>
      <c r="P91" s="365">
        <v>0</v>
      </c>
    </row>
    <row r="92" spans="1:16">
      <c r="A92" s="79" t="s">
        <v>416</v>
      </c>
      <c r="B92" s="101"/>
      <c r="C92" s="94"/>
      <c r="D92" s="94"/>
      <c r="E92" s="94"/>
      <c r="F92" s="94"/>
      <c r="G92" s="94" t="s">
        <v>290</v>
      </c>
      <c r="H92" s="94"/>
      <c r="I92" s="81"/>
      <c r="J92" s="79" t="s">
        <v>411</v>
      </c>
      <c r="K92" s="228" t="s">
        <v>413</v>
      </c>
      <c r="L92" s="80"/>
      <c r="M92" s="80"/>
      <c r="N92" s="149">
        <f>N93</f>
        <v>0</v>
      </c>
      <c r="O92" s="155">
        <f>O93</f>
        <v>107500</v>
      </c>
      <c r="P92" s="349">
        <v>0</v>
      </c>
    </row>
    <row r="93" spans="1:16">
      <c r="A93" s="99" t="s">
        <v>416</v>
      </c>
      <c r="B93" s="60"/>
      <c r="C93" s="47"/>
      <c r="D93" s="47"/>
      <c r="E93" s="47"/>
      <c r="F93" s="47"/>
      <c r="G93" s="47"/>
      <c r="H93" s="47"/>
      <c r="I93" s="104"/>
      <c r="J93" s="140" t="s">
        <v>411</v>
      </c>
      <c r="K93" s="329" t="s">
        <v>15</v>
      </c>
      <c r="L93" s="11" t="s">
        <v>16</v>
      </c>
      <c r="M93" s="11"/>
      <c r="N93" s="119">
        <f>N94</f>
        <v>0</v>
      </c>
      <c r="O93" s="120">
        <f>O94</f>
        <v>107500</v>
      </c>
      <c r="P93" s="347">
        <v>0</v>
      </c>
    </row>
    <row r="94" spans="1:16">
      <c r="A94" s="99" t="s">
        <v>416</v>
      </c>
      <c r="B94" s="60"/>
      <c r="C94" s="47"/>
      <c r="D94" s="47"/>
      <c r="E94" s="47"/>
      <c r="F94" s="47"/>
      <c r="G94" s="47"/>
      <c r="H94" s="47"/>
      <c r="I94" s="104"/>
      <c r="J94" s="140" t="s">
        <v>411</v>
      </c>
      <c r="K94" s="329" t="s">
        <v>114</v>
      </c>
      <c r="L94" s="11" t="s">
        <v>71</v>
      </c>
      <c r="M94" s="11"/>
      <c r="N94" s="119">
        <f>N95</f>
        <v>0</v>
      </c>
      <c r="O94" s="120">
        <f>O95</f>
        <v>107500</v>
      </c>
      <c r="P94" s="347">
        <v>0</v>
      </c>
    </row>
    <row r="95" spans="1:16">
      <c r="A95" s="99" t="s">
        <v>416</v>
      </c>
      <c r="B95" s="60"/>
      <c r="C95" s="47"/>
      <c r="D95" s="47"/>
      <c r="E95" s="47"/>
      <c r="F95" s="47"/>
      <c r="G95" s="47" t="s">
        <v>290</v>
      </c>
      <c r="H95" s="47"/>
      <c r="I95" s="104"/>
      <c r="J95" s="140" t="s">
        <v>411</v>
      </c>
      <c r="K95" s="329" t="s">
        <v>73</v>
      </c>
      <c r="L95" s="11" t="s">
        <v>74</v>
      </c>
      <c r="M95" s="11"/>
      <c r="N95" s="119">
        <v>0</v>
      </c>
      <c r="O95" s="120">
        <v>107500</v>
      </c>
      <c r="P95" s="347">
        <v>0</v>
      </c>
    </row>
    <row r="96" spans="1:16">
      <c r="A96" s="79" t="s">
        <v>417</v>
      </c>
      <c r="B96" s="101" t="s">
        <v>100</v>
      </c>
      <c r="C96" s="94"/>
      <c r="D96" s="94"/>
      <c r="E96" s="94"/>
      <c r="F96" s="94"/>
      <c r="G96" s="94"/>
      <c r="H96" s="94"/>
      <c r="I96" s="81"/>
      <c r="J96" s="79" t="s">
        <v>411</v>
      </c>
      <c r="K96" s="228" t="s">
        <v>414</v>
      </c>
      <c r="L96" s="80"/>
      <c r="M96" s="80"/>
      <c r="N96" s="149">
        <f t="shared" ref="N96:O98" si="14">N97</f>
        <v>0</v>
      </c>
      <c r="O96" s="155">
        <f t="shared" si="14"/>
        <v>17300</v>
      </c>
      <c r="P96" s="349">
        <v>0</v>
      </c>
    </row>
    <row r="97" spans="1:16">
      <c r="A97" s="98" t="s">
        <v>417</v>
      </c>
      <c r="B97" s="102"/>
      <c r="C97" s="103"/>
      <c r="D97" s="103"/>
      <c r="E97" s="103"/>
      <c r="F97" s="103"/>
      <c r="G97" s="103"/>
      <c r="H97" s="103"/>
      <c r="I97" s="95"/>
      <c r="J97" s="96" t="s">
        <v>411</v>
      </c>
      <c r="K97" s="379" t="s">
        <v>15</v>
      </c>
      <c r="L97" s="106" t="s">
        <v>16</v>
      </c>
      <c r="M97" s="106"/>
      <c r="N97" s="117">
        <f t="shared" si="14"/>
        <v>0</v>
      </c>
      <c r="O97" s="118">
        <f t="shared" si="14"/>
        <v>17300</v>
      </c>
      <c r="P97" s="374">
        <v>0</v>
      </c>
    </row>
    <row r="98" spans="1:16">
      <c r="A98" s="99" t="s">
        <v>417</v>
      </c>
      <c r="B98" s="60"/>
      <c r="C98" s="47"/>
      <c r="D98" s="47"/>
      <c r="E98" s="47"/>
      <c r="F98" s="47"/>
      <c r="G98" s="47"/>
      <c r="H98" s="47"/>
      <c r="I98" s="104"/>
      <c r="J98" s="140" t="s">
        <v>411</v>
      </c>
      <c r="K98" s="378" t="s">
        <v>114</v>
      </c>
      <c r="L98" s="11" t="s">
        <v>71</v>
      </c>
      <c r="M98" s="11"/>
      <c r="N98" s="119">
        <f t="shared" si="14"/>
        <v>0</v>
      </c>
      <c r="O98" s="120">
        <f t="shared" si="14"/>
        <v>17300</v>
      </c>
      <c r="P98" s="189">
        <v>0</v>
      </c>
    </row>
    <row r="99" spans="1:16">
      <c r="A99" s="97" t="s">
        <v>417</v>
      </c>
      <c r="B99" s="105" t="s">
        <v>100</v>
      </c>
      <c r="C99" s="61"/>
      <c r="D99" s="61"/>
      <c r="E99" s="61"/>
      <c r="F99" s="61"/>
      <c r="G99" s="61"/>
      <c r="H99" s="61"/>
      <c r="I99" s="92"/>
      <c r="J99" s="93" t="s">
        <v>411</v>
      </c>
      <c r="K99" s="380" t="s">
        <v>73</v>
      </c>
      <c r="L99" s="12" t="s">
        <v>74</v>
      </c>
      <c r="M99" s="12"/>
      <c r="N99" s="121">
        <v>0</v>
      </c>
      <c r="O99" s="123">
        <v>17300</v>
      </c>
      <c r="P99" s="348">
        <v>0</v>
      </c>
    </row>
    <row r="100" spans="1:16">
      <c r="A100" s="133"/>
      <c r="B100" s="138"/>
      <c r="C100" s="114"/>
      <c r="D100" s="114"/>
      <c r="E100" s="114"/>
      <c r="F100" s="114"/>
      <c r="G100" s="114"/>
      <c r="H100" s="114"/>
      <c r="I100" s="116"/>
      <c r="J100" s="133"/>
      <c r="K100" s="115" t="s">
        <v>203</v>
      </c>
      <c r="L100" s="115"/>
      <c r="M100" s="115"/>
      <c r="N100" s="156">
        <f>SUM(N101)</f>
        <v>308000</v>
      </c>
      <c r="O100" s="320">
        <f>SUM(O101)</f>
        <v>418500</v>
      </c>
      <c r="P100" s="159">
        <f>O100/N100*100</f>
        <v>135.87662337662337</v>
      </c>
    </row>
    <row r="101" spans="1:16">
      <c r="A101" s="82"/>
      <c r="B101" s="83"/>
      <c r="C101" s="66"/>
      <c r="D101" s="66"/>
      <c r="E101" s="66"/>
      <c r="F101" s="66"/>
      <c r="G101" s="66"/>
      <c r="H101" s="66"/>
      <c r="I101" s="84"/>
      <c r="J101" s="142" t="s">
        <v>12</v>
      </c>
      <c r="K101" s="59" t="s">
        <v>185</v>
      </c>
      <c r="L101" s="59"/>
      <c r="M101" s="59"/>
      <c r="N101" s="310">
        <f>N102</f>
        <v>308000</v>
      </c>
      <c r="O101" s="311">
        <f>O102</f>
        <v>418500</v>
      </c>
      <c r="P101" s="161">
        <f t="shared" ref="P101:P116" si="15">O101/N101*100</f>
        <v>135.87662337662337</v>
      </c>
    </row>
    <row r="102" spans="1:16">
      <c r="A102" s="100" t="s">
        <v>219</v>
      </c>
      <c r="B102" s="137" t="s">
        <v>100</v>
      </c>
      <c r="C102" s="86" t="s">
        <v>4</v>
      </c>
      <c r="D102" s="86"/>
      <c r="E102" s="86"/>
      <c r="F102" s="86" t="s">
        <v>289</v>
      </c>
      <c r="G102" s="86"/>
      <c r="H102" s="86"/>
      <c r="I102" s="88"/>
      <c r="J102" s="100"/>
      <c r="K102" s="87" t="s">
        <v>220</v>
      </c>
      <c r="L102" s="87"/>
      <c r="M102" s="87"/>
      <c r="N102" s="157">
        <f>N103+N107+N113</f>
        <v>308000</v>
      </c>
      <c r="O102" s="321">
        <f>O103+O107+O113</f>
        <v>418500</v>
      </c>
      <c r="P102" s="165">
        <f t="shared" si="15"/>
        <v>135.87662337662337</v>
      </c>
    </row>
    <row r="103" spans="1:16">
      <c r="A103" s="79" t="s">
        <v>263</v>
      </c>
      <c r="B103" s="101" t="s">
        <v>100</v>
      </c>
      <c r="C103" s="94"/>
      <c r="D103" s="94"/>
      <c r="E103" s="94"/>
      <c r="F103" s="94" t="s">
        <v>289</v>
      </c>
      <c r="G103" s="94"/>
      <c r="H103" s="94"/>
      <c r="I103" s="81"/>
      <c r="J103" s="79" t="s">
        <v>115</v>
      </c>
      <c r="K103" s="80" t="s">
        <v>221</v>
      </c>
      <c r="L103" s="80"/>
      <c r="M103" s="80"/>
      <c r="N103" s="158">
        <f t="shared" ref="N103:O105" si="16">N104</f>
        <v>260000</v>
      </c>
      <c r="O103" s="325">
        <f t="shared" si="16"/>
        <v>335000</v>
      </c>
      <c r="P103" s="166">
        <f t="shared" si="15"/>
        <v>128.84615384615387</v>
      </c>
    </row>
    <row r="104" spans="1:16">
      <c r="A104" s="98" t="s">
        <v>263</v>
      </c>
      <c r="B104" s="103"/>
      <c r="C104" s="103"/>
      <c r="D104" s="103"/>
      <c r="E104" s="103"/>
      <c r="F104" s="103"/>
      <c r="G104" s="103"/>
      <c r="H104" s="103"/>
      <c r="I104" s="106"/>
      <c r="J104" s="96" t="s">
        <v>115</v>
      </c>
      <c r="K104" s="106">
        <v>3</v>
      </c>
      <c r="L104" s="106" t="s">
        <v>14</v>
      </c>
      <c r="M104" s="106"/>
      <c r="N104" s="275">
        <f t="shared" si="16"/>
        <v>260000</v>
      </c>
      <c r="O104" s="322">
        <f t="shared" si="16"/>
        <v>335000</v>
      </c>
      <c r="P104" s="359">
        <f t="shared" si="15"/>
        <v>128.84615384615387</v>
      </c>
    </row>
    <row r="105" spans="1:16">
      <c r="A105" s="99" t="s">
        <v>263</v>
      </c>
      <c r="B105" s="47"/>
      <c r="C105" s="47"/>
      <c r="D105" s="47"/>
      <c r="E105" s="47"/>
      <c r="F105" s="47"/>
      <c r="G105" s="47"/>
      <c r="H105" s="47"/>
      <c r="I105" s="11"/>
      <c r="J105" s="140" t="s">
        <v>115</v>
      </c>
      <c r="K105" s="11">
        <v>38</v>
      </c>
      <c r="L105" s="11" t="s">
        <v>108</v>
      </c>
      <c r="M105" s="11"/>
      <c r="N105" s="145">
        <f t="shared" si="16"/>
        <v>260000</v>
      </c>
      <c r="O105" s="154">
        <f t="shared" si="16"/>
        <v>335000</v>
      </c>
      <c r="P105" s="360">
        <f t="shared" si="15"/>
        <v>128.84615384615387</v>
      </c>
    </row>
    <row r="106" spans="1:16">
      <c r="A106" s="97" t="s">
        <v>263</v>
      </c>
      <c r="B106" s="61" t="s">
        <v>100</v>
      </c>
      <c r="C106" s="61"/>
      <c r="D106" s="61"/>
      <c r="E106" s="61"/>
      <c r="F106" s="61" t="s">
        <v>289</v>
      </c>
      <c r="G106" s="61"/>
      <c r="H106" s="61"/>
      <c r="I106" s="12"/>
      <c r="J106" s="93" t="s">
        <v>115</v>
      </c>
      <c r="K106" s="12">
        <v>381</v>
      </c>
      <c r="L106" s="12" t="s">
        <v>67</v>
      </c>
      <c r="M106" s="12"/>
      <c r="N106" s="244">
        <v>260000</v>
      </c>
      <c r="O106" s="323">
        <v>335000</v>
      </c>
      <c r="P106" s="361">
        <f t="shared" si="15"/>
        <v>128.84615384615387</v>
      </c>
    </row>
    <row r="107" spans="1:16">
      <c r="A107" s="79" t="s">
        <v>264</v>
      </c>
      <c r="B107" s="101" t="s">
        <v>100</v>
      </c>
      <c r="C107" s="94"/>
      <c r="D107" s="94"/>
      <c r="E107" s="94"/>
      <c r="F107" s="94"/>
      <c r="G107" s="94"/>
      <c r="H107" s="94"/>
      <c r="I107" s="81"/>
      <c r="J107" s="79" t="s">
        <v>115</v>
      </c>
      <c r="K107" s="80" t="s">
        <v>222</v>
      </c>
      <c r="L107" s="80"/>
      <c r="M107" s="80"/>
      <c r="N107" s="158">
        <f>N108</f>
        <v>8000</v>
      </c>
      <c r="O107" s="325">
        <f t="shared" ref="N107:O111" si="17">O108</f>
        <v>10000</v>
      </c>
      <c r="P107" s="166">
        <f t="shared" si="15"/>
        <v>125</v>
      </c>
    </row>
    <row r="108" spans="1:16">
      <c r="A108" s="99" t="s">
        <v>264</v>
      </c>
      <c r="B108" s="60"/>
      <c r="C108" s="47"/>
      <c r="D108" s="47"/>
      <c r="E108" s="47"/>
      <c r="F108" s="47"/>
      <c r="G108" s="47"/>
      <c r="H108" s="47"/>
      <c r="I108" s="104"/>
      <c r="J108" s="140" t="s">
        <v>115</v>
      </c>
      <c r="K108" s="11">
        <v>3</v>
      </c>
      <c r="L108" s="11" t="s">
        <v>14</v>
      </c>
      <c r="M108" s="11"/>
      <c r="N108" s="275">
        <f>N109+N112</f>
        <v>8000</v>
      </c>
      <c r="O108" s="322">
        <f>O109+O111</f>
        <v>10000</v>
      </c>
      <c r="P108" s="126">
        <f t="shared" si="15"/>
        <v>125</v>
      </c>
    </row>
    <row r="109" spans="1:16">
      <c r="A109" s="99" t="s">
        <v>264</v>
      </c>
      <c r="B109" s="60"/>
      <c r="C109" s="47"/>
      <c r="D109" s="47"/>
      <c r="E109" s="47"/>
      <c r="F109" s="47"/>
      <c r="G109" s="47"/>
      <c r="H109" s="47"/>
      <c r="I109" s="104"/>
      <c r="J109" s="140" t="s">
        <v>115</v>
      </c>
      <c r="K109" s="11" t="s">
        <v>106</v>
      </c>
      <c r="L109" s="455" t="s">
        <v>57</v>
      </c>
      <c r="M109" s="456"/>
      <c r="N109" s="145">
        <f>N110</f>
        <v>0</v>
      </c>
      <c r="O109" s="154">
        <f>O110</f>
        <v>5000</v>
      </c>
      <c r="P109" s="347">
        <v>0</v>
      </c>
    </row>
    <row r="110" spans="1:16">
      <c r="A110" s="99" t="s">
        <v>264</v>
      </c>
      <c r="B110" s="60" t="s">
        <v>100</v>
      </c>
      <c r="C110" s="47"/>
      <c r="D110" s="47"/>
      <c r="E110" s="47"/>
      <c r="F110" s="47"/>
      <c r="G110" s="47"/>
      <c r="H110" s="47"/>
      <c r="I110" s="104"/>
      <c r="J110" s="140" t="s">
        <v>115</v>
      </c>
      <c r="K110" s="11" t="s">
        <v>101</v>
      </c>
      <c r="L110" s="455" t="s">
        <v>102</v>
      </c>
      <c r="M110" s="456"/>
      <c r="N110" s="145">
        <v>0</v>
      </c>
      <c r="O110" s="154">
        <v>5000</v>
      </c>
      <c r="P110" s="347">
        <v>0</v>
      </c>
    </row>
    <row r="111" spans="1:16">
      <c r="A111" s="99" t="s">
        <v>264</v>
      </c>
      <c r="B111" s="60"/>
      <c r="C111" s="47"/>
      <c r="D111" s="47"/>
      <c r="E111" s="47"/>
      <c r="F111" s="47"/>
      <c r="G111" s="47"/>
      <c r="H111" s="47"/>
      <c r="I111" s="104"/>
      <c r="J111" s="140" t="s">
        <v>115</v>
      </c>
      <c r="K111" s="11">
        <v>38</v>
      </c>
      <c r="L111" s="11" t="s">
        <v>108</v>
      </c>
      <c r="M111" s="11"/>
      <c r="N111" s="145">
        <f t="shared" si="17"/>
        <v>8000</v>
      </c>
      <c r="O111" s="154">
        <f t="shared" si="17"/>
        <v>5000</v>
      </c>
      <c r="P111" s="126">
        <f t="shared" si="15"/>
        <v>62.5</v>
      </c>
    </row>
    <row r="112" spans="1:16">
      <c r="A112" s="97" t="s">
        <v>264</v>
      </c>
      <c r="B112" s="105" t="s">
        <v>100</v>
      </c>
      <c r="C112" s="61"/>
      <c r="D112" s="61"/>
      <c r="E112" s="61"/>
      <c r="F112" s="61"/>
      <c r="G112" s="61"/>
      <c r="H112" s="61"/>
      <c r="I112" s="92"/>
      <c r="J112" s="93" t="s">
        <v>115</v>
      </c>
      <c r="K112" s="12">
        <v>381</v>
      </c>
      <c r="L112" s="12" t="s">
        <v>67</v>
      </c>
      <c r="M112" s="12"/>
      <c r="N112" s="244">
        <v>8000</v>
      </c>
      <c r="O112" s="323">
        <v>5000</v>
      </c>
      <c r="P112" s="126">
        <f t="shared" si="15"/>
        <v>62.5</v>
      </c>
    </row>
    <row r="113" spans="1:20">
      <c r="A113" s="79" t="s">
        <v>421</v>
      </c>
      <c r="B113" s="101" t="s">
        <v>100</v>
      </c>
      <c r="C113" s="94"/>
      <c r="D113" s="94"/>
      <c r="E113" s="94"/>
      <c r="F113" s="94"/>
      <c r="G113" s="94"/>
      <c r="H113" s="94" t="s">
        <v>291</v>
      </c>
      <c r="I113" s="81"/>
      <c r="J113" s="79" t="s">
        <v>110</v>
      </c>
      <c r="K113" s="80" t="s">
        <v>434</v>
      </c>
      <c r="L113" s="80"/>
      <c r="M113" s="80"/>
      <c r="N113" s="149">
        <f t="shared" ref="N113:O115" si="18">N114</f>
        <v>40000</v>
      </c>
      <c r="O113" s="155">
        <f t="shared" si="18"/>
        <v>73500</v>
      </c>
      <c r="P113" s="166">
        <f t="shared" si="15"/>
        <v>183.75</v>
      </c>
    </row>
    <row r="114" spans="1:20">
      <c r="A114" s="99" t="s">
        <v>421</v>
      </c>
      <c r="B114" s="60"/>
      <c r="C114" s="47"/>
      <c r="D114" s="47"/>
      <c r="E114" s="47"/>
      <c r="F114" s="47"/>
      <c r="G114" s="47"/>
      <c r="H114" s="47"/>
      <c r="I114" s="104"/>
      <c r="J114" s="140" t="s">
        <v>110</v>
      </c>
      <c r="K114" s="329" t="s">
        <v>15</v>
      </c>
      <c r="L114" s="11" t="s">
        <v>16</v>
      </c>
      <c r="M114" s="11"/>
      <c r="N114" s="117">
        <f t="shared" si="18"/>
        <v>40000</v>
      </c>
      <c r="O114" s="118">
        <f t="shared" si="18"/>
        <v>73500</v>
      </c>
      <c r="P114" s="359">
        <f t="shared" si="15"/>
        <v>183.75</v>
      </c>
    </row>
    <row r="115" spans="1:20">
      <c r="A115" s="99" t="s">
        <v>421</v>
      </c>
      <c r="B115" s="60"/>
      <c r="C115" s="47"/>
      <c r="D115" s="47"/>
      <c r="E115" s="47"/>
      <c r="F115" s="47"/>
      <c r="G115" s="47"/>
      <c r="H115" s="47"/>
      <c r="I115" s="104"/>
      <c r="J115" s="140" t="s">
        <v>110</v>
      </c>
      <c r="K115" s="329" t="s">
        <v>114</v>
      </c>
      <c r="L115" s="11" t="s">
        <v>71</v>
      </c>
      <c r="M115" s="11"/>
      <c r="N115" s="119">
        <f t="shared" si="18"/>
        <v>40000</v>
      </c>
      <c r="O115" s="120">
        <f t="shared" si="18"/>
        <v>73500</v>
      </c>
      <c r="P115" s="360">
        <f t="shared" si="15"/>
        <v>183.75</v>
      </c>
    </row>
    <row r="116" spans="1:20">
      <c r="A116" s="99" t="s">
        <v>421</v>
      </c>
      <c r="B116" s="60" t="s">
        <v>100</v>
      </c>
      <c r="C116" s="47"/>
      <c r="D116" s="47"/>
      <c r="E116" s="47"/>
      <c r="F116" s="47"/>
      <c r="G116" s="47"/>
      <c r="H116" s="47" t="s">
        <v>291</v>
      </c>
      <c r="I116" s="104"/>
      <c r="J116" s="140" t="s">
        <v>110</v>
      </c>
      <c r="K116" s="329" t="s">
        <v>75</v>
      </c>
      <c r="L116" s="11" t="s">
        <v>76</v>
      </c>
      <c r="M116" s="11"/>
      <c r="N116" s="121">
        <v>40000</v>
      </c>
      <c r="O116" s="123">
        <v>73500</v>
      </c>
      <c r="P116" s="361">
        <f t="shared" si="15"/>
        <v>183.75</v>
      </c>
    </row>
    <row r="117" spans="1:20">
      <c r="A117" s="133"/>
      <c r="B117" s="138"/>
      <c r="C117" s="114"/>
      <c r="D117" s="114"/>
      <c r="E117" s="114"/>
      <c r="F117" s="114"/>
      <c r="G117" s="114"/>
      <c r="H117" s="114"/>
      <c r="I117" s="116"/>
      <c r="J117" s="133"/>
      <c r="K117" s="115" t="s">
        <v>204</v>
      </c>
      <c r="L117" s="115"/>
      <c r="M117" s="115"/>
      <c r="N117" s="306">
        <f>N118+N129+N151</f>
        <v>5753300</v>
      </c>
      <c r="O117" s="307">
        <f>O118+O129+O151</f>
        <v>12810380</v>
      </c>
      <c r="P117" s="159">
        <f>O117/N117*100</f>
        <v>222.66142909286845</v>
      </c>
    </row>
    <row r="118" spans="1:20">
      <c r="A118" s="82"/>
      <c r="B118" s="83"/>
      <c r="C118" s="66"/>
      <c r="D118" s="66"/>
      <c r="E118" s="66"/>
      <c r="F118" s="66"/>
      <c r="G118" s="66"/>
      <c r="H118" s="66"/>
      <c r="I118" s="84"/>
      <c r="J118" s="142" t="s">
        <v>10</v>
      </c>
      <c r="K118" s="59" t="s">
        <v>186</v>
      </c>
      <c r="L118" s="59"/>
      <c r="M118" s="59"/>
      <c r="N118" s="160">
        <f>N119</f>
        <v>1840000</v>
      </c>
      <c r="O118" s="324">
        <f>O119</f>
        <v>2515000</v>
      </c>
      <c r="P118" s="161">
        <f>O118/N118*100</f>
        <v>136.68478260869566</v>
      </c>
    </row>
    <row r="119" spans="1:20">
      <c r="A119" s="100" t="s">
        <v>248</v>
      </c>
      <c r="B119" s="137" t="s">
        <v>100</v>
      </c>
      <c r="C119" s="86" t="s">
        <v>4</v>
      </c>
      <c r="D119" s="86" t="s">
        <v>6</v>
      </c>
      <c r="E119" s="86" t="s">
        <v>15</v>
      </c>
      <c r="F119" s="86"/>
      <c r="G119" s="86"/>
      <c r="H119" s="86" t="s">
        <v>291</v>
      </c>
      <c r="I119" s="88"/>
      <c r="J119" s="100"/>
      <c r="K119" s="87" t="s">
        <v>226</v>
      </c>
      <c r="L119" s="87"/>
      <c r="M119" s="87"/>
      <c r="N119" s="308">
        <f>N120+N124</f>
        <v>1840000</v>
      </c>
      <c r="O119" s="309">
        <f>O120+O124</f>
        <v>2515000</v>
      </c>
      <c r="P119" s="165">
        <f>O119/N119*100</f>
        <v>136.68478260869566</v>
      </c>
      <c r="T119" s="382"/>
    </row>
    <row r="120" spans="1:20">
      <c r="A120" s="79" t="s">
        <v>265</v>
      </c>
      <c r="B120" s="101" t="s">
        <v>100</v>
      </c>
      <c r="C120" s="94" t="s">
        <v>4</v>
      </c>
      <c r="D120" s="94" t="s">
        <v>6</v>
      </c>
      <c r="E120" s="94" t="s">
        <v>15</v>
      </c>
      <c r="F120" s="94"/>
      <c r="G120" s="94"/>
      <c r="H120" s="94" t="s">
        <v>291</v>
      </c>
      <c r="I120" s="81"/>
      <c r="J120" s="79" t="s">
        <v>177</v>
      </c>
      <c r="K120" s="80" t="s">
        <v>223</v>
      </c>
      <c r="L120" s="80"/>
      <c r="M120" s="80"/>
      <c r="N120" s="149">
        <f t="shared" ref="N120:O122" si="19">N121</f>
        <v>1500000</v>
      </c>
      <c r="O120" s="155">
        <f t="shared" si="19"/>
        <v>2135000</v>
      </c>
      <c r="P120" s="166">
        <f>O120/N120*100</f>
        <v>142.33333333333334</v>
      </c>
      <c r="T120" s="382"/>
    </row>
    <row r="121" spans="1:20">
      <c r="A121" s="98" t="s">
        <v>265</v>
      </c>
      <c r="B121" s="103"/>
      <c r="C121" s="103"/>
      <c r="D121" s="103"/>
      <c r="E121" s="103"/>
      <c r="F121" s="103"/>
      <c r="G121" s="103"/>
      <c r="H121" s="103"/>
      <c r="I121" s="106"/>
      <c r="J121" s="96" t="s">
        <v>177</v>
      </c>
      <c r="K121" s="106">
        <v>3</v>
      </c>
      <c r="L121" s="106" t="s">
        <v>14</v>
      </c>
      <c r="M121" s="106"/>
      <c r="N121" s="119">
        <f t="shared" si="19"/>
        <v>1500000</v>
      </c>
      <c r="O121" s="120">
        <f t="shared" si="19"/>
        <v>2135000</v>
      </c>
      <c r="P121" s="274">
        <f t="shared" ref="P121:P123" si="20">O121/N121*100</f>
        <v>142.33333333333334</v>
      </c>
      <c r="T121" s="382"/>
    </row>
    <row r="122" spans="1:20">
      <c r="A122" s="99" t="s">
        <v>265</v>
      </c>
      <c r="B122" s="47"/>
      <c r="C122" s="47"/>
      <c r="D122" s="47"/>
      <c r="E122" s="47"/>
      <c r="F122" s="47"/>
      <c r="G122" s="47"/>
      <c r="H122" s="47"/>
      <c r="I122" s="11"/>
      <c r="J122" s="140" t="s">
        <v>177</v>
      </c>
      <c r="K122" s="11">
        <v>32</v>
      </c>
      <c r="L122" s="11" t="s">
        <v>57</v>
      </c>
      <c r="M122" s="11"/>
      <c r="N122" s="119">
        <f t="shared" si="19"/>
        <v>1500000</v>
      </c>
      <c r="O122" s="120">
        <f t="shared" si="19"/>
        <v>2135000</v>
      </c>
      <c r="P122" s="126">
        <f t="shared" si="20"/>
        <v>142.33333333333334</v>
      </c>
      <c r="T122" s="382"/>
    </row>
    <row r="123" spans="1:20">
      <c r="A123" s="97" t="s">
        <v>265</v>
      </c>
      <c r="B123" s="61" t="s">
        <v>100</v>
      </c>
      <c r="C123" s="61"/>
      <c r="D123" s="61" t="s">
        <v>6</v>
      </c>
      <c r="E123" s="61" t="s">
        <v>15</v>
      </c>
      <c r="F123" s="61"/>
      <c r="G123" s="61"/>
      <c r="H123" s="61" t="s">
        <v>291</v>
      </c>
      <c r="I123" s="12"/>
      <c r="J123" s="93" t="s">
        <v>177</v>
      </c>
      <c r="K123" s="12">
        <v>323</v>
      </c>
      <c r="L123" s="12" t="s">
        <v>60</v>
      </c>
      <c r="M123" s="12"/>
      <c r="N123" s="119">
        <v>1500000</v>
      </c>
      <c r="O123" s="120">
        <v>2135000</v>
      </c>
      <c r="P123" s="126">
        <f t="shared" si="20"/>
        <v>142.33333333333334</v>
      </c>
      <c r="T123" s="382"/>
    </row>
    <row r="124" spans="1:20">
      <c r="A124" s="79" t="s">
        <v>266</v>
      </c>
      <c r="B124" s="101" t="s">
        <v>100</v>
      </c>
      <c r="C124" s="94"/>
      <c r="D124" s="94" t="s">
        <v>6</v>
      </c>
      <c r="E124" s="94" t="s">
        <v>15</v>
      </c>
      <c r="F124" s="94"/>
      <c r="G124" s="94"/>
      <c r="H124" s="94" t="s">
        <v>291</v>
      </c>
      <c r="I124" s="81"/>
      <c r="J124" s="79" t="s">
        <v>116</v>
      </c>
      <c r="K124" s="80" t="s">
        <v>224</v>
      </c>
      <c r="L124" s="80"/>
      <c r="M124" s="80"/>
      <c r="N124" s="149">
        <f>N125</f>
        <v>340000</v>
      </c>
      <c r="O124" s="155">
        <f>O125</f>
        <v>380000</v>
      </c>
      <c r="P124" s="166">
        <f>O124/N124*100</f>
        <v>111.76470588235294</v>
      </c>
      <c r="T124" s="382"/>
    </row>
    <row r="125" spans="1:20">
      <c r="A125" s="99" t="s">
        <v>266</v>
      </c>
      <c r="B125" s="60"/>
      <c r="C125" s="47"/>
      <c r="D125" s="47"/>
      <c r="E125" s="47"/>
      <c r="F125" s="47"/>
      <c r="G125" s="47"/>
      <c r="H125" s="47"/>
      <c r="I125" s="104"/>
      <c r="J125" s="140" t="s">
        <v>116</v>
      </c>
      <c r="K125" s="11">
        <v>3</v>
      </c>
      <c r="L125" s="11" t="s">
        <v>14</v>
      </c>
      <c r="M125" s="11"/>
      <c r="N125" s="119">
        <f>N126</f>
        <v>340000</v>
      </c>
      <c r="O125" s="120">
        <f>O126</f>
        <v>380000</v>
      </c>
      <c r="P125" s="126">
        <f t="shared" ref="P125:P128" si="21">O125/N125*100</f>
        <v>111.76470588235294</v>
      </c>
      <c r="T125" s="382"/>
    </row>
    <row r="126" spans="1:20">
      <c r="A126" s="99" t="s">
        <v>266</v>
      </c>
      <c r="B126" s="60"/>
      <c r="C126" s="47"/>
      <c r="D126" s="47"/>
      <c r="E126" s="47"/>
      <c r="F126" s="47"/>
      <c r="G126" s="47"/>
      <c r="H126" s="47"/>
      <c r="I126" s="104"/>
      <c r="J126" s="140" t="s">
        <v>116</v>
      </c>
      <c r="K126" s="11">
        <v>32</v>
      </c>
      <c r="L126" s="11" t="s">
        <v>57</v>
      </c>
      <c r="M126" s="11"/>
      <c r="N126" s="119">
        <f>SUM(N127:N128)</f>
        <v>340000</v>
      </c>
      <c r="O126" s="120">
        <f>SUM(O127:O128)</f>
        <v>380000</v>
      </c>
      <c r="P126" s="126">
        <f t="shared" si="21"/>
        <v>111.76470588235294</v>
      </c>
      <c r="T126" s="382"/>
    </row>
    <row r="127" spans="1:20">
      <c r="A127" s="99" t="s">
        <v>266</v>
      </c>
      <c r="B127" s="60" t="s">
        <v>100</v>
      </c>
      <c r="C127" s="47"/>
      <c r="D127" s="47" t="s">
        <v>6</v>
      </c>
      <c r="E127" s="47" t="s">
        <v>15</v>
      </c>
      <c r="F127" s="47"/>
      <c r="G127" s="47"/>
      <c r="H127" s="47"/>
      <c r="I127" s="104"/>
      <c r="J127" s="140" t="s">
        <v>116</v>
      </c>
      <c r="K127" s="11">
        <v>322</v>
      </c>
      <c r="L127" s="11" t="s">
        <v>102</v>
      </c>
      <c r="M127" s="11"/>
      <c r="N127" s="119">
        <v>240000</v>
      </c>
      <c r="O127" s="120">
        <v>230000</v>
      </c>
      <c r="P127" s="126">
        <f t="shared" si="21"/>
        <v>95.833333333333343</v>
      </c>
      <c r="T127" s="382"/>
    </row>
    <row r="128" spans="1:20">
      <c r="A128" s="99" t="s">
        <v>266</v>
      </c>
      <c r="B128" s="60" t="s">
        <v>100</v>
      </c>
      <c r="C128" s="47"/>
      <c r="D128" s="47" t="s">
        <v>6</v>
      </c>
      <c r="E128" s="47" t="s">
        <v>15</v>
      </c>
      <c r="F128" s="47"/>
      <c r="G128" s="47"/>
      <c r="H128" s="47" t="s">
        <v>291</v>
      </c>
      <c r="I128" s="104"/>
      <c r="J128" s="140" t="s">
        <v>116</v>
      </c>
      <c r="K128" s="11">
        <v>323</v>
      </c>
      <c r="L128" s="11" t="s">
        <v>60</v>
      </c>
      <c r="M128" s="11"/>
      <c r="N128" s="119">
        <v>100000</v>
      </c>
      <c r="O128" s="120">
        <v>150000</v>
      </c>
      <c r="P128" s="126">
        <f t="shared" si="21"/>
        <v>150</v>
      </c>
      <c r="T128" s="382"/>
    </row>
    <row r="129" spans="1:20">
      <c r="A129" s="163"/>
      <c r="B129" s="83"/>
      <c r="C129" s="66"/>
      <c r="D129" s="66"/>
      <c r="E129" s="66"/>
      <c r="F129" s="66"/>
      <c r="G129" s="66"/>
      <c r="H129" s="66"/>
      <c r="I129" s="84"/>
      <c r="J129" s="142" t="s">
        <v>9</v>
      </c>
      <c r="K129" s="59" t="s">
        <v>187</v>
      </c>
      <c r="L129" s="59"/>
      <c r="M129" s="59"/>
      <c r="N129" s="395">
        <f>N130</f>
        <v>2678300</v>
      </c>
      <c r="O129" s="396">
        <f>O130</f>
        <v>10205500</v>
      </c>
      <c r="P129" s="161">
        <f>O129/N129*100</f>
        <v>381.04394578650636</v>
      </c>
      <c r="T129" s="382"/>
    </row>
    <row r="130" spans="1:20">
      <c r="A130" s="100" t="s">
        <v>249</v>
      </c>
      <c r="B130" s="137" t="s">
        <v>100</v>
      </c>
      <c r="C130" s="86" t="s">
        <v>4</v>
      </c>
      <c r="D130" s="86"/>
      <c r="E130" s="86"/>
      <c r="F130" s="86"/>
      <c r="G130" s="86" t="s">
        <v>4</v>
      </c>
      <c r="H130" s="86" t="s">
        <v>291</v>
      </c>
      <c r="I130" s="88"/>
      <c r="J130" s="100"/>
      <c r="K130" s="87" t="s">
        <v>227</v>
      </c>
      <c r="L130" s="87"/>
      <c r="M130" s="87"/>
      <c r="N130" s="131">
        <f>N131+N146+N142</f>
        <v>2678300</v>
      </c>
      <c r="O130" s="151">
        <f>O131+O146+O142</f>
        <v>10205500</v>
      </c>
      <c r="P130" s="165">
        <f>O130/N130*100</f>
        <v>381.04394578650636</v>
      </c>
      <c r="T130" s="382"/>
    </row>
    <row r="131" spans="1:20">
      <c r="A131" s="79" t="s">
        <v>267</v>
      </c>
      <c r="B131" s="101" t="s">
        <v>100</v>
      </c>
      <c r="C131" s="94"/>
      <c r="D131" s="94"/>
      <c r="E131" s="94"/>
      <c r="F131" s="94"/>
      <c r="G131" s="94" t="s">
        <v>4</v>
      </c>
      <c r="H131" s="94" t="s">
        <v>291</v>
      </c>
      <c r="I131" s="81"/>
      <c r="J131" s="79" t="s">
        <v>178</v>
      </c>
      <c r="K131" s="397" t="s">
        <v>225</v>
      </c>
      <c r="L131" s="397"/>
      <c r="M131" s="397"/>
      <c r="N131" s="149">
        <f t="shared" ref="N131:O133" si="22">N132</f>
        <v>1278300</v>
      </c>
      <c r="O131" s="155">
        <f t="shared" si="22"/>
        <v>1745000</v>
      </c>
      <c r="P131" s="166">
        <f t="shared" ref="P131:P160" si="23">O131/N131*100</f>
        <v>136.50942658217946</v>
      </c>
      <c r="T131" s="382"/>
    </row>
    <row r="132" spans="1:20">
      <c r="A132" s="98" t="s">
        <v>267</v>
      </c>
      <c r="B132" s="102"/>
      <c r="C132" s="103"/>
      <c r="D132" s="103"/>
      <c r="E132" s="103"/>
      <c r="F132" s="103"/>
      <c r="G132" s="103"/>
      <c r="H132" s="103"/>
      <c r="I132" s="95"/>
      <c r="J132" s="106" t="s">
        <v>178</v>
      </c>
      <c r="K132" s="221">
        <v>4</v>
      </c>
      <c r="L132" s="106" t="s">
        <v>16</v>
      </c>
      <c r="M132" s="95"/>
      <c r="N132" s="117">
        <f t="shared" si="22"/>
        <v>1278300</v>
      </c>
      <c r="O132" s="118">
        <f t="shared" si="22"/>
        <v>1745000</v>
      </c>
      <c r="P132" s="359">
        <f t="shared" si="23"/>
        <v>136.50942658217946</v>
      </c>
      <c r="T132" s="382"/>
    </row>
    <row r="133" spans="1:20">
      <c r="A133" s="97" t="s">
        <v>267</v>
      </c>
      <c r="B133" s="105"/>
      <c r="C133" s="61"/>
      <c r="D133" s="61"/>
      <c r="E133" s="61"/>
      <c r="F133" s="61"/>
      <c r="G133" s="61"/>
      <c r="H133" s="61"/>
      <c r="I133" s="92"/>
      <c r="J133" s="12" t="s">
        <v>178</v>
      </c>
      <c r="K133" s="185">
        <v>42</v>
      </c>
      <c r="L133" s="12" t="s">
        <v>71</v>
      </c>
      <c r="M133" s="92"/>
      <c r="N133" s="121">
        <f t="shared" si="22"/>
        <v>1278300</v>
      </c>
      <c r="O133" s="123">
        <f>O134+O141</f>
        <v>1745000</v>
      </c>
      <c r="P133" s="361">
        <f t="shared" si="23"/>
        <v>136.50942658217946</v>
      </c>
    </row>
    <row r="134" spans="1:20">
      <c r="A134" s="98" t="s">
        <v>267</v>
      </c>
      <c r="B134" s="103" t="s">
        <v>100</v>
      </c>
      <c r="C134" s="103"/>
      <c r="D134" s="103"/>
      <c r="E134" s="103"/>
      <c r="F134" s="103"/>
      <c r="G134" s="103"/>
      <c r="H134" s="103" t="s">
        <v>291</v>
      </c>
      <c r="I134" s="106"/>
      <c r="J134" s="96" t="s">
        <v>178</v>
      </c>
      <c r="K134" s="106">
        <v>421</v>
      </c>
      <c r="L134" s="106" t="s">
        <v>72</v>
      </c>
      <c r="M134" s="106"/>
      <c r="N134" s="117">
        <v>1278300</v>
      </c>
      <c r="O134" s="118">
        <f>SUM(O135:O140)</f>
        <v>1710000</v>
      </c>
      <c r="P134" s="359">
        <f t="shared" si="23"/>
        <v>133.7714151607604</v>
      </c>
    </row>
    <row r="135" spans="1:20">
      <c r="A135" s="441" t="s">
        <v>267</v>
      </c>
      <c r="B135" s="392" t="s">
        <v>100</v>
      </c>
      <c r="C135" s="392"/>
      <c r="D135" s="392"/>
      <c r="E135" s="392"/>
      <c r="F135" s="392"/>
      <c r="G135" s="392"/>
      <c r="H135" s="392" t="s">
        <v>291</v>
      </c>
      <c r="I135" s="393"/>
      <c r="J135" s="442" t="s">
        <v>178</v>
      </c>
      <c r="K135" s="393" t="s">
        <v>427</v>
      </c>
      <c r="L135" s="393" t="s">
        <v>430</v>
      </c>
      <c r="M135" s="393"/>
      <c r="N135" s="443">
        <v>0</v>
      </c>
      <c r="O135" s="444">
        <v>390000</v>
      </c>
      <c r="P135" s="356">
        <v>0</v>
      </c>
    </row>
    <row r="136" spans="1:20">
      <c r="A136" s="441" t="s">
        <v>267</v>
      </c>
      <c r="B136" s="392" t="s">
        <v>100</v>
      </c>
      <c r="C136" s="392"/>
      <c r="D136" s="392"/>
      <c r="E136" s="392"/>
      <c r="F136" s="392"/>
      <c r="G136" s="392"/>
      <c r="H136" s="392" t="s">
        <v>291</v>
      </c>
      <c r="I136" s="393"/>
      <c r="J136" s="442" t="s">
        <v>178</v>
      </c>
      <c r="K136" s="393" t="s">
        <v>427</v>
      </c>
      <c r="L136" s="393" t="s">
        <v>428</v>
      </c>
      <c r="M136" s="393"/>
      <c r="N136" s="443">
        <v>0</v>
      </c>
      <c r="O136" s="444">
        <v>423000</v>
      </c>
      <c r="P136" s="356">
        <v>0</v>
      </c>
    </row>
    <row r="137" spans="1:20">
      <c r="A137" s="441" t="s">
        <v>267</v>
      </c>
      <c r="B137" s="392" t="s">
        <v>100</v>
      </c>
      <c r="C137" s="392"/>
      <c r="D137" s="392"/>
      <c r="E137" s="392"/>
      <c r="F137" s="392"/>
      <c r="G137" s="392"/>
      <c r="H137" s="392" t="s">
        <v>291</v>
      </c>
      <c r="I137" s="393"/>
      <c r="J137" s="442" t="s">
        <v>178</v>
      </c>
      <c r="K137" s="393" t="s">
        <v>427</v>
      </c>
      <c r="L137" s="393" t="s">
        <v>431</v>
      </c>
      <c r="M137" s="393"/>
      <c r="N137" s="443">
        <v>0</v>
      </c>
      <c r="O137" s="444">
        <v>287000</v>
      </c>
      <c r="P137" s="356">
        <v>0</v>
      </c>
    </row>
    <row r="138" spans="1:20">
      <c r="A138" s="441" t="s">
        <v>267</v>
      </c>
      <c r="B138" s="392" t="s">
        <v>100</v>
      </c>
      <c r="C138" s="392"/>
      <c r="D138" s="392"/>
      <c r="E138" s="392"/>
      <c r="F138" s="392"/>
      <c r="G138" s="392"/>
      <c r="H138" s="392" t="s">
        <v>291</v>
      </c>
      <c r="I138" s="393"/>
      <c r="J138" s="442" t="s">
        <v>178</v>
      </c>
      <c r="K138" s="393" t="s">
        <v>427</v>
      </c>
      <c r="L138" s="393" t="s">
        <v>432</v>
      </c>
      <c r="M138" s="393"/>
      <c r="N138" s="443">
        <v>0</v>
      </c>
      <c r="O138" s="444">
        <v>300000</v>
      </c>
      <c r="P138" s="356">
        <v>0</v>
      </c>
    </row>
    <row r="139" spans="1:20">
      <c r="A139" s="441" t="s">
        <v>267</v>
      </c>
      <c r="B139" s="392" t="s">
        <v>100</v>
      </c>
      <c r="C139" s="392"/>
      <c r="D139" s="392"/>
      <c r="E139" s="392"/>
      <c r="F139" s="392"/>
      <c r="G139" s="392"/>
      <c r="H139" s="392" t="s">
        <v>291</v>
      </c>
      <c r="I139" s="393"/>
      <c r="J139" s="442" t="s">
        <v>178</v>
      </c>
      <c r="K139" s="393" t="s">
        <v>427</v>
      </c>
      <c r="L139" s="393" t="s">
        <v>429</v>
      </c>
      <c r="M139" s="393"/>
      <c r="N139" s="443">
        <v>0</v>
      </c>
      <c r="O139" s="444">
        <v>210000</v>
      </c>
      <c r="P139" s="356">
        <v>0</v>
      </c>
    </row>
    <row r="140" spans="1:20">
      <c r="A140" s="441" t="s">
        <v>267</v>
      </c>
      <c r="B140" s="392" t="s">
        <v>100</v>
      </c>
      <c r="C140" s="392"/>
      <c r="D140" s="392"/>
      <c r="E140" s="392"/>
      <c r="F140" s="392"/>
      <c r="G140" s="392"/>
      <c r="H140" s="392" t="s">
        <v>291</v>
      </c>
      <c r="I140" s="393"/>
      <c r="J140" s="442" t="s">
        <v>178</v>
      </c>
      <c r="K140" s="393" t="s">
        <v>427</v>
      </c>
      <c r="L140" s="393" t="s">
        <v>497</v>
      </c>
      <c r="M140" s="393"/>
      <c r="N140" s="443">
        <v>0</v>
      </c>
      <c r="O140" s="444">
        <v>100000</v>
      </c>
      <c r="P140" s="356">
        <v>0</v>
      </c>
    </row>
    <row r="141" spans="1:20">
      <c r="A141" s="97" t="s">
        <v>267</v>
      </c>
      <c r="B141" s="61" t="s">
        <v>100</v>
      </c>
      <c r="C141" s="61"/>
      <c r="D141" s="61"/>
      <c r="E141" s="61"/>
      <c r="F141" s="61"/>
      <c r="G141" s="61"/>
      <c r="H141" s="61" t="s">
        <v>291</v>
      </c>
      <c r="I141" s="12"/>
      <c r="J141" s="93" t="s">
        <v>178</v>
      </c>
      <c r="K141" s="12" t="s">
        <v>75</v>
      </c>
      <c r="L141" s="12" t="s">
        <v>76</v>
      </c>
      <c r="M141" s="12"/>
      <c r="N141" s="121">
        <v>0</v>
      </c>
      <c r="O141" s="123">
        <v>35000</v>
      </c>
      <c r="P141" s="357">
        <v>0</v>
      </c>
    </row>
    <row r="142" spans="1:20">
      <c r="A142" s="79" t="s">
        <v>268</v>
      </c>
      <c r="B142" s="101" t="s">
        <v>100</v>
      </c>
      <c r="C142" s="94"/>
      <c r="D142" s="94"/>
      <c r="E142" s="94"/>
      <c r="F142" s="94"/>
      <c r="G142" s="94"/>
      <c r="H142" s="94" t="s">
        <v>291</v>
      </c>
      <c r="I142" s="81"/>
      <c r="J142" s="383" t="s">
        <v>423</v>
      </c>
      <c r="K142" s="80" t="s">
        <v>424</v>
      </c>
      <c r="L142" s="228"/>
      <c r="M142" s="228"/>
      <c r="N142" s="149">
        <f t="shared" ref="N142:O144" si="24">N143</f>
        <v>0</v>
      </c>
      <c r="O142" s="384">
        <f t="shared" si="24"/>
        <v>306500</v>
      </c>
      <c r="P142" s="387">
        <v>0</v>
      </c>
    </row>
    <row r="143" spans="1:20">
      <c r="A143" s="98" t="s">
        <v>268</v>
      </c>
      <c r="B143" s="103"/>
      <c r="C143" s="103"/>
      <c r="D143" s="103"/>
      <c r="E143" s="103"/>
      <c r="F143" s="103"/>
      <c r="G143" s="103"/>
      <c r="H143" s="103"/>
      <c r="I143" s="106"/>
      <c r="J143" s="269" t="s">
        <v>423</v>
      </c>
      <c r="K143" s="106" t="s">
        <v>15</v>
      </c>
      <c r="L143" s="379" t="s">
        <v>16</v>
      </c>
      <c r="M143" s="379"/>
      <c r="N143" s="117">
        <f t="shared" si="24"/>
        <v>0</v>
      </c>
      <c r="O143" s="385">
        <f t="shared" si="24"/>
        <v>306500</v>
      </c>
      <c r="P143" s="388">
        <v>0</v>
      </c>
    </row>
    <row r="144" spans="1:20">
      <c r="A144" s="99" t="s">
        <v>268</v>
      </c>
      <c r="B144" s="47"/>
      <c r="C144" s="47"/>
      <c r="D144" s="47"/>
      <c r="E144" s="47"/>
      <c r="F144" s="47"/>
      <c r="G144" s="47"/>
      <c r="H144" s="47"/>
      <c r="I144" s="11"/>
      <c r="J144" s="141" t="s">
        <v>423</v>
      </c>
      <c r="K144" s="11" t="s">
        <v>114</v>
      </c>
      <c r="L144" s="378" t="s">
        <v>71</v>
      </c>
      <c r="M144" s="378"/>
      <c r="N144" s="119">
        <f t="shared" si="24"/>
        <v>0</v>
      </c>
      <c r="O144" s="386">
        <f t="shared" si="24"/>
        <v>306500</v>
      </c>
      <c r="P144" s="389">
        <v>0</v>
      </c>
    </row>
    <row r="145" spans="1:16">
      <c r="A145" s="97" t="s">
        <v>268</v>
      </c>
      <c r="B145" s="61" t="s">
        <v>100</v>
      </c>
      <c r="C145" s="61"/>
      <c r="D145" s="61"/>
      <c r="E145" s="61"/>
      <c r="F145" s="61"/>
      <c r="G145" s="61"/>
      <c r="H145" s="61" t="s">
        <v>291</v>
      </c>
      <c r="I145" s="12"/>
      <c r="J145" s="169" t="s">
        <v>423</v>
      </c>
      <c r="K145" s="12" t="s">
        <v>119</v>
      </c>
      <c r="L145" s="380" t="s">
        <v>72</v>
      </c>
      <c r="M145" s="380"/>
      <c r="N145" s="121">
        <v>0</v>
      </c>
      <c r="O145" s="122">
        <v>306500</v>
      </c>
      <c r="P145" s="390">
        <v>0</v>
      </c>
    </row>
    <row r="146" spans="1:16">
      <c r="A146" s="79" t="s">
        <v>426</v>
      </c>
      <c r="B146" s="101" t="s">
        <v>100</v>
      </c>
      <c r="C146" s="94"/>
      <c r="D146" s="94"/>
      <c r="E146" s="94"/>
      <c r="F146" s="94"/>
      <c r="G146" s="94"/>
      <c r="H146" s="94" t="s">
        <v>291</v>
      </c>
      <c r="I146" s="81"/>
      <c r="J146" s="79" t="s">
        <v>178</v>
      </c>
      <c r="K146" s="80" t="s">
        <v>425</v>
      </c>
      <c r="L146" s="80"/>
      <c r="M146" s="80"/>
      <c r="N146" s="149">
        <f>N147</f>
        <v>1400000</v>
      </c>
      <c r="O146" s="155">
        <f>O147</f>
        <v>8154000</v>
      </c>
      <c r="P146" s="391">
        <f t="shared" si="23"/>
        <v>582.42857142857133</v>
      </c>
    </row>
    <row r="147" spans="1:16">
      <c r="A147" s="98" t="s">
        <v>426</v>
      </c>
      <c r="B147" s="102"/>
      <c r="C147" s="103"/>
      <c r="D147" s="103"/>
      <c r="E147" s="103"/>
      <c r="F147" s="103"/>
      <c r="G147" s="103"/>
      <c r="H147" s="103"/>
      <c r="I147" s="95"/>
      <c r="J147" s="96" t="s">
        <v>178</v>
      </c>
      <c r="K147" s="106">
        <v>4</v>
      </c>
      <c r="L147" s="106" t="s">
        <v>16</v>
      </c>
      <c r="M147" s="106"/>
      <c r="N147" s="117">
        <f>SUM(N148)</f>
        <v>1400000</v>
      </c>
      <c r="O147" s="118">
        <f>SUM(O148)</f>
        <v>8154000</v>
      </c>
      <c r="P147" s="274">
        <f t="shared" si="23"/>
        <v>582.42857142857133</v>
      </c>
    </row>
    <row r="148" spans="1:16">
      <c r="A148" s="99" t="s">
        <v>426</v>
      </c>
      <c r="B148" s="60"/>
      <c r="C148" s="47"/>
      <c r="D148" s="47"/>
      <c r="E148" s="47"/>
      <c r="F148" s="47"/>
      <c r="G148" s="47"/>
      <c r="H148" s="47"/>
      <c r="I148" s="104"/>
      <c r="J148" s="140" t="s">
        <v>178</v>
      </c>
      <c r="K148" s="11" t="s">
        <v>114</v>
      </c>
      <c r="L148" s="11" t="s">
        <v>71</v>
      </c>
      <c r="M148" s="11"/>
      <c r="N148" s="119">
        <f>SUM(N149:N150)</f>
        <v>1400000</v>
      </c>
      <c r="O148" s="120">
        <f>SUM(O149:O150)</f>
        <v>8154000</v>
      </c>
      <c r="P148" s="126">
        <f t="shared" si="23"/>
        <v>582.42857142857133</v>
      </c>
    </row>
    <row r="149" spans="1:16">
      <c r="A149" s="99" t="s">
        <v>426</v>
      </c>
      <c r="B149" s="60" t="s">
        <v>100</v>
      </c>
      <c r="C149" s="47"/>
      <c r="D149" s="47"/>
      <c r="E149" s="47"/>
      <c r="F149" s="47"/>
      <c r="G149" s="47"/>
      <c r="H149" s="47" t="s">
        <v>291</v>
      </c>
      <c r="I149" s="104"/>
      <c r="J149" s="140" t="s">
        <v>178</v>
      </c>
      <c r="K149" s="11" t="s">
        <v>119</v>
      </c>
      <c r="L149" s="11" t="s">
        <v>72</v>
      </c>
      <c r="M149" s="11"/>
      <c r="N149" s="119">
        <v>1400000</v>
      </c>
      <c r="O149" s="120">
        <v>8125000</v>
      </c>
      <c r="P149" s="126">
        <f t="shared" si="23"/>
        <v>580.35714285714289</v>
      </c>
    </row>
    <row r="150" spans="1:16">
      <c r="A150" s="97" t="s">
        <v>426</v>
      </c>
      <c r="B150" s="105" t="s">
        <v>100</v>
      </c>
      <c r="C150" s="61"/>
      <c r="D150" s="61"/>
      <c r="E150" s="61"/>
      <c r="F150" s="61"/>
      <c r="G150" s="61"/>
      <c r="H150" s="61" t="s">
        <v>291</v>
      </c>
      <c r="I150" s="92"/>
      <c r="J150" s="93" t="s">
        <v>178</v>
      </c>
      <c r="K150" s="12" t="s">
        <v>75</v>
      </c>
      <c r="L150" s="12" t="s">
        <v>76</v>
      </c>
      <c r="M150" s="12"/>
      <c r="N150" s="121">
        <v>0</v>
      </c>
      <c r="O150" s="123">
        <v>29000</v>
      </c>
      <c r="P150" s="398">
        <v>0</v>
      </c>
    </row>
    <row r="151" spans="1:16">
      <c r="A151" s="82"/>
      <c r="B151" s="83"/>
      <c r="C151" s="66"/>
      <c r="D151" s="66"/>
      <c r="E151" s="66"/>
      <c r="F151" s="66"/>
      <c r="G151" s="66"/>
      <c r="H151" s="66"/>
      <c r="I151" s="84"/>
      <c r="J151" s="142" t="s">
        <v>166</v>
      </c>
      <c r="K151" s="59" t="s">
        <v>188</v>
      </c>
      <c r="L151" s="59"/>
      <c r="M151" s="59"/>
      <c r="N151" s="312">
        <f>N152</f>
        <v>1235000</v>
      </c>
      <c r="O151" s="313">
        <f>O152</f>
        <v>89880</v>
      </c>
      <c r="P151" s="161">
        <f>O151/N151*100</f>
        <v>7.2777327935222669</v>
      </c>
    </row>
    <row r="152" spans="1:16">
      <c r="A152" s="100" t="s">
        <v>250</v>
      </c>
      <c r="B152" s="137" t="s">
        <v>100</v>
      </c>
      <c r="C152" s="86" t="s">
        <v>4</v>
      </c>
      <c r="D152" s="86"/>
      <c r="E152" s="86"/>
      <c r="F152" s="86" t="s">
        <v>289</v>
      </c>
      <c r="G152" s="86" t="s">
        <v>4</v>
      </c>
      <c r="H152" s="86" t="s">
        <v>291</v>
      </c>
      <c r="I152" s="88"/>
      <c r="J152" s="100"/>
      <c r="K152" s="87" t="s">
        <v>228</v>
      </c>
      <c r="L152" s="87"/>
      <c r="M152" s="87"/>
      <c r="N152" s="131">
        <f>N153+N157+N164</f>
        <v>1235000</v>
      </c>
      <c r="O152" s="151">
        <f>O153+O157+O164</f>
        <v>89880</v>
      </c>
      <c r="P152" s="165">
        <f>O152/N152*100</f>
        <v>7.2777327935222669</v>
      </c>
    </row>
    <row r="153" spans="1:16">
      <c r="A153" s="79" t="s">
        <v>269</v>
      </c>
      <c r="B153" s="101" t="s">
        <v>100</v>
      </c>
      <c r="C153" s="94"/>
      <c r="D153" s="94"/>
      <c r="E153" s="94"/>
      <c r="F153" s="94" t="s">
        <v>289</v>
      </c>
      <c r="G153" s="94"/>
      <c r="H153" s="94" t="s">
        <v>291</v>
      </c>
      <c r="I153" s="81"/>
      <c r="J153" s="79" t="s">
        <v>179</v>
      </c>
      <c r="K153" s="80" t="s">
        <v>323</v>
      </c>
      <c r="L153" s="80"/>
      <c r="M153" s="80"/>
      <c r="N153" s="304">
        <f t="shared" ref="N153:O155" si="25">N154</f>
        <v>1000000</v>
      </c>
      <c r="O153" s="305">
        <f t="shared" si="25"/>
        <v>66787</v>
      </c>
      <c r="P153" s="166">
        <f t="shared" si="23"/>
        <v>6.6787000000000001</v>
      </c>
    </row>
    <row r="154" spans="1:16">
      <c r="A154" s="98" t="s">
        <v>269</v>
      </c>
      <c r="B154" s="102"/>
      <c r="C154" s="103"/>
      <c r="D154" s="103"/>
      <c r="E154" s="103"/>
      <c r="F154" s="103"/>
      <c r="G154" s="103"/>
      <c r="H154" s="103"/>
      <c r="I154" s="95"/>
      <c r="J154" s="96" t="s">
        <v>179</v>
      </c>
      <c r="K154" s="106">
        <v>3</v>
      </c>
      <c r="L154" s="106" t="s">
        <v>14</v>
      </c>
      <c r="M154" s="106"/>
      <c r="N154" s="117">
        <f t="shared" si="25"/>
        <v>1000000</v>
      </c>
      <c r="O154" s="118">
        <f t="shared" si="25"/>
        <v>66787</v>
      </c>
      <c r="P154" s="274">
        <f t="shared" si="23"/>
        <v>6.6787000000000001</v>
      </c>
    </row>
    <row r="155" spans="1:16">
      <c r="A155" s="99" t="s">
        <v>269</v>
      </c>
      <c r="B155" s="60"/>
      <c r="C155" s="47"/>
      <c r="D155" s="47"/>
      <c r="E155" s="47"/>
      <c r="F155" s="47"/>
      <c r="G155" s="47"/>
      <c r="H155" s="47"/>
      <c r="I155" s="104"/>
      <c r="J155" s="140" t="s">
        <v>179</v>
      </c>
      <c r="K155" s="11">
        <v>38</v>
      </c>
      <c r="L155" s="11" t="s">
        <v>118</v>
      </c>
      <c r="M155" s="11"/>
      <c r="N155" s="119">
        <f t="shared" si="25"/>
        <v>1000000</v>
      </c>
      <c r="O155" s="120">
        <f t="shared" si="25"/>
        <v>66787</v>
      </c>
      <c r="P155" s="126">
        <f t="shared" si="23"/>
        <v>6.6787000000000001</v>
      </c>
    </row>
    <row r="156" spans="1:16">
      <c r="A156" s="97" t="s">
        <v>269</v>
      </c>
      <c r="B156" s="105" t="s">
        <v>100</v>
      </c>
      <c r="C156" s="61"/>
      <c r="D156" s="61"/>
      <c r="E156" s="61"/>
      <c r="F156" s="61" t="s">
        <v>289</v>
      </c>
      <c r="G156" s="61" t="s">
        <v>4</v>
      </c>
      <c r="H156" s="61" t="s">
        <v>291</v>
      </c>
      <c r="I156" s="92"/>
      <c r="J156" s="93" t="s">
        <v>179</v>
      </c>
      <c r="K156" s="12">
        <v>386</v>
      </c>
      <c r="L156" s="12" t="s">
        <v>70</v>
      </c>
      <c r="M156" s="12"/>
      <c r="N156" s="121">
        <v>1000000</v>
      </c>
      <c r="O156" s="123">
        <v>66787</v>
      </c>
      <c r="P156" s="345">
        <f t="shared" si="23"/>
        <v>6.6787000000000001</v>
      </c>
    </row>
    <row r="157" spans="1:16">
      <c r="A157" s="79" t="s">
        <v>270</v>
      </c>
      <c r="B157" s="101" t="s">
        <v>100</v>
      </c>
      <c r="C157" s="94"/>
      <c r="D157" s="94"/>
      <c r="E157" s="94"/>
      <c r="F157" s="94"/>
      <c r="G157" s="94"/>
      <c r="H157" s="94" t="s">
        <v>291</v>
      </c>
      <c r="I157" s="81"/>
      <c r="J157" s="79" t="s">
        <v>180</v>
      </c>
      <c r="K157" s="80" t="s">
        <v>229</v>
      </c>
      <c r="L157" s="80"/>
      <c r="M157" s="80"/>
      <c r="N157" s="149">
        <f t="shared" ref="N157:O159" si="26">N158</f>
        <v>155000</v>
      </c>
      <c r="O157" s="155">
        <v>23093</v>
      </c>
      <c r="P157" s="166">
        <f t="shared" si="23"/>
        <v>14.898709677419356</v>
      </c>
    </row>
    <row r="158" spans="1:16">
      <c r="A158" s="98" t="s">
        <v>270</v>
      </c>
      <c r="B158" s="102"/>
      <c r="C158" s="103"/>
      <c r="D158" s="103"/>
      <c r="E158" s="103"/>
      <c r="F158" s="103"/>
      <c r="G158" s="103"/>
      <c r="H158" s="103"/>
      <c r="I158" s="95"/>
      <c r="J158" s="96" t="s">
        <v>180</v>
      </c>
      <c r="K158" s="221" t="s">
        <v>15</v>
      </c>
      <c r="L158" s="106" t="s">
        <v>14</v>
      </c>
      <c r="M158" s="95"/>
      <c r="N158" s="117">
        <f t="shared" si="26"/>
        <v>155000</v>
      </c>
      <c r="O158" s="118">
        <f t="shared" si="26"/>
        <v>0</v>
      </c>
      <c r="P158" s="355">
        <f t="shared" si="23"/>
        <v>0</v>
      </c>
    </row>
    <row r="159" spans="1:16">
      <c r="A159" s="99" t="s">
        <v>270</v>
      </c>
      <c r="B159" s="60"/>
      <c r="C159" s="47"/>
      <c r="D159" s="47"/>
      <c r="E159" s="47"/>
      <c r="F159" s="47"/>
      <c r="G159" s="47"/>
      <c r="H159" s="47"/>
      <c r="I159" s="104"/>
      <c r="J159" s="140" t="s">
        <v>180</v>
      </c>
      <c r="K159" s="10" t="s">
        <v>114</v>
      </c>
      <c r="L159" s="11" t="s">
        <v>71</v>
      </c>
      <c r="M159" s="104"/>
      <c r="N159" s="119">
        <f t="shared" si="26"/>
        <v>155000</v>
      </c>
      <c r="O159" s="120">
        <f t="shared" si="26"/>
        <v>0</v>
      </c>
      <c r="P159" s="356">
        <f t="shared" si="23"/>
        <v>0</v>
      </c>
    </row>
    <row r="160" spans="1:16">
      <c r="A160" s="99" t="s">
        <v>270</v>
      </c>
      <c r="B160" s="60" t="s">
        <v>291</v>
      </c>
      <c r="C160" s="47"/>
      <c r="D160" s="47"/>
      <c r="E160" s="47"/>
      <c r="F160" s="47"/>
      <c r="G160" s="47" t="s">
        <v>4</v>
      </c>
      <c r="H160" s="47" t="s">
        <v>291</v>
      </c>
      <c r="I160" s="104"/>
      <c r="J160" s="140" t="s">
        <v>180</v>
      </c>
      <c r="K160" s="10" t="s">
        <v>73</v>
      </c>
      <c r="L160" s="11" t="s">
        <v>74</v>
      </c>
      <c r="M160" s="104"/>
      <c r="N160" s="119">
        <v>155000</v>
      </c>
      <c r="O160" s="120">
        <v>0</v>
      </c>
      <c r="P160" s="356">
        <f t="shared" si="23"/>
        <v>0</v>
      </c>
    </row>
    <row r="161" spans="1:16">
      <c r="A161" s="99" t="s">
        <v>270</v>
      </c>
      <c r="B161" s="60"/>
      <c r="C161" s="47"/>
      <c r="D161" s="47"/>
      <c r="E161" s="47"/>
      <c r="F161" s="47"/>
      <c r="G161" s="47"/>
      <c r="H161" s="47"/>
      <c r="I161" s="104"/>
      <c r="J161" s="140" t="s">
        <v>180</v>
      </c>
      <c r="K161" s="10" t="s">
        <v>6</v>
      </c>
      <c r="L161" s="11" t="s">
        <v>14</v>
      </c>
      <c r="M161" s="104"/>
      <c r="N161" s="119">
        <f>N162</f>
        <v>0</v>
      </c>
      <c r="O161" s="120">
        <v>23093</v>
      </c>
      <c r="P161" s="356">
        <v>0</v>
      </c>
    </row>
    <row r="162" spans="1:16">
      <c r="A162" s="99" t="s">
        <v>270</v>
      </c>
      <c r="B162" s="60"/>
      <c r="C162" s="47"/>
      <c r="D162" s="47"/>
      <c r="E162" s="47"/>
      <c r="F162" s="47"/>
      <c r="G162" s="47"/>
      <c r="H162" s="47"/>
      <c r="I162" s="104"/>
      <c r="J162" s="140" t="s">
        <v>180</v>
      </c>
      <c r="K162" s="10" t="s">
        <v>401</v>
      </c>
      <c r="L162" s="11" t="s">
        <v>405</v>
      </c>
      <c r="M162" s="104"/>
      <c r="N162" s="119">
        <f>N163</f>
        <v>0</v>
      </c>
      <c r="O162" s="120">
        <v>23093</v>
      </c>
      <c r="P162" s="356">
        <v>0</v>
      </c>
    </row>
    <row r="163" spans="1:16">
      <c r="A163" s="99" t="s">
        <v>270</v>
      </c>
      <c r="B163" s="105" t="s">
        <v>291</v>
      </c>
      <c r="C163" s="61"/>
      <c r="D163" s="61"/>
      <c r="E163" s="61"/>
      <c r="F163" s="61"/>
      <c r="G163" s="61"/>
      <c r="H163" s="61" t="s">
        <v>291</v>
      </c>
      <c r="I163" s="92"/>
      <c r="J163" s="93" t="s">
        <v>180</v>
      </c>
      <c r="K163" s="185" t="s">
        <v>403</v>
      </c>
      <c r="L163" s="12" t="s">
        <v>404</v>
      </c>
      <c r="M163" s="92"/>
      <c r="N163" s="121">
        <v>0</v>
      </c>
      <c r="O163" s="123">
        <v>23093</v>
      </c>
      <c r="P163" s="357">
        <v>0</v>
      </c>
    </row>
    <row r="164" spans="1:16">
      <c r="A164" s="350" t="s">
        <v>271</v>
      </c>
      <c r="B164" s="351" t="s">
        <v>100</v>
      </c>
      <c r="C164" s="352"/>
      <c r="D164" s="352"/>
      <c r="E164" s="352"/>
      <c r="F164" s="352"/>
      <c r="G164" s="352"/>
      <c r="H164" s="352" t="s">
        <v>291</v>
      </c>
      <c r="I164" s="353"/>
      <c r="J164" s="350" t="s">
        <v>181</v>
      </c>
      <c r="K164" s="354" t="s">
        <v>310</v>
      </c>
      <c r="L164" s="354"/>
      <c r="M164" s="354"/>
      <c r="N164" s="304">
        <f t="shared" ref="N164:O166" si="27">N165</f>
        <v>80000</v>
      </c>
      <c r="O164" s="305">
        <f t="shared" si="27"/>
        <v>0</v>
      </c>
      <c r="P164" s="358">
        <v>0</v>
      </c>
    </row>
    <row r="165" spans="1:16">
      <c r="A165" s="98" t="s">
        <v>271</v>
      </c>
      <c r="B165" s="103"/>
      <c r="C165" s="103"/>
      <c r="D165" s="103"/>
      <c r="E165" s="103"/>
      <c r="F165" s="103"/>
      <c r="G165" s="103"/>
      <c r="H165" s="103"/>
      <c r="I165" s="106"/>
      <c r="J165" s="96" t="s">
        <v>181</v>
      </c>
      <c r="K165" s="106" t="s">
        <v>15</v>
      </c>
      <c r="L165" s="106" t="s">
        <v>14</v>
      </c>
      <c r="M165" s="106"/>
      <c r="N165" s="117">
        <f t="shared" si="27"/>
        <v>80000</v>
      </c>
      <c r="O165" s="118">
        <f t="shared" si="27"/>
        <v>0</v>
      </c>
      <c r="P165" s="440">
        <v>0</v>
      </c>
    </row>
    <row r="166" spans="1:16">
      <c r="A166" s="97" t="s">
        <v>271</v>
      </c>
      <c r="B166" s="61"/>
      <c r="C166" s="61"/>
      <c r="D166" s="61"/>
      <c r="E166" s="61"/>
      <c r="F166" s="61"/>
      <c r="G166" s="61"/>
      <c r="H166" s="61"/>
      <c r="I166" s="12"/>
      <c r="J166" s="93" t="s">
        <v>181</v>
      </c>
      <c r="K166" s="12" t="s">
        <v>114</v>
      </c>
      <c r="L166" s="12" t="s">
        <v>71</v>
      </c>
      <c r="M166" s="12"/>
      <c r="N166" s="121">
        <f t="shared" si="27"/>
        <v>80000</v>
      </c>
      <c r="O166" s="123">
        <f t="shared" si="27"/>
        <v>0</v>
      </c>
      <c r="P166" s="398">
        <v>0</v>
      </c>
    </row>
    <row r="167" spans="1:16">
      <c r="A167" s="413" t="s">
        <v>271</v>
      </c>
      <c r="B167" s="415" t="s">
        <v>291</v>
      </c>
      <c r="C167" s="415"/>
      <c r="D167" s="415"/>
      <c r="E167" s="415"/>
      <c r="F167" s="415"/>
      <c r="G167" s="415" t="s">
        <v>4</v>
      </c>
      <c r="H167" s="415" t="s">
        <v>291</v>
      </c>
      <c r="I167" s="179"/>
      <c r="J167" s="416" t="s">
        <v>181</v>
      </c>
      <c r="K167" s="179" t="s">
        <v>73</v>
      </c>
      <c r="L167" s="179" t="s">
        <v>74</v>
      </c>
      <c r="M167" s="179"/>
      <c r="N167" s="432">
        <v>80000</v>
      </c>
      <c r="O167" s="433">
        <v>0</v>
      </c>
      <c r="P167" s="439">
        <v>0</v>
      </c>
    </row>
    <row r="168" spans="1:16">
      <c r="A168" s="133"/>
      <c r="B168" s="138"/>
      <c r="C168" s="114"/>
      <c r="D168" s="114"/>
      <c r="E168" s="114"/>
      <c r="F168" s="114"/>
      <c r="G168" s="114"/>
      <c r="H168" s="114"/>
      <c r="I168" s="116"/>
      <c r="J168" s="133"/>
      <c r="K168" s="115" t="s">
        <v>205</v>
      </c>
      <c r="L168" s="115"/>
      <c r="M168" s="115"/>
      <c r="N168" s="168">
        <f>N169+N196</f>
        <v>2025000</v>
      </c>
      <c r="O168" s="239">
        <f>O169+O196</f>
        <v>923000</v>
      </c>
      <c r="P168" s="159">
        <f>O168/N168*100</f>
        <v>45.580246913580247</v>
      </c>
    </row>
    <row r="169" spans="1:16">
      <c r="A169" s="82"/>
      <c r="B169" s="83"/>
      <c r="C169" s="66"/>
      <c r="D169" s="66"/>
      <c r="E169" s="66"/>
      <c r="F169" s="66"/>
      <c r="G169" s="66"/>
      <c r="H169" s="66"/>
      <c r="I169" s="84"/>
      <c r="J169" s="142" t="s">
        <v>189</v>
      </c>
      <c r="K169" s="59" t="s">
        <v>190</v>
      </c>
      <c r="L169" s="59"/>
      <c r="M169" s="59"/>
      <c r="N169" s="164">
        <f>N170+N183</f>
        <v>1995000</v>
      </c>
      <c r="O169" s="240">
        <f>O170+O183</f>
        <v>878000</v>
      </c>
      <c r="P169" s="161">
        <f t="shared" ref="P169:P191" si="28">O169/N169*100</f>
        <v>44.010025062656645</v>
      </c>
    </row>
    <row r="170" spans="1:16">
      <c r="A170" s="100" t="s">
        <v>251</v>
      </c>
      <c r="B170" s="137" t="s">
        <v>100</v>
      </c>
      <c r="C170" s="86"/>
      <c r="D170" s="86" t="s">
        <v>4</v>
      </c>
      <c r="E170" s="86" t="s">
        <v>15</v>
      </c>
      <c r="F170" s="86"/>
      <c r="G170" s="86"/>
      <c r="H170" s="86" t="s">
        <v>291</v>
      </c>
      <c r="I170" s="88"/>
      <c r="J170" s="100"/>
      <c r="K170" s="87" t="s">
        <v>350</v>
      </c>
      <c r="L170" s="87"/>
      <c r="M170" s="87"/>
      <c r="N170" s="131">
        <f>N171+N175+N179</f>
        <v>1940000</v>
      </c>
      <c r="O170" s="151">
        <f>O171+O175+O179</f>
        <v>796000</v>
      </c>
      <c r="P170" s="165">
        <f t="shared" si="28"/>
        <v>41.030927835051543</v>
      </c>
    </row>
    <row r="171" spans="1:16">
      <c r="A171" s="79" t="s">
        <v>272</v>
      </c>
      <c r="B171" s="101" t="s">
        <v>100</v>
      </c>
      <c r="C171" s="94"/>
      <c r="D171" s="94" t="s">
        <v>4</v>
      </c>
      <c r="E171" s="94" t="s">
        <v>15</v>
      </c>
      <c r="F171" s="94"/>
      <c r="G171" s="94"/>
      <c r="H171" s="94"/>
      <c r="I171" s="81"/>
      <c r="J171" s="79" t="s">
        <v>120</v>
      </c>
      <c r="K171" s="80" t="s">
        <v>234</v>
      </c>
      <c r="L171" s="80"/>
      <c r="M171" s="80"/>
      <c r="N171" s="149">
        <f t="shared" ref="N171:O173" si="29">N172</f>
        <v>60000</v>
      </c>
      <c r="O171" s="155">
        <f t="shared" si="29"/>
        <v>50000</v>
      </c>
      <c r="P171" s="166">
        <f t="shared" si="28"/>
        <v>83.333333333333343</v>
      </c>
    </row>
    <row r="172" spans="1:16">
      <c r="A172" s="98" t="s">
        <v>272</v>
      </c>
      <c r="B172" s="102"/>
      <c r="C172" s="103"/>
      <c r="D172" s="103"/>
      <c r="E172" s="103"/>
      <c r="F172" s="103"/>
      <c r="G172" s="103"/>
      <c r="H172" s="103"/>
      <c r="I172" s="95"/>
      <c r="J172" s="96" t="s">
        <v>120</v>
      </c>
      <c r="K172" s="106">
        <v>3</v>
      </c>
      <c r="L172" s="106" t="s">
        <v>14</v>
      </c>
      <c r="M172" s="106"/>
      <c r="N172" s="117">
        <f t="shared" si="29"/>
        <v>60000</v>
      </c>
      <c r="O172" s="118">
        <f t="shared" si="29"/>
        <v>50000</v>
      </c>
      <c r="P172" s="274">
        <f t="shared" si="28"/>
        <v>83.333333333333343</v>
      </c>
    </row>
    <row r="173" spans="1:16">
      <c r="A173" s="99" t="s">
        <v>272</v>
      </c>
      <c r="B173" s="60"/>
      <c r="C173" s="47"/>
      <c r="D173" s="47"/>
      <c r="E173" s="47"/>
      <c r="F173" s="47"/>
      <c r="G173" s="47"/>
      <c r="H173" s="47"/>
      <c r="I173" s="104"/>
      <c r="J173" s="140" t="s">
        <v>120</v>
      </c>
      <c r="K173" s="11">
        <v>37</v>
      </c>
      <c r="L173" s="11" t="s">
        <v>121</v>
      </c>
      <c r="M173" s="11"/>
      <c r="N173" s="119">
        <f t="shared" si="29"/>
        <v>60000</v>
      </c>
      <c r="O173" s="120">
        <f t="shared" si="29"/>
        <v>50000</v>
      </c>
      <c r="P173" s="126">
        <f t="shared" si="28"/>
        <v>83.333333333333343</v>
      </c>
    </row>
    <row r="174" spans="1:16">
      <c r="A174" s="97" t="s">
        <v>272</v>
      </c>
      <c r="B174" s="105" t="s">
        <v>100</v>
      </c>
      <c r="C174" s="61"/>
      <c r="D174" s="61"/>
      <c r="E174" s="61" t="s">
        <v>15</v>
      </c>
      <c r="F174" s="61"/>
      <c r="G174" s="61"/>
      <c r="H174" s="61"/>
      <c r="I174" s="92"/>
      <c r="J174" s="93" t="s">
        <v>120</v>
      </c>
      <c r="K174" s="12">
        <v>372</v>
      </c>
      <c r="L174" s="12" t="s">
        <v>65</v>
      </c>
      <c r="M174" s="12"/>
      <c r="N174" s="121">
        <v>60000</v>
      </c>
      <c r="O174" s="180">
        <v>50000</v>
      </c>
      <c r="P174" s="345">
        <f t="shared" si="28"/>
        <v>83.333333333333343</v>
      </c>
    </row>
    <row r="175" spans="1:16">
      <c r="A175" s="79" t="s">
        <v>313</v>
      </c>
      <c r="B175" s="101" t="s">
        <v>100</v>
      </c>
      <c r="C175" s="94"/>
      <c r="D175" s="94"/>
      <c r="E175" s="94"/>
      <c r="F175" s="94"/>
      <c r="G175" s="94"/>
      <c r="H175" s="94" t="s">
        <v>291</v>
      </c>
      <c r="I175" s="81"/>
      <c r="J175" s="79" t="s">
        <v>314</v>
      </c>
      <c r="K175" s="80" t="s">
        <v>325</v>
      </c>
      <c r="L175" s="80"/>
      <c r="M175" s="80"/>
      <c r="N175" s="149">
        <f t="shared" ref="N175:O177" si="30">N176</f>
        <v>280000</v>
      </c>
      <c r="O175" s="155">
        <f t="shared" si="30"/>
        <v>240000</v>
      </c>
      <c r="P175" s="166">
        <f t="shared" si="28"/>
        <v>85.714285714285708</v>
      </c>
    </row>
    <row r="176" spans="1:16">
      <c r="A176" s="98" t="s">
        <v>313</v>
      </c>
      <c r="B176" s="103"/>
      <c r="C176" s="103"/>
      <c r="D176" s="103"/>
      <c r="E176" s="103"/>
      <c r="F176" s="103"/>
      <c r="G176" s="103"/>
      <c r="H176" s="103"/>
      <c r="I176" s="95"/>
      <c r="J176" s="96" t="s">
        <v>314</v>
      </c>
      <c r="K176" s="106" t="s">
        <v>6</v>
      </c>
      <c r="L176" s="106" t="s">
        <v>14</v>
      </c>
      <c r="M176" s="106"/>
      <c r="N176" s="117">
        <f t="shared" si="30"/>
        <v>280000</v>
      </c>
      <c r="O176" s="118">
        <f t="shared" si="30"/>
        <v>240000</v>
      </c>
      <c r="P176" s="274">
        <f t="shared" si="28"/>
        <v>85.714285714285708</v>
      </c>
    </row>
    <row r="177" spans="1:16">
      <c r="A177" s="99" t="s">
        <v>313</v>
      </c>
      <c r="B177" s="47"/>
      <c r="C177" s="47"/>
      <c r="D177" s="47"/>
      <c r="E177" s="47"/>
      <c r="F177" s="47"/>
      <c r="G177" s="47"/>
      <c r="H177" s="47"/>
      <c r="I177" s="104"/>
      <c r="J177" s="140" t="s">
        <v>314</v>
      </c>
      <c r="K177" s="11" t="s">
        <v>311</v>
      </c>
      <c r="L177" s="11" t="s">
        <v>121</v>
      </c>
      <c r="M177" s="11"/>
      <c r="N177" s="119">
        <f t="shared" si="30"/>
        <v>280000</v>
      </c>
      <c r="O177" s="120">
        <f t="shared" si="30"/>
        <v>240000</v>
      </c>
      <c r="P177" s="126">
        <f t="shared" si="28"/>
        <v>85.714285714285708</v>
      </c>
    </row>
    <row r="178" spans="1:16">
      <c r="A178" s="97" t="s">
        <v>313</v>
      </c>
      <c r="B178" s="61" t="s">
        <v>100</v>
      </c>
      <c r="C178" s="61"/>
      <c r="D178" s="61"/>
      <c r="E178" s="61"/>
      <c r="F178" s="61"/>
      <c r="G178" s="61"/>
      <c r="H178" s="61" t="s">
        <v>291</v>
      </c>
      <c r="I178" s="92"/>
      <c r="J178" s="93" t="s">
        <v>314</v>
      </c>
      <c r="K178" s="12" t="s">
        <v>312</v>
      </c>
      <c r="L178" s="12" t="s">
        <v>65</v>
      </c>
      <c r="M178" s="12"/>
      <c r="N178" s="121">
        <v>280000</v>
      </c>
      <c r="O178" s="180">
        <v>240000</v>
      </c>
      <c r="P178" s="345">
        <f t="shared" si="28"/>
        <v>85.714285714285708</v>
      </c>
    </row>
    <row r="179" spans="1:16">
      <c r="A179" s="79" t="s">
        <v>324</v>
      </c>
      <c r="B179" s="94" t="s">
        <v>100</v>
      </c>
      <c r="C179" s="94"/>
      <c r="D179" s="94"/>
      <c r="E179" s="94"/>
      <c r="F179" s="94"/>
      <c r="G179" s="94"/>
      <c r="H179" s="94" t="s">
        <v>291</v>
      </c>
      <c r="I179" s="81"/>
      <c r="J179" s="79" t="s">
        <v>314</v>
      </c>
      <c r="K179" s="80" t="s">
        <v>326</v>
      </c>
      <c r="L179" s="80"/>
      <c r="M179" s="80"/>
      <c r="N179" s="149">
        <f t="shared" ref="N179:O181" si="31">N180</f>
        <v>1600000</v>
      </c>
      <c r="O179" s="155">
        <f t="shared" si="31"/>
        <v>506000</v>
      </c>
      <c r="P179" s="166">
        <f t="shared" si="28"/>
        <v>31.624999999999996</v>
      </c>
    </row>
    <row r="180" spans="1:16">
      <c r="A180" s="99" t="s">
        <v>324</v>
      </c>
      <c r="B180" s="47"/>
      <c r="C180" s="47"/>
      <c r="D180" s="47"/>
      <c r="E180" s="47"/>
      <c r="F180" s="47"/>
      <c r="G180" s="47"/>
      <c r="H180" s="47"/>
      <c r="I180" s="104"/>
      <c r="J180" s="140" t="s">
        <v>314</v>
      </c>
      <c r="K180" s="11" t="s">
        <v>15</v>
      </c>
      <c r="L180" s="11" t="s">
        <v>16</v>
      </c>
      <c r="M180" s="11"/>
      <c r="N180" s="119">
        <f t="shared" si="31"/>
        <v>1600000</v>
      </c>
      <c r="O180" s="120">
        <f t="shared" si="31"/>
        <v>506000</v>
      </c>
      <c r="P180" s="126">
        <f t="shared" si="28"/>
        <v>31.624999999999996</v>
      </c>
    </row>
    <row r="181" spans="1:16">
      <c r="A181" s="99" t="s">
        <v>324</v>
      </c>
      <c r="B181" s="47"/>
      <c r="C181" s="47"/>
      <c r="D181" s="47"/>
      <c r="E181" s="47"/>
      <c r="F181" s="47"/>
      <c r="G181" s="47"/>
      <c r="H181" s="47"/>
      <c r="I181" s="104"/>
      <c r="J181" s="140" t="s">
        <v>314</v>
      </c>
      <c r="K181" s="11" t="s">
        <v>114</v>
      </c>
      <c r="L181" s="11" t="s">
        <v>117</v>
      </c>
      <c r="M181" s="11"/>
      <c r="N181" s="119">
        <f t="shared" si="31"/>
        <v>1600000</v>
      </c>
      <c r="O181" s="120">
        <f t="shared" si="31"/>
        <v>506000</v>
      </c>
      <c r="P181" s="126">
        <f t="shared" si="28"/>
        <v>31.624999999999996</v>
      </c>
    </row>
    <row r="182" spans="1:16">
      <c r="A182" s="99" t="s">
        <v>324</v>
      </c>
      <c r="B182" s="47" t="s">
        <v>100</v>
      </c>
      <c r="C182" s="47"/>
      <c r="D182" s="47"/>
      <c r="E182" s="47"/>
      <c r="F182" s="47"/>
      <c r="G182" s="47"/>
      <c r="H182" s="47" t="s">
        <v>291</v>
      </c>
      <c r="I182" s="104"/>
      <c r="J182" s="140" t="s">
        <v>314</v>
      </c>
      <c r="K182" s="11" t="s">
        <v>119</v>
      </c>
      <c r="L182" s="11" t="s">
        <v>72</v>
      </c>
      <c r="M182" s="11"/>
      <c r="N182" s="119">
        <v>1600000</v>
      </c>
      <c r="O182" s="150">
        <v>506000</v>
      </c>
      <c r="P182" s="126">
        <f t="shared" si="28"/>
        <v>31.624999999999996</v>
      </c>
    </row>
    <row r="183" spans="1:16">
      <c r="A183" s="100" t="s">
        <v>252</v>
      </c>
      <c r="B183" s="137" t="s">
        <v>100</v>
      </c>
      <c r="C183" s="86"/>
      <c r="D183" s="86" t="s">
        <v>4</v>
      </c>
      <c r="E183" s="86" t="s">
        <v>15</v>
      </c>
      <c r="F183" s="86"/>
      <c r="G183" s="86"/>
      <c r="H183" s="86"/>
      <c r="I183" s="88"/>
      <c r="J183" s="100"/>
      <c r="K183" s="87" t="s">
        <v>230</v>
      </c>
      <c r="L183" s="87"/>
      <c r="M183" s="87"/>
      <c r="N183" s="131">
        <f>N184+N188</f>
        <v>55000</v>
      </c>
      <c r="O183" s="151">
        <f>O184+O188+O192</f>
        <v>82000</v>
      </c>
      <c r="P183" s="165">
        <f t="shared" si="28"/>
        <v>149.09090909090909</v>
      </c>
    </row>
    <row r="184" spans="1:16">
      <c r="A184" s="79" t="s">
        <v>273</v>
      </c>
      <c r="B184" s="101" t="s">
        <v>100</v>
      </c>
      <c r="C184" s="94"/>
      <c r="D184" s="94" t="s">
        <v>4</v>
      </c>
      <c r="E184" s="94" t="s">
        <v>15</v>
      </c>
      <c r="F184" s="94"/>
      <c r="G184" s="94"/>
      <c r="H184" s="94"/>
      <c r="I184" s="81"/>
      <c r="J184" s="79" t="s">
        <v>182</v>
      </c>
      <c r="K184" s="80" t="s">
        <v>233</v>
      </c>
      <c r="L184" s="80"/>
      <c r="M184" s="80"/>
      <c r="N184" s="149">
        <f t="shared" ref="N184:O186" si="32">N185</f>
        <v>45000</v>
      </c>
      <c r="O184" s="155">
        <f t="shared" si="32"/>
        <v>62000</v>
      </c>
      <c r="P184" s="166">
        <f t="shared" si="28"/>
        <v>137.77777777777777</v>
      </c>
    </row>
    <row r="185" spans="1:16">
      <c r="A185" s="99" t="s">
        <v>273</v>
      </c>
      <c r="B185" s="60"/>
      <c r="C185" s="47"/>
      <c r="D185" s="47"/>
      <c r="E185" s="47"/>
      <c r="F185" s="47"/>
      <c r="G185" s="47"/>
      <c r="H185" s="47"/>
      <c r="I185" s="104"/>
      <c r="J185" s="140" t="s">
        <v>182</v>
      </c>
      <c r="K185" s="11">
        <v>3</v>
      </c>
      <c r="L185" s="11" t="s">
        <v>14</v>
      </c>
      <c r="M185" s="11"/>
      <c r="N185" s="117">
        <f t="shared" si="32"/>
        <v>45000</v>
      </c>
      <c r="O185" s="118">
        <f t="shared" si="32"/>
        <v>62000</v>
      </c>
      <c r="P185" s="126">
        <f t="shared" si="28"/>
        <v>137.77777777777777</v>
      </c>
    </row>
    <row r="186" spans="1:16">
      <c r="A186" s="99" t="s">
        <v>273</v>
      </c>
      <c r="B186" s="60"/>
      <c r="C186" s="47"/>
      <c r="D186" s="47"/>
      <c r="E186" s="47"/>
      <c r="F186" s="47"/>
      <c r="G186" s="47"/>
      <c r="H186" s="47"/>
      <c r="I186" s="104"/>
      <c r="J186" s="140" t="s">
        <v>182</v>
      </c>
      <c r="K186" s="11">
        <v>37</v>
      </c>
      <c r="L186" s="11" t="s">
        <v>121</v>
      </c>
      <c r="M186" s="11"/>
      <c r="N186" s="119">
        <f t="shared" si="32"/>
        <v>45000</v>
      </c>
      <c r="O186" s="120">
        <f t="shared" si="32"/>
        <v>62000</v>
      </c>
      <c r="P186" s="126">
        <f t="shared" si="28"/>
        <v>137.77777777777777</v>
      </c>
    </row>
    <row r="187" spans="1:16">
      <c r="A187" s="99" t="s">
        <v>273</v>
      </c>
      <c r="B187" s="60" t="s">
        <v>100</v>
      </c>
      <c r="C187" s="47"/>
      <c r="D187" s="47"/>
      <c r="E187" s="47" t="s">
        <v>15</v>
      </c>
      <c r="F187" s="47"/>
      <c r="G187" s="47"/>
      <c r="H187" s="47"/>
      <c r="I187" s="104"/>
      <c r="J187" s="140" t="s">
        <v>182</v>
      </c>
      <c r="K187" s="11">
        <v>372</v>
      </c>
      <c r="L187" s="11" t="s">
        <v>65</v>
      </c>
      <c r="M187" s="11"/>
      <c r="N187" s="121">
        <v>45000</v>
      </c>
      <c r="O187" s="123">
        <v>62000</v>
      </c>
      <c r="P187" s="126">
        <f t="shared" si="28"/>
        <v>137.77777777777777</v>
      </c>
    </row>
    <row r="188" spans="1:16">
      <c r="A188" s="79" t="s">
        <v>274</v>
      </c>
      <c r="B188" s="94" t="s">
        <v>100</v>
      </c>
      <c r="C188" s="94"/>
      <c r="D188" s="94" t="s">
        <v>4</v>
      </c>
      <c r="E188" s="94" t="s">
        <v>15</v>
      </c>
      <c r="F188" s="94"/>
      <c r="G188" s="94"/>
      <c r="H188" s="94"/>
      <c r="I188" s="80"/>
      <c r="J188" s="79" t="s">
        <v>182</v>
      </c>
      <c r="K188" s="80" t="s">
        <v>232</v>
      </c>
      <c r="L188" s="80"/>
      <c r="M188" s="80"/>
      <c r="N188" s="149">
        <f t="shared" ref="N188:O194" si="33">N189</f>
        <v>10000</v>
      </c>
      <c r="O188" s="155">
        <f t="shared" si="33"/>
        <v>0</v>
      </c>
      <c r="P188" s="358">
        <v>0</v>
      </c>
    </row>
    <row r="189" spans="1:16">
      <c r="A189" s="99" t="s">
        <v>274</v>
      </c>
      <c r="B189" s="47"/>
      <c r="C189" s="47"/>
      <c r="D189" s="47"/>
      <c r="E189" s="47"/>
      <c r="F189" s="47"/>
      <c r="G189" s="47"/>
      <c r="H189" s="47"/>
      <c r="I189" s="11"/>
      <c r="J189" s="140" t="s">
        <v>182</v>
      </c>
      <c r="K189" s="11">
        <v>3</v>
      </c>
      <c r="L189" s="11" t="s">
        <v>14</v>
      </c>
      <c r="M189" s="11"/>
      <c r="N189" s="119">
        <f t="shared" si="33"/>
        <v>10000</v>
      </c>
      <c r="O189" s="120">
        <f t="shared" si="33"/>
        <v>0</v>
      </c>
      <c r="P189" s="356">
        <f t="shared" si="28"/>
        <v>0</v>
      </c>
    </row>
    <row r="190" spans="1:16">
      <c r="A190" s="99" t="s">
        <v>274</v>
      </c>
      <c r="B190" s="47"/>
      <c r="C190" s="47"/>
      <c r="D190" s="47"/>
      <c r="E190" s="47"/>
      <c r="F190" s="47"/>
      <c r="G190" s="47"/>
      <c r="H190" s="47"/>
      <c r="I190" s="11"/>
      <c r="J190" s="140" t="s">
        <v>182</v>
      </c>
      <c r="K190" s="11">
        <v>37</v>
      </c>
      <c r="L190" s="11" t="s">
        <v>121</v>
      </c>
      <c r="M190" s="11"/>
      <c r="N190" s="119">
        <f t="shared" si="33"/>
        <v>10000</v>
      </c>
      <c r="O190" s="120">
        <f t="shared" si="33"/>
        <v>0</v>
      </c>
      <c r="P190" s="356">
        <f t="shared" si="28"/>
        <v>0</v>
      </c>
    </row>
    <row r="191" spans="1:16">
      <c r="A191" s="97" t="s">
        <v>274</v>
      </c>
      <c r="B191" s="61" t="s">
        <v>100</v>
      </c>
      <c r="C191" s="61"/>
      <c r="D191" s="61"/>
      <c r="E191" s="61" t="s">
        <v>15</v>
      </c>
      <c r="F191" s="61"/>
      <c r="G191" s="61"/>
      <c r="H191" s="61"/>
      <c r="I191" s="12"/>
      <c r="J191" s="93" t="s">
        <v>182</v>
      </c>
      <c r="K191" s="12">
        <v>372</v>
      </c>
      <c r="L191" s="12" t="s">
        <v>65</v>
      </c>
      <c r="M191" s="12"/>
      <c r="N191" s="121">
        <v>10000</v>
      </c>
      <c r="O191" s="123">
        <v>0</v>
      </c>
      <c r="P191" s="357">
        <f t="shared" si="28"/>
        <v>0</v>
      </c>
    </row>
    <row r="192" spans="1:16">
      <c r="A192" s="79" t="s">
        <v>475</v>
      </c>
      <c r="B192" s="101" t="s">
        <v>100</v>
      </c>
      <c r="C192" s="94"/>
      <c r="D192" s="94" t="s">
        <v>4</v>
      </c>
      <c r="E192" s="94" t="s">
        <v>15</v>
      </c>
      <c r="F192" s="94"/>
      <c r="G192" s="94"/>
      <c r="H192" s="94"/>
      <c r="I192" s="81"/>
      <c r="J192" s="79" t="s">
        <v>182</v>
      </c>
      <c r="K192" s="381" t="s">
        <v>406</v>
      </c>
      <c r="L192" s="80"/>
      <c r="M192" s="80"/>
      <c r="N192" s="304">
        <v>0</v>
      </c>
      <c r="O192" s="305">
        <f t="shared" si="33"/>
        <v>20000</v>
      </c>
      <c r="P192" s="349">
        <v>0</v>
      </c>
    </row>
    <row r="193" spans="1:20">
      <c r="A193" s="99" t="s">
        <v>475</v>
      </c>
      <c r="B193" s="60"/>
      <c r="C193" s="47"/>
      <c r="D193" s="47"/>
      <c r="E193" s="47"/>
      <c r="F193" s="47"/>
      <c r="G193" s="47"/>
      <c r="H193" s="47"/>
      <c r="I193" s="104"/>
      <c r="J193" s="140" t="s">
        <v>182</v>
      </c>
      <c r="K193" s="11">
        <v>3</v>
      </c>
      <c r="L193" s="11" t="s">
        <v>14</v>
      </c>
      <c r="M193" s="11"/>
      <c r="N193" s="117">
        <v>0</v>
      </c>
      <c r="O193" s="118">
        <f t="shared" si="33"/>
        <v>20000</v>
      </c>
      <c r="P193" s="347">
        <v>0</v>
      </c>
    </row>
    <row r="194" spans="1:20">
      <c r="A194" s="99" t="s">
        <v>475</v>
      </c>
      <c r="B194" s="60"/>
      <c r="C194" s="47"/>
      <c r="D194" s="47"/>
      <c r="E194" s="47"/>
      <c r="F194" s="47"/>
      <c r="G194" s="47"/>
      <c r="H194" s="47"/>
      <c r="I194" s="104"/>
      <c r="J194" s="140" t="s">
        <v>182</v>
      </c>
      <c r="K194" s="11">
        <v>37</v>
      </c>
      <c r="L194" s="11" t="s">
        <v>121</v>
      </c>
      <c r="M194" s="11"/>
      <c r="N194" s="119">
        <v>0</v>
      </c>
      <c r="O194" s="120">
        <f t="shared" si="33"/>
        <v>20000</v>
      </c>
      <c r="P194" s="347">
        <v>0</v>
      </c>
    </row>
    <row r="195" spans="1:20">
      <c r="A195" s="99" t="s">
        <v>475</v>
      </c>
      <c r="B195" s="60" t="s">
        <v>100</v>
      </c>
      <c r="C195" s="47"/>
      <c r="D195" s="47"/>
      <c r="E195" s="47" t="s">
        <v>15</v>
      </c>
      <c r="F195" s="47"/>
      <c r="G195" s="47"/>
      <c r="H195" s="47"/>
      <c r="I195" s="104"/>
      <c r="J195" s="140" t="s">
        <v>182</v>
      </c>
      <c r="K195" s="11">
        <v>372</v>
      </c>
      <c r="L195" s="11" t="s">
        <v>65</v>
      </c>
      <c r="M195" s="11"/>
      <c r="N195" s="121">
        <v>0</v>
      </c>
      <c r="O195" s="123">
        <v>20000</v>
      </c>
      <c r="P195" s="347">
        <v>0</v>
      </c>
    </row>
    <row r="196" spans="1:20">
      <c r="A196" s="82"/>
      <c r="B196" s="83"/>
      <c r="C196" s="66"/>
      <c r="D196" s="66"/>
      <c r="E196" s="66"/>
      <c r="F196" s="66"/>
      <c r="G196" s="66"/>
      <c r="H196" s="66"/>
      <c r="I196" s="84"/>
      <c r="J196" s="142" t="s">
        <v>167</v>
      </c>
      <c r="K196" s="59" t="s">
        <v>191</v>
      </c>
      <c r="L196" s="59"/>
      <c r="M196" s="59"/>
      <c r="N196" s="130">
        <f t="shared" ref="N196:O200" si="34">N197</f>
        <v>30000</v>
      </c>
      <c r="O196" s="167">
        <f t="shared" si="34"/>
        <v>45000</v>
      </c>
      <c r="P196" s="161">
        <f t="shared" ref="P196:P201" si="35">O196/N196*100</f>
        <v>150</v>
      </c>
    </row>
    <row r="197" spans="1:20">
      <c r="A197" s="100" t="s">
        <v>253</v>
      </c>
      <c r="B197" s="137" t="s">
        <v>100</v>
      </c>
      <c r="C197" s="86"/>
      <c r="D197" s="86" t="s">
        <v>6</v>
      </c>
      <c r="E197" s="86" t="s">
        <v>15</v>
      </c>
      <c r="F197" s="86"/>
      <c r="G197" s="86"/>
      <c r="H197" s="86"/>
      <c r="I197" s="88"/>
      <c r="J197" s="100" t="s">
        <v>4</v>
      </c>
      <c r="K197" s="87" t="s">
        <v>231</v>
      </c>
      <c r="L197" s="87"/>
      <c r="M197" s="87"/>
      <c r="N197" s="131">
        <f>N198+N202</f>
        <v>30000</v>
      </c>
      <c r="O197" s="151">
        <f>O198+O202</f>
        <v>45000</v>
      </c>
      <c r="P197" s="165">
        <f t="shared" si="35"/>
        <v>150</v>
      </c>
    </row>
    <row r="198" spans="1:20">
      <c r="A198" s="79" t="s">
        <v>275</v>
      </c>
      <c r="B198" s="101" t="s">
        <v>100</v>
      </c>
      <c r="C198" s="94"/>
      <c r="D198" s="94" t="s">
        <v>6</v>
      </c>
      <c r="E198" s="94" t="s">
        <v>15</v>
      </c>
      <c r="F198" s="94"/>
      <c r="G198" s="94"/>
      <c r="H198" s="94"/>
      <c r="I198" s="81"/>
      <c r="J198" s="79" t="s">
        <v>122</v>
      </c>
      <c r="K198" s="80" t="s">
        <v>198</v>
      </c>
      <c r="L198" s="80" t="s">
        <v>287</v>
      </c>
      <c r="M198" s="80"/>
      <c r="N198" s="304">
        <f t="shared" si="34"/>
        <v>30000</v>
      </c>
      <c r="O198" s="305">
        <f t="shared" si="34"/>
        <v>30000</v>
      </c>
      <c r="P198" s="166">
        <f t="shared" si="35"/>
        <v>100</v>
      </c>
    </row>
    <row r="199" spans="1:20">
      <c r="A199" s="413" t="s">
        <v>275</v>
      </c>
      <c r="B199" s="415"/>
      <c r="C199" s="415"/>
      <c r="D199" s="415"/>
      <c r="E199" s="415"/>
      <c r="F199" s="415"/>
      <c r="G199" s="415"/>
      <c r="H199" s="415"/>
      <c r="I199" s="179"/>
      <c r="J199" s="416" t="s">
        <v>122</v>
      </c>
      <c r="K199" s="179" t="s">
        <v>6</v>
      </c>
      <c r="L199" s="179" t="s">
        <v>14</v>
      </c>
      <c r="M199" s="179"/>
      <c r="N199" s="432">
        <f t="shared" si="34"/>
        <v>30000</v>
      </c>
      <c r="O199" s="433">
        <f t="shared" si="34"/>
        <v>30000</v>
      </c>
      <c r="P199" s="434">
        <f t="shared" si="35"/>
        <v>100</v>
      </c>
    </row>
    <row r="200" spans="1:20">
      <c r="A200" s="98" t="s">
        <v>275</v>
      </c>
      <c r="B200" s="103"/>
      <c r="C200" s="103"/>
      <c r="D200" s="103"/>
      <c r="E200" s="103"/>
      <c r="F200" s="103"/>
      <c r="G200" s="103"/>
      <c r="H200" s="103"/>
      <c r="I200" s="106"/>
      <c r="J200" s="96" t="s">
        <v>122</v>
      </c>
      <c r="K200" s="106" t="s">
        <v>106</v>
      </c>
      <c r="L200" s="106" t="s">
        <v>57</v>
      </c>
      <c r="M200" s="106"/>
      <c r="N200" s="117">
        <f t="shared" si="34"/>
        <v>30000</v>
      </c>
      <c r="O200" s="118">
        <f t="shared" si="34"/>
        <v>30000</v>
      </c>
      <c r="P200" s="274">
        <f t="shared" si="35"/>
        <v>100</v>
      </c>
    </row>
    <row r="201" spans="1:20">
      <c r="A201" s="97" t="s">
        <v>275</v>
      </c>
      <c r="B201" s="61" t="s">
        <v>100</v>
      </c>
      <c r="C201" s="61"/>
      <c r="D201" s="61" t="s">
        <v>6</v>
      </c>
      <c r="E201" s="61" t="s">
        <v>15</v>
      </c>
      <c r="F201" s="61"/>
      <c r="G201" s="61"/>
      <c r="H201" s="61"/>
      <c r="I201" s="12"/>
      <c r="J201" s="93" t="s">
        <v>122</v>
      </c>
      <c r="K201" s="12" t="s">
        <v>103</v>
      </c>
      <c r="L201" s="12" t="s">
        <v>60</v>
      </c>
      <c r="M201" s="12"/>
      <c r="N201" s="121">
        <v>30000</v>
      </c>
      <c r="O201" s="180">
        <v>30000</v>
      </c>
      <c r="P201" s="345">
        <f t="shared" si="35"/>
        <v>100</v>
      </c>
      <c r="T201" s="382"/>
    </row>
    <row r="202" spans="1:20">
      <c r="A202" s="79" t="s">
        <v>408</v>
      </c>
      <c r="B202" s="94" t="s">
        <v>100</v>
      </c>
      <c r="C202" s="94"/>
      <c r="D202" s="94"/>
      <c r="E202" s="94" t="s">
        <v>15</v>
      </c>
      <c r="F202" s="94"/>
      <c r="G202" s="94"/>
      <c r="H202" s="94"/>
      <c r="I202" s="80"/>
      <c r="J202" s="79" t="s">
        <v>122</v>
      </c>
      <c r="K202" s="80" t="s">
        <v>407</v>
      </c>
      <c r="L202" s="80" t="s">
        <v>409</v>
      </c>
      <c r="M202" s="80"/>
      <c r="N202" s="149">
        <f t="shared" ref="N202:O204" si="36">N203</f>
        <v>0</v>
      </c>
      <c r="O202" s="152">
        <f t="shared" si="36"/>
        <v>15000</v>
      </c>
      <c r="P202" s="349">
        <v>0</v>
      </c>
      <c r="T202" s="382"/>
    </row>
    <row r="203" spans="1:20">
      <c r="A203" s="428" t="s">
        <v>408</v>
      </c>
      <c r="B203" s="102"/>
      <c r="C203" s="103"/>
      <c r="D203" s="103"/>
      <c r="E203" s="103"/>
      <c r="F203" s="103"/>
      <c r="G203" s="103"/>
      <c r="H203" s="103"/>
      <c r="I203" s="95"/>
      <c r="J203" s="106" t="s">
        <v>122</v>
      </c>
      <c r="K203" s="221" t="s">
        <v>6</v>
      </c>
      <c r="L203" s="106" t="s">
        <v>14</v>
      </c>
      <c r="M203" s="95"/>
      <c r="N203" s="394">
        <f t="shared" si="36"/>
        <v>0</v>
      </c>
      <c r="O203" s="412">
        <f t="shared" si="36"/>
        <v>15000</v>
      </c>
      <c r="P203" s="355">
        <v>0</v>
      </c>
      <c r="T203" s="382"/>
    </row>
    <row r="204" spans="1:20">
      <c r="A204" s="429" t="s">
        <v>408</v>
      </c>
      <c r="B204" s="60"/>
      <c r="C204" s="47"/>
      <c r="D204" s="47"/>
      <c r="E204" s="47"/>
      <c r="F204" s="47"/>
      <c r="G204" s="47"/>
      <c r="H204" s="47"/>
      <c r="I204" s="104"/>
      <c r="J204" s="11" t="s">
        <v>122</v>
      </c>
      <c r="K204" s="10" t="s">
        <v>112</v>
      </c>
      <c r="L204" s="11" t="s">
        <v>108</v>
      </c>
      <c r="M204" s="104"/>
      <c r="N204" s="108">
        <f t="shared" si="36"/>
        <v>0</v>
      </c>
      <c r="O204" s="124">
        <f t="shared" si="36"/>
        <v>15000</v>
      </c>
      <c r="P204" s="356">
        <v>0</v>
      </c>
      <c r="T204" s="382"/>
    </row>
    <row r="205" spans="1:20">
      <c r="A205" s="420" t="s">
        <v>408</v>
      </c>
      <c r="B205" s="105" t="s">
        <v>100</v>
      </c>
      <c r="C205" s="61"/>
      <c r="D205" s="61"/>
      <c r="E205" s="61" t="s">
        <v>15</v>
      </c>
      <c r="F205" s="61"/>
      <c r="G205" s="61"/>
      <c r="H205" s="61"/>
      <c r="I205" s="92"/>
      <c r="J205" s="12" t="s">
        <v>122</v>
      </c>
      <c r="K205" s="185" t="s">
        <v>124</v>
      </c>
      <c r="L205" s="12" t="s">
        <v>67</v>
      </c>
      <c r="M205" s="92"/>
      <c r="N205" s="122">
        <v>0</v>
      </c>
      <c r="O205" s="234">
        <v>15000</v>
      </c>
      <c r="P205" s="357">
        <v>0</v>
      </c>
      <c r="T205" s="382"/>
    </row>
    <row r="206" spans="1:20" ht="14.45" customHeight="1">
      <c r="A206" s="421"/>
      <c r="B206" s="422"/>
      <c r="C206" s="422"/>
      <c r="D206" s="422"/>
      <c r="E206" s="422"/>
      <c r="F206" s="422"/>
      <c r="G206" s="422"/>
      <c r="H206" s="422"/>
      <c r="I206" s="423"/>
      <c r="J206" s="421"/>
      <c r="K206" s="424" t="s">
        <v>206</v>
      </c>
      <c r="L206" s="424"/>
      <c r="M206" s="424"/>
      <c r="N206" s="425">
        <f>N207</f>
        <v>530000</v>
      </c>
      <c r="O206" s="426">
        <f>O207</f>
        <v>1003900</v>
      </c>
      <c r="P206" s="427">
        <f>O206/N206*100</f>
        <v>189.41509433962264</v>
      </c>
      <c r="T206" s="382"/>
    </row>
    <row r="207" spans="1:20" ht="14.45" customHeight="1">
      <c r="A207" s="82"/>
      <c r="B207" s="83"/>
      <c r="C207" s="66"/>
      <c r="D207" s="66"/>
      <c r="E207" s="66"/>
      <c r="F207" s="66"/>
      <c r="G207" s="66"/>
      <c r="H207" s="66"/>
      <c r="I207" s="84"/>
      <c r="J207" s="142" t="s">
        <v>192</v>
      </c>
      <c r="K207" s="59" t="s">
        <v>193</v>
      </c>
      <c r="L207" s="59"/>
      <c r="M207" s="59"/>
      <c r="N207" s="164">
        <f>SUM(N208)</f>
        <v>530000</v>
      </c>
      <c r="O207" s="240">
        <f>SUM(O208)</f>
        <v>1003900</v>
      </c>
      <c r="P207" s="161">
        <f t="shared" ref="P207:P233" si="37">O207/N207*100</f>
        <v>189.41509433962264</v>
      </c>
      <c r="T207" s="382"/>
    </row>
    <row r="208" spans="1:20">
      <c r="A208" s="100" t="s">
        <v>254</v>
      </c>
      <c r="B208" s="137" t="s">
        <v>100</v>
      </c>
      <c r="C208" s="86"/>
      <c r="D208" s="86" t="s">
        <v>6</v>
      </c>
      <c r="E208" s="86"/>
      <c r="F208" s="86" t="s">
        <v>289</v>
      </c>
      <c r="G208" s="86"/>
      <c r="H208" s="86" t="s">
        <v>291</v>
      </c>
      <c r="I208" s="88"/>
      <c r="J208" s="100"/>
      <c r="K208" s="87" t="s">
        <v>235</v>
      </c>
      <c r="L208" s="87"/>
      <c r="M208" s="87"/>
      <c r="N208" s="131">
        <f>N209+N213+N217+N221+N230+N225</f>
        <v>530000</v>
      </c>
      <c r="O208" s="151">
        <f>O209+O213+O217+O221+O230+O225</f>
        <v>1003900</v>
      </c>
      <c r="P208" s="165">
        <f t="shared" si="37"/>
        <v>189.41509433962264</v>
      </c>
      <c r="T208" s="382"/>
    </row>
    <row r="209" spans="1:20">
      <c r="A209" s="79" t="s">
        <v>276</v>
      </c>
      <c r="B209" s="101" t="s">
        <v>100</v>
      </c>
      <c r="C209" s="94"/>
      <c r="D209" s="94"/>
      <c r="E209" s="94"/>
      <c r="F209" s="94"/>
      <c r="G209" s="94"/>
      <c r="H209" s="94"/>
      <c r="I209" s="81"/>
      <c r="J209" s="79" t="s">
        <v>123</v>
      </c>
      <c r="K209" s="80" t="s">
        <v>236</v>
      </c>
      <c r="L209" s="80"/>
      <c r="M209" s="80"/>
      <c r="N209" s="370">
        <f t="shared" ref="N209:O211" si="38">N210</f>
        <v>10000</v>
      </c>
      <c r="O209" s="371">
        <f t="shared" si="38"/>
        <v>3000</v>
      </c>
      <c r="P209" s="166">
        <f t="shared" si="37"/>
        <v>30</v>
      </c>
      <c r="T209" s="382"/>
    </row>
    <row r="210" spans="1:20">
      <c r="A210" s="98" t="s">
        <v>276</v>
      </c>
      <c r="B210" s="103"/>
      <c r="C210" s="103"/>
      <c r="D210" s="103"/>
      <c r="E210" s="103"/>
      <c r="F210" s="103"/>
      <c r="G210" s="103"/>
      <c r="H210" s="103"/>
      <c r="I210" s="106"/>
      <c r="J210" s="96" t="s">
        <v>123</v>
      </c>
      <c r="K210" s="106">
        <v>3</v>
      </c>
      <c r="L210" s="106" t="s">
        <v>14</v>
      </c>
      <c r="M210" s="106"/>
      <c r="N210" s="117">
        <f t="shared" si="38"/>
        <v>10000</v>
      </c>
      <c r="O210" s="118">
        <f t="shared" si="38"/>
        <v>3000</v>
      </c>
      <c r="P210" s="359">
        <f t="shared" si="37"/>
        <v>30</v>
      </c>
      <c r="T210" s="382"/>
    </row>
    <row r="211" spans="1:20">
      <c r="A211" s="99" t="s">
        <v>276</v>
      </c>
      <c r="B211" s="47"/>
      <c r="C211" s="47"/>
      <c r="D211" s="47"/>
      <c r="E211" s="47"/>
      <c r="F211" s="47"/>
      <c r="G211" s="47"/>
      <c r="H211" s="47"/>
      <c r="I211" s="11"/>
      <c r="J211" s="140" t="s">
        <v>123</v>
      </c>
      <c r="K211" s="11">
        <v>38</v>
      </c>
      <c r="L211" s="11" t="s">
        <v>108</v>
      </c>
      <c r="M211" s="11"/>
      <c r="N211" s="119">
        <f t="shared" si="38"/>
        <v>10000</v>
      </c>
      <c r="O211" s="120">
        <f t="shared" si="38"/>
        <v>3000</v>
      </c>
      <c r="P211" s="360">
        <f t="shared" si="37"/>
        <v>30</v>
      </c>
      <c r="T211" s="382"/>
    </row>
    <row r="212" spans="1:20">
      <c r="A212" s="97" t="s">
        <v>276</v>
      </c>
      <c r="B212" s="61" t="s">
        <v>100</v>
      </c>
      <c r="C212" s="61"/>
      <c r="D212" s="61" t="s">
        <v>4</v>
      </c>
      <c r="E212" s="61"/>
      <c r="F212" s="61"/>
      <c r="G212" s="61"/>
      <c r="H212" s="61"/>
      <c r="I212" s="12"/>
      <c r="J212" s="93" t="s">
        <v>123</v>
      </c>
      <c r="K212" s="12">
        <v>381</v>
      </c>
      <c r="L212" s="12" t="s">
        <v>67</v>
      </c>
      <c r="M212" s="12"/>
      <c r="N212" s="121">
        <v>10000</v>
      </c>
      <c r="O212" s="123">
        <v>3000</v>
      </c>
      <c r="P212" s="361">
        <f t="shared" si="37"/>
        <v>30</v>
      </c>
    </row>
    <row r="213" spans="1:20">
      <c r="A213" s="79" t="s">
        <v>277</v>
      </c>
      <c r="B213" s="94" t="s">
        <v>100</v>
      </c>
      <c r="C213" s="94"/>
      <c r="D213" s="94"/>
      <c r="E213" s="94"/>
      <c r="F213" s="94"/>
      <c r="G213" s="94"/>
      <c r="H213" s="94" t="s">
        <v>291</v>
      </c>
      <c r="I213" s="80"/>
      <c r="J213" s="79" t="s">
        <v>123</v>
      </c>
      <c r="K213" s="80" t="s">
        <v>237</v>
      </c>
      <c r="L213" s="80"/>
      <c r="M213" s="80"/>
      <c r="N213" s="149">
        <f t="shared" ref="N213:O215" si="39">N214</f>
        <v>30000</v>
      </c>
      <c r="O213" s="155">
        <f t="shared" si="39"/>
        <v>41000</v>
      </c>
      <c r="P213" s="166">
        <f t="shared" si="37"/>
        <v>136.66666666666666</v>
      </c>
    </row>
    <row r="214" spans="1:20">
      <c r="A214" s="98" t="s">
        <v>277</v>
      </c>
      <c r="B214" s="103"/>
      <c r="C214" s="103"/>
      <c r="D214" s="103"/>
      <c r="E214" s="103"/>
      <c r="F214" s="103"/>
      <c r="G214" s="103"/>
      <c r="H214" s="103"/>
      <c r="I214" s="106"/>
      <c r="J214" s="96" t="s">
        <v>123</v>
      </c>
      <c r="K214" s="106">
        <v>3</v>
      </c>
      <c r="L214" s="106" t="s">
        <v>14</v>
      </c>
      <c r="M214" s="106"/>
      <c r="N214" s="117">
        <f t="shared" si="39"/>
        <v>30000</v>
      </c>
      <c r="O214" s="118">
        <f t="shared" si="39"/>
        <v>41000</v>
      </c>
      <c r="P214" s="274">
        <f t="shared" si="37"/>
        <v>136.66666666666666</v>
      </c>
    </row>
    <row r="215" spans="1:20">
      <c r="A215" s="99" t="s">
        <v>277</v>
      </c>
      <c r="B215" s="47"/>
      <c r="C215" s="47"/>
      <c r="D215" s="47"/>
      <c r="E215" s="47"/>
      <c r="F215" s="47"/>
      <c r="G215" s="47"/>
      <c r="H215" s="47"/>
      <c r="I215" s="11"/>
      <c r="J215" s="140" t="s">
        <v>123</v>
      </c>
      <c r="K215" s="11" t="s">
        <v>106</v>
      </c>
      <c r="L215" s="11" t="s">
        <v>57</v>
      </c>
      <c r="M215" s="11"/>
      <c r="N215" s="119">
        <f t="shared" si="39"/>
        <v>30000</v>
      </c>
      <c r="O215" s="120">
        <f t="shared" si="39"/>
        <v>41000</v>
      </c>
      <c r="P215" s="126">
        <f t="shared" si="37"/>
        <v>136.66666666666666</v>
      </c>
    </row>
    <row r="216" spans="1:20">
      <c r="A216" s="97" t="s">
        <v>277</v>
      </c>
      <c r="B216" s="61" t="s">
        <v>100</v>
      </c>
      <c r="C216" s="61"/>
      <c r="D216" s="61" t="s">
        <v>4</v>
      </c>
      <c r="E216" s="61"/>
      <c r="F216" s="61"/>
      <c r="G216" s="61"/>
      <c r="H216" s="61" t="s">
        <v>291</v>
      </c>
      <c r="I216" s="12"/>
      <c r="J216" s="93" t="s">
        <v>123</v>
      </c>
      <c r="K216" s="12" t="s">
        <v>103</v>
      </c>
      <c r="L216" s="12" t="s">
        <v>60</v>
      </c>
      <c r="M216" s="12"/>
      <c r="N216" s="121">
        <v>30000</v>
      </c>
      <c r="O216" s="123">
        <v>41000</v>
      </c>
      <c r="P216" s="345">
        <f t="shared" si="37"/>
        <v>136.66666666666666</v>
      </c>
    </row>
    <row r="217" spans="1:20">
      <c r="A217" s="79" t="s">
        <v>278</v>
      </c>
      <c r="B217" s="101" t="s">
        <v>100</v>
      </c>
      <c r="C217" s="94"/>
      <c r="D217" s="94"/>
      <c r="E217" s="94"/>
      <c r="F217" s="94"/>
      <c r="G217" s="94"/>
      <c r="H217" s="94"/>
      <c r="I217" s="81"/>
      <c r="J217" s="79" t="s">
        <v>123</v>
      </c>
      <c r="K217" s="80" t="s">
        <v>238</v>
      </c>
      <c r="L217" s="80"/>
      <c r="M217" s="80"/>
      <c r="N217" s="149">
        <f t="shared" ref="N217:O219" si="40">N218</f>
        <v>5000</v>
      </c>
      <c r="O217" s="155">
        <f t="shared" si="40"/>
        <v>1000</v>
      </c>
      <c r="P217" s="166">
        <f t="shared" si="37"/>
        <v>20</v>
      </c>
    </row>
    <row r="218" spans="1:20">
      <c r="A218" s="99" t="s">
        <v>278</v>
      </c>
      <c r="B218" s="60"/>
      <c r="C218" s="47"/>
      <c r="D218" s="47"/>
      <c r="E218" s="47"/>
      <c r="F218" s="47"/>
      <c r="G218" s="47"/>
      <c r="H218" s="47"/>
      <c r="I218" s="104"/>
      <c r="J218" s="140" t="s">
        <v>123</v>
      </c>
      <c r="K218" s="11">
        <v>3</v>
      </c>
      <c r="L218" s="11" t="s">
        <v>14</v>
      </c>
      <c r="M218" s="11"/>
      <c r="N218" s="119">
        <f t="shared" si="40"/>
        <v>5000</v>
      </c>
      <c r="O218" s="120">
        <f t="shared" si="40"/>
        <v>1000</v>
      </c>
      <c r="P218" s="126">
        <f t="shared" si="37"/>
        <v>20</v>
      </c>
    </row>
    <row r="219" spans="1:20">
      <c r="A219" s="99" t="s">
        <v>278</v>
      </c>
      <c r="B219" s="60"/>
      <c r="C219" s="47"/>
      <c r="D219" s="47"/>
      <c r="E219" s="47"/>
      <c r="F219" s="47"/>
      <c r="G219" s="47"/>
      <c r="H219" s="47"/>
      <c r="I219" s="104"/>
      <c r="J219" s="140" t="s">
        <v>123</v>
      </c>
      <c r="K219" s="11" t="s">
        <v>112</v>
      </c>
      <c r="L219" s="11" t="s">
        <v>108</v>
      </c>
      <c r="M219" s="11"/>
      <c r="N219" s="119">
        <f t="shared" si="40"/>
        <v>5000</v>
      </c>
      <c r="O219" s="120">
        <f t="shared" si="40"/>
        <v>1000</v>
      </c>
      <c r="P219" s="126">
        <f t="shared" si="37"/>
        <v>20</v>
      </c>
    </row>
    <row r="220" spans="1:20">
      <c r="A220" s="97" t="s">
        <v>278</v>
      </c>
      <c r="B220" s="105" t="s">
        <v>100</v>
      </c>
      <c r="C220" s="61"/>
      <c r="D220" s="61" t="s">
        <v>4</v>
      </c>
      <c r="E220" s="61"/>
      <c r="F220" s="61"/>
      <c r="G220" s="61"/>
      <c r="H220" s="61"/>
      <c r="I220" s="92"/>
      <c r="J220" s="93" t="s">
        <v>123</v>
      </c>
      <c r="K220" s="12" t="s">
        <v>124</v>
      </c>
      <c r="L220" s="12" t="s">
        <v>67</v>
      </c>
      <c r="M220" s="12"/>
      <c r="N220" s="121">
        <v>5000</v>
      </c>
      <c r="O220" s="123">
        <v>1000</v>
      </c>
      <c r="P220" s="345">
        <f t="shared" si="37"/>
        <v>20</v>
      </c>
    </row>
    <row r="221" spans="1:20">
      <c r="A221" s="79" t="s">
        <v>280</v>
      </c>
      <c r="B221" s="101"/>
      <c r="C221" s="94"/>
      <c r="D221" s="94"/>
      <c r="E221" s="94"/>
      <c r="F221" s="94" t="s">
        <v>289</v>
      </c>
      <c r="G221" s="94"/>
      <c r="H221" s="94" t="s">
        <v>291</v>
      </c>
      <c r="I221" s="81"/>
      <c r="J221" s="79" t="s">
        <v>123</v>
      </c>
      <c r="K221" s="80" t="s">
        <v>315</v>
      </c>
      <c r="L221" s="80"/>
      <c r="M221" s="80"/>
      <c r="N221" s="149">
        <f t="shared" ref="N221:O223" si="41">N222</f>
        <v>300000</v>
      </c>
      <c r="O221" s="155">
        <f t="shared" si="41"/>
        <v>611000</v>
      </c>
      <c r="P221" s="166">
        <f t="shared" ref="P221:P228" si="42">O221/N221*100</f>
        <v>203.66666666666666</v>
      </c>
    </row>
    <row r="222" spans="1:20">
      <c r="A222" s="98" t="s">
        <v>280</v>
      </c>
      <c r="B222" s="47"/>
      <c r="C222" s="47"/>
      <c r="D222" s="47"/>
      <c r="E222" s="47"/>
      <c r="F222" s="47"/>
      <c r="G222" s="47"/>
      <c r="H222" s="47"/>
      <c r="I222" s="11"/>
      <c r="J222" s="96" t="s">
        <v>123</v>
      </c>
      <c r="K222" s="329" t="s">
        <v>15</v>
      </c>
      <c r="L222" s="11" t="s">
        <v>16</v>
      </c>
      <c r="M222" s="11"/>
      <c r="N222" s="117">
        <f t="shared" si="41"/>
        <v>300000</v>
      </c>
      <c r="O222" s="118">
        <f t="shared" si="41"/>
        <v>611000</v>
      </c>
      <c r="P222" s="359">
        <f t="shared" si="42"/>
        <v>203.66666666666666</v>
      </c>
    </row>
    <row r="223" spans="1:20">
      <c r="A223" s="99" t="s">
        <v>280</v>
      </c>
      <c r="B223" s="47"/>
      <c r="C223" s="47"/>
      <c r="D223" s="47"/>
      <c r="E223" s="47"/>
      <c r="F223" s="47"/>
      <c r="G223" s="47"/>
      <c r="H223" s="47"/>
      <c r="I223" s="11"/>
      <c r="J223" s="140" t="s">
        <v>123</v>
      </c>
      <c r="K223" s="11">
        <v>42</v>
      </c>
      <c r="L223" s="11" t="s">
        <v>71</v>
      </c>
      <c r="M223" s="11"/>
      <c r="N223" s="119">
        <f t="shared" si="41"/>
        <v>300000</v>
      </c>
      <c r="O223" s="120">
        <f t="shared" si="41"/>
        <v>611000</v>
      </c>
      <c r="P223" s="360">
        <f t="shared" si="42"/>
        <v>203.66666666666666</v>
      </c>
    </row>
    <row r="224" spans="1:20">
      <c r="A224" s="97" t="s">
        <v>280</v>
      </c>
      <c r="B224" s="61"/>
      <c r="C224" s="61"/>
      <c r="D224" s="61"/>
      <c r="E224" s="61"/>
      <c r="F224" s="61" t="s">
        <v>289</v>
      </c>
      <c r="G224" s="61"/>
      <c r="H224" s="61" t="s">
        <v>291</v>
      </c>
      <c r="I224" s="12"/>
      <c r="J224" s="93" t="s">
        <v>123</v>
      </c>
      <c r="K224" s="12">
        <v>421</v>
      </c>
      <c r="L224" s="12" t="s">
        <v>72</v>
      </c>
      <c r="M224" s="12"/>
      <c r="N224" s="121">
        <v>300000</v>
      </c>
      <c r="O224" s="123">
        <v>611000</v>
      </c>
      <c r="P224" s="361">
        <f t="shared" si="42"/>
        <v>203.66666666666666</v>
      </c>
    </row>
    <row r="225" spans="1:16">
      <c r="A225" s="79" t="s">
        <v>419</v>
      </c>
      <c r="B225" s="101" t="s">
        <v>100</v>
      </c>
      <c r="C225" s="94"/>
      <c r="D225" s="94"/>
      <c r="E225" s="94"/>
      <c r="F225" s="94"/>
      <c r="G225" s="94"/>
      <c r="H225" s="94" t="s">
        <v>291</v>
      </c>
      <c r="I225" s="81"/>
      <c r="J225" s="79" t="s">
        <v>123</v>
      </c>
      <c r="K225" s="228" t="s">
        <v>420</v>
      </c>
      <c r="L225" s="80"/>
      <c r="M225" s="80"/>
      <c r="N225" s="149">
        <f t="shared" ref="N225:O227" si="43">N226</f>
        <v>150000</v>
      </c>
      <c r="O225" s="155">
        <f t="shared" si="43"/>
        <v>299900</v>
      </c>
      <c r="P225" s="166">
        <f t="shared" si="42"/>
        <v>199.93333333333334</v>
      </c>
    </row>
    <row r="226" spans="1:16">
      <c r="A226" s="99" t="s">
        <v>419</v>
      </c>
      <c r="B226" s="60"/>
      <c r="C226" s="47"/>
      <c r="D226" s="47"/>
      <c r="E226" s="47"/>
      <c r="F226" s="47"/>
      <c r="G226" s="47"/>
      <c r="H226" s="47"/>
      <c r="I226" s="104"/>
      <c r="J226" s="140" t="s">
        <v>123</v>
      </c>
      <c r="K226" s="11">
        <v>4</v>
      </c>
      <c r="L226" s="11" t="s">
        <v>16</v>
      </c>
      <c r="M226" s="11"/>
      <c r="N226" s="119">
        <f t="shared" si="43"/>
        <v>150000</v>
      </c>
      <c r="O226" s="120">
        <f t="shared" si="43"/>
        <v>299900</v>
      </c>
      <c r="P226" s="126">
        <f t="shared" si="42"/>
        <v>199.93333333333334</v>
      </c>
    </row>
    <row r="227" spans="1:16">
      <c r="A227" s="99" t="s">
        <v>419</v>
      </c>
      <c r="B227" s="60"/>
      <c r="C227" s="47"/>
      <c r="D227" s="47"/>
      <c r="E227" s="47"/>
      <c r="F227" s="47"/>
      <c r="G227" s="47"/>
      <c r="H227" s="47"/>
      <c r="I227" s="104"/>
      <c r="J227" s="140" t="s">
        <v>123</v>
      </c>
      <c r="K227" s="11" t="s">
        <v>114</v>
      </c>
      <c r="L227" s="11" t="s">
        <v>71</v>
      </c>
      <c r="M227" s="11"/>
      <c r="N227" s="119">
        <f t="shared" si="43"/>
        <v>150000</v>
      </c>
      <c r="O227" s="120">
        <f>O228+O229</f>
        <v>299900</v>
      </c>
      <c r="P227" s="126">
        <f t="shared" si="42"/>
        <v>199.93333333333334</v>
      </c>
    </row>
    <row r="228" spans="1:16">
      <c r="A228" s="99" t="s">
        <v>419</v>
      </c>
      <c r="B228" s="60" t="s">
        <v>100</v>
      </c>
      <c r="C228" s="47"/>
      <c r="D228" s="47"/>
      <c r="E228" s="47"/>
      <c r="F228" s="47"/>
      <c r="G228" s="47"/>
      <c r="H228" s="47" t="s">
        <v>291</v>
      </c>
      <c r="I228" s="104"/>
      <c r="J228" s="140" t="s">
        <v>123</v>
      </c>
      <c r="K228" s="11" t="s">
        <v>119</v>
      </c>
      <c r="L228" s="11" t="s">
        <v>72</v>
      </c>
      <c r="M228" s="11"/>
      <c r="N228" s="119">
        <v>150000</v>
      </c>
      <c r="O228" s="120">
        <v>257000</v>
      </c>
      <c r="P228" s="126">
        <f t="shared" si="42"/>
        <v>171.33333333333334</v>
      </c>
    </row>
    <row r="229" spans="1:16">
      <c r="A229" s="99" t="s">
        <v>419</v>
      </c>
      <c r="B229" s="60" t="s">
        <v>100</v>
      </c>
      <c r="C229" s="47"/>
      <c r="D229" s="47"/>
      <c r="E229" s="47"/>
      <c r="F229" s="47"/>
      <c r="G229" s="47"/>
      <c r="H229" s="47" t="s">
        <v>291</v>
      </c>
      <c r="I229" s="104"/>
      <c r="J229" s="140" t="s">
        <v>123</v>
      </c>
      <c r="K229" s="11" t="s">
        <v>75</v>
      </c>
      <c r="L229" s="11" t="s">
        <v>76</v>
      </c>
      <c r="M229" s="11"/>
      <c r="N229" s="119">
        <v>0</v>
      </c>
      <c r="O229" s="120">
        <v>42900</v>
      </c>
      <c r="P229" s="347">
        <v>0</v>
      </c>
    </row>
    <row r="230" spans="1:16">
      <c r="A230" s="79" t="s">
        <v>279</v>
      </c>
      <c r="B230" s="101" t="s">
        <v>100</v>
      </c>
      <c r="C230" s="94"/>
      <c r="D230" s="94"/>
      <c r="E230" s="94"/>
      <c r="F230" s="94"/>
      <c r="G230" s="94"/>
      <c r="H230" s="94" t="s">
        <v>291</v>
      </c>
      <c r="I230" s="81"/>
      <c r="J230" s="79" t="s">
        <v>125</v>
      </c>
      <c r="K230" s="80" t="s">
        <v>239</v>
      </c>
      <c r="L230" s="80"/>
      <c r="M230" s="80"/>
      <c r="N230" s="149">
        <f t="shared" ref="N230:O232" si="44">N231</f>
        <v>35000</v>
      </c>
      <c r="O230" s="155">
        <f t="shared" si="44"/>
        <v>48000</v>
      </c>
      <c r="P230" s="166">
        <f t="shared" si="37"/>
        <v>137.14285714285714</v>
      </c>
    </row>
    <row r="231" spans="1:16">
      <c r="A231" s="98" t="s">
        <v>279</v>
      </c>
      <c r="B231" s="102"/>
      <c r="C231" s="103"/>
      <c r="D231" s="103"/>
      <c r="E231" s="103"/>
      <c r="F231" s="103"/>
      <c r="G231" s="103"/>
      <c r="H231" s="103"/>
      <c r="I231" s="95"/>
      <c r="J231" s="96" t="s">
        <v>125</v>
      </c>
      <c r="K231" s="106">
        <v>3</v>
      </c>
      <c r="L231" s="106" t="s">
        <v>14</v>
      </c>
      <c r="M231" s="106"/>
      <c r="N231" s="117">
        <f t="shared" si="44"/>
        <v>35000</v>
      </c>
      <c r="O231" s="118">
        <f t="shared" si="44"/>
        <v>48000</v>
      </c>
      <c r="P231" s="274">
        <f t="shared" si="37"/>
        <v>137.14285714285714</v>
      </c>
    </row>
    <row r="232" spans="1:16">
      <c r="A232" s="97" t="s">
        <v>279</v>
      </c>
      <c r="B232" s="105"/>
      <c r="C232" s="61"/>
      <c r="D232" s="61"/>
      <c r="E232" s="61"/>
      <c r="F232" s="61"/>
      <c r="G232" s="61"/>
      <c r="H232" s="61"/>
      <c r="I232" s="92"/>
      <c r="J232" s="93" t="s">
        <v>125</v>
      </c>
      <c r="K232" s="12">
        <v>38</v>
      </c>
      <c r="L232" s="12" t="s">
        <v>108</v>
      </c>
      <c r="M232" s="12"/>
      <c r="N232" s="121">
        <f t="shared" si="44"/>
        <v>35000</v>
      </c>
      <c r="O232" s="123">
        <f t="shared" si="44"/>
        <v>48000</v>
      </c>
      <c r="P232" s="345">
        <f t="shared" si="37"/>
        <v>137.14285714285714</v>
      </c>
    </row>
    <row r="233" spans="1:16">
      <c r="A233" s="413" t="s">
        <v>279</v>
      </c>
      <c r="B233" s="414" t="s">
        <v>100</v>
      </c>
      <c r="C233" s="415"/>
      <c r="D233" s="415"/>
      <c r="E233" s="415"/>
      <c r="F233" s="415"/>
      <c r="G233" s="415"/>
      <c r="H233" s="415" t="s">
        <v>291</v>
      </c>
      <c r="I233" s="91"/>
      <c r="J233" s="416" t="s">
        <v>125</v>
      </c>
      <c r="K233" s="179">
        <v>381</v>
      </c>
      <c r="L233" s="179" t="s">
        <v>67</v>
      </c>
      <c r="M233" s="179"/>
      <c r="N233" s="432">
        <v>35000</v>
      </c>
      <c r="O233" s="433">
        <v>48000</v>
      </c>
      <c r="P233" s="434">
        <f t="shared" si="37"/>
        <v>137.14285714285714</v>
      </c>
    </row>
    <row r="234" spans="1:16" ht="14.45" customHeight="1">
      <c r="A234" s="133"/>
      <c r="B234" s="138"/>
      <c r="C234" s="114"/>
      <c r="D234" s="114"/>
      <c r="E234" s="114"/>
      <c r="F234" s="114"/>
      <c r="G234" s="114"/>
      <c r="H234" s="114"/>
      <c r="I234" s="116"/>
      <c r="J234" s="133"/>
      <c r="K234" s="115" t="s">
        <v>207</v>
      </c>
      <c r="L234" s="115"/>
      <c r="M234" s="115"/>
      <c r="N234" s="168">
        <f>SUM(N235)</f>
        <v>130000</v>
      </c>
      <c r="O234" s="239">
        <f>SUM(O235)</f>
        <v>13700</v>
      </c>
      <c r="P234" s="159">
        <f>O234/N234*100</f>
        <v>10.538461538461538</v>
      </c>
    </row>
    <row r="235" spans="1:16" ht="14.45" customHeight="1">
      <c r="A235" s="82"/>
      <c r="B235" s="83"/>
      <c r="C235" s="66"/>
      <c r="D235" s="66"/>
      <c r="E235" s="66"/>
      <c r="F235" s="66"/>
      <c r="G235" s="66"/>
      <c r="H235" s="66"/>
      <c r="I235" s="84"/>
      <c r="J235" s="142" t="s">
        <v>192</v>
      </c>
      <c r="K235" s="59" t="s">
        <v>193</v>
      </c>
      <c r="L235" s="59"/>
      <c r="M235" s="59"/>
      <c r="N235" s="312">
        <f>N236</f>
        <v>130000</v>
      </c>
      <c r="O235" s="313">
        <f>O236</f>
        <v>13700</v>
      </c>
      <c r="P235" s="161">
        <f t="shared" ref="P235:P246" si="45">O235/N235*100</f>
        <v>10.538461538461538</v>
      </c>
    </row>
    <row r="236" spans="1:16">
      <c r="A236" s="100" t="s">
        <v>255</v>
      </c>
      <c r="B236" s="137" t="s">
        <v>100</v>
      </c>
      <c r="C236" s="86"/>
      <c r="D236" s="86" t="s">
        <v>6</v>
      </c>
      <c r="E236" s="86" t="s">
        <v>15</v>
      </c>
      <c r="F236" s="86"/>
      <c r="G236" s="86" t="s">
        <v>4</v>
      </c>
      <c r="H236" s="86" t="s">
        <v>291</v>
      </c>
      <c r="I236" s="88"/>
      <c r="J236" s="100"/>
      <c r="K236" s="87" t="s">
        <v>345</v>
      </c>
      <c r="L236" s="87"/>
      <c r="M236" s="87"/>
      <c r="N236" s="131">
        <f>N237+N243</f>
        <v>130000</v>
      </c>
      <c r="O236" s="151">
        <f>O237+O243</f>
        <v>13700</v>
      </c>
      <c r="P236" s="165">
        <f t="shared" si="45"/>
        <v>10.538461538461538</v>
      </c>
    </row>
    <row r="237" spans="1:16">
      <c r="A237" s="430" t="s">
        <v>281</v>
      </c>
      <c r="B237" s="101" t="s">
        <v>100</v>
      </c>
      <c r="C237" s="94"/>
      <c r="D237" s="94" t="s">
        <v>6</v>
      </c>
      <c r="E237" s="94" t="s">
        <v>15</v>
      </c>
      <c r="F237" s="94" t="s">
        <v>4</v>
      </c>
      <c r="G237" s="94" t="s">
        <v>4</v>
      </c>
      <c r="H237" s="94" t="s">
        <v>291</v>
      </c>
      <c r="I237" s="81"/>
      <c r="J237" s="80" t="s">
        <v>126</v>
      </c>
      <c r="K237" s="430" t="s">
        <v>240</v>
      </c>
      <c r="L237" s="80"/>
      <c r="M237" s="81"/>
      <c r="N237" s="132">
        <f>SUM(N238)</f>
        <v>30000</v>
      </c>
      <c r="O237" s="152">
        <f>SUM(O238)</f>
        <v>13700</v>
      </c>
      <c r="P237" s="431">
        <f t="shared" si="45"/>
        <v>45.666666666666664</v>
      </c>
    </row>
    <row r="238" spans="1:16">
      <c r="A238" s="429" t="s">
        <v>281</v>
      </c>
      <c r="B238" s="60"/>
      <c r="C238" s="47"/>
      <c r="D238" s="47"/>
      <c r="E238" s="47"/>
      <c r="F238" s="47"/>
      <c r="G238" s="47"/>
      <c r="H238" s="47"/>
      <c r="I238" s="104"/>
      <c r="J238" s="11" t="s">
        <v>126</v>
      </c>
      <c r="K238" s="10">
        <v>3</v>
      </c>
      <c r="L238" s="11" t="s">
        <v>14</v>
      </c>
      <c r="M238" s="104"/>
      <c r="N238" s="144">
        <f>N239+N241</f>
        <v>30000</v>
      </c>
      <c r="O238" s="153">
        <f>O239+O241</f>
        <v>13700</v>
      </c>
      <c r="P238" s="360">
        <f t="shared" si="45"/>
        <v>45.666666666666664</v>
      </c>
    </row>
    <row r="239" spans="1:16">
      <c r="A239" s="429" t="s">
        <v>281</v>
      </c>
      <c r="B239" s="60"/>
      <c r="C239" s="47"/>
      <c r="D239" s="47"/>
      <c r="E239" s="47"/>
      <c r="F239" s="47"/>
      <c r="G239" s="47"/>
      <c r="H239" s="47"/>
      <c r="I239" s="104"/>
      <c r="J239" s="11" t="s">
        <v>126</v>
      </c>
      <c r="K239" s="419" t="s">
        <v>106</v>
      </c>
      <c r="L239" s="11" t="s">
        <v>57</v>
      </c>
      <c r="M239" s="104"/>
      <c r="N239" s="119">
        <f>N240</f>
        <v>10000</v>
      </c>
      <c r="O239" s="120">
        <f>O240</f>
        <v>0</v>
      </c>
      <c r="P239" s="356">
        <f t="shared" si="45"/>
        <v>0</v>
      </c>
    </row>
    <row r="240" spans="1:16">
      <c r="A240" s="429" t="s">
        <v>281</v>
      </c>
      <c r="B240" s="60"/>
      <c r="C240" s="47"/>
      <c r="D240" s="47"/>
      <c r="E240" s="47"/>
      <c r="F240" s="47"/>
      <c r="G240" s="47"/>
      <c r="H240" s="47" t="s">
        <v>291</v>
      </c>
      <c r="I240" s="104"/>
      <c r="J240" s="11" t="s">
        <v>126</v>
      </c>
      <c r="K240" s="419" t="s">
        <v>103</v>
      </c>
      <c r="L240" s="11" t="s">
        <v>60</v>
      </c>
      <c r="M240" s="104"/>
      <c r="N240" s="119">
        <v>10000</v>
      </c>
      <c r="O240" s="120">
        <v>0</v>
      </c>
      <c r="P240" s="356">
        <f t="shared" si="45"/>
        <v>0</v>
      </c>
    </row>
    <row r="241" spans="1:16">
      <c r="A241" s="429" t="s">
        <v>281</v>
      </c>
      <c r="B241" s="60"/>
      <c r="C241" s="47"/>
      <c r="D241" s="47"/>
      <c r="E241" s="47"/>
      <c r="F241" s="47"/>
      <c r="G241" s="47"/>
      <c r="H241" s="47"/>
      <c r="I241" s="104"/>
      <c r="J241" s="11" t="s">
        <v>126</v>
      </c>
      <c r="K241" s="10">
        <v>38</v>
      </c>
      <c r="L241" s="11" t="s">
        <v>108</v>
      </c>
      <c r="M241" s="104"/>
      <c r="N241" s="119">
        <f>N242</f>
        <v>20000</v>
      </c>
      <c r="O241" s="120">
        <f>O242</f>
        <v>13700</v>
      </c>
      <c r="P241" s="360">
        <f t="shared" si="45"/>
        <v>68.5</v>
      </c>
    </row>
    <row r="242" spans="1:16">
      <c r="A242" s="420" t="s">
        <v>281</v>
      </c>
      <c r="B242" s="105" t="s">
        <v>100</v>
      </c>
      <c r="C242" s="61"/>
      <c r="D242" s="61"/>
      <c r="E242" s="61" t="s">
        <v>15</v>
      </c>
      <c r="F242" s="61"/>
      <c r="G242" s="61"/>
      <c r="H242" s="61"/>
      <c r="I242" s="92"/>
      <c r="J242" s="12" t="s">
        <v>126</v>
      </c>
      <c r="K242" s="185">
        <v>381</v>
      </c>
      <c r="L242" s="12" t="s">
        <v>67</v>
      </c>
      <c r="M242" s="92"/>
      <c r="N242" s="235">
        <v>20000</v>
      </c>
      <c r="O242" s="123">
        <v>13700</v>
      </c>
      <c r="P242" s="361">
        <f t="shared" si="45"/>
        <v>68.5</v>
      </c>
    </row>
    <row r="243" spans="1:16">
      <c r="A243" s="229" t="s">
        <v>318</v>
      </c>
      <c r="B243" s="230" t="s">
        <v>100</v>
      </c>
      <c r="C243" s="231"/>
      <c r="D243" s="231"/>
      <c r="E243" s="231"/>
      <c r="F243" s="231"/>
      <c r="G243" s="231"/>
      <c r="H243" s="231" t="s">
        <v>291</v>
      </c>
      <c r="I243" s="232"/>
      <c r="J243" s="229" t="s">
        <v>319</v>
      </c>
      <c r="K243" s="233" t="s">
        <v>317</v>
      </c>
      <c r="L243" s="233"/>
      <c r="M243" s="233"/>
      <c r="N243" s="314">
        <f t="shared" ref="N243:O245" si="46">N244</f>
        <v>100000</v>
      </c>
      <c r="O243" s="315">
        <f t="shared" si="46"/>
        <v>0</v>
      </c>
      <c r="P243" s="346">
        <f t="shared" si="45"/>
        <v>0</v>
      </c>
    </row>
    <row r="244" spans="1:16">
      <c r="A244" s="98" t="s">
        <v>318</v>
      </c>
      <c r="B244" s="103"/>
      <c r="C244" s="103"/>
      <c r="D244" s="103"/>
      <c r="E244" s="103"/>
      <c r="F244" s="103"/>
      <c r="G244" s="103"/>
      <c r="H244" s="103"/>
      <c r="I244" s="106"/>
      <c r="J244" s="96" t="s">
        <v>319</v>
      </c>
      <c r="K244" s="106" t="s">
        <v>15</v>
      </c>
      <c r="L244" s="106" t="s">
        <v>16</v>
      </c>
      <c r="M244" s="106"/>
      <c r="N244" s="178">
        <f t="shared" si="46"/>
        <v>100000</v>
      </c>
      <c r="O244" s="170">
        <f t="shared" si="46"/>
        <v>0</v>
      </c>
      <c r="P244" s="359">
        <f t="shared" si="45"/>
        <v>0</v>
      </c>
    </row>
    <row r="245" spans="1:16">
      <c r="A245" s="99" t="s">
        <v>318</v>
      </c>
      <c r="B245" s="47"/>
      <c r="C245" s="47"/>
      <c r="D245" s="47"/>
      <c r="E245" s="47"/>
      <c r="F245" s="47"/>
      <c r="G245" s="47"/>
      <c r="H245" s="47"/>
      <c r="I245" s="11"/>
      <c r="J245" s="140" t="s">
        <v>319</v>
      </c>
      <c r="K245" s="11" t="s">
        <v>114</v>
      </c>
      <c r="L245" s="11" t="s">
        <v>71</v>
      </c>
      <c r="M245" s="11"/>
      <c r="N245" s="144">
        <f t="shared" si="46"/>
        <v>100000</v>
      </c>
      <c r="O245" s="153">
        <f t="shared" si="46"/>
        <v>0</v>
      </c>
      <c r="P245" s="360">
        <f t="shared" si="45"/>
        <v>0</v>
      </c>
    </row>
    <row r="246" spans="1:16">
      <c r="A246" s="97" t="s">
        <v>318</v>
      </c>
      <c r="B246" s="61" t="s">
        <v>100</v>
      </c>
      <c r="C246" s="61"/>
      <c r="D246" s="61"/>
      <c r="E246" s="61"/>
      <c r="F246" s="61"/>
      <c r="G246" s="61"/>
      <c r="H246" s="61" t="s">
        <v>291</v>
      </c>
      <c r="I246" s="12"/>
      <c r="J246" s="93" t="s">
        <v>319</v>
      </c>
      <c r="K246" s="12" t="s">
        <v>119</v>
      </c>
      <c r="L246" s="12" t="s">
        <v>72</v>
      </c>
      <c r="M246" s="12"/>
      <c r="N246" s="235">
        <v>100000</v>
      </c>
      <c r="O246" s="171">
        <v>0</v>
      </c>
      <c r="P246" s="361">
        <f t="shared" si="45"/>
        <v>0</v>
      </c>
    </row>
    <row r="247" spans="1:16" ht="14.45" customHeight="1">
      <c r="A247" s="133"/>
      <c r="B247" s="138"/>
      <c r="C247" s="114"/>
      <c r="D247" s="114"/>
      <c r="E247" s="114"/>
      <c r="F247" s="114"/>
      <c r="G247" s="114"/>
      <c r="H247" s="114"/>
      <c r="I247" s="116"/>
      <c r="J247" s="133"/>
      <c r="K247" s="115" t="s">
        <v>208</v>
      </c>
      <c r="L247" s="115"/>
      <c r="M247" s="115"/>
      <c r="N247" s="306">
        <f>SUM(N248)</f>
        <v>235000</v>
      </c>
      <c r="O247" s="307">
        <f>SUM(O248)</f>
        <v>261350</v>
      </c>
      <c r="P247" s="159">
        <f>O247/N247*100</f>
        <v>111.21276595744681</v>
      </c>
    </row>
    <row r="248" spans="1:16" ht="14.45" customHeight="1">
      <c r="A248" s="82"/>
      <c r="B248" s="83"/>
      <c r="C248" s="66"/>
      <c r="D248" s="66"/>
      <c r="E248" s="66"/>
      <c r="F248" s="66"/>
      <c r="G248" s="66"/>
      <c r="H248" s="66"/>
      <c r="I248" s="84"/>
      <c r="J248" s="142" t="s">
        <v>194</v>
      </c>
      <c r="K248" s="59" t="s">
        <v>195</v>
      </c>
      <c r="L248" s="59"/>
      <c r="M248" s="59"/>
      <c r="N248" s="130">
        <f>N249+N262+N267</f>
        <v>235000</v>
      </c>
      <c r="O248" s="167">
        <f>O249+O262+O267</f>
        <v>261350</v>
      </c>
      <c r="P248" s="161">
        <f t="shared" ref="P248:P271" si="47">O248/N248*100</f>
        <v>111.21276595744681</v>
      </c>
    </row>
    <row r="249" spans="1:16">
      <c r="A249" s="100" t="s">
        <v>256</v>
      </c>
      <c r="B249" s="137" t="s">
        <v>100</v>
      </c>
      <c r="C249" s="86"/>
      <c r="D249" s="86" t="s">
        <v>6</v>
      </c>
      <c r="E249" s="86" t="s">
        <v>15</v>
      </c>
      <c r="F249" s="86"/>
      <c r="G249" s="86"/>
      <c r="H249" s="86"/>
      <c r="I249" s="88"/>
      <c r="J249" s="100"/>
      <c r="K249" s="87" t="s">
        <v>241</v>
      </c>
      <c r="L249" s="87"/>
      <c r="M249" s="87"/>
      <c r="N249" s="308">
        <f>N250+N254+N258</f>
        <v>215000</v>
      </c>
      <c r="O249" s="309">
        <f>O250+O254+O258</f>
        <v>204350</v>
      </c>
      <c r="P249" s="344">
        <f t="shared" si="47"/>
        <v>95.04651162790698</v>
      </c>
    </row>
    <row r="250" spans="1:16">
      <c r="A250" s="79" t="s">
        <v>282</v>
      </c>
      <c r="B250" s="101" t="s">
        <v>100</v>
      </c>
      <c r="C250" s="94"/>
      <c r="D250" s="94"/>
      <c r="E250" s="94" t="s">
        <v>15</v>
      </c>
      <c r="F250" s="94"/>
      <c r="G250" s="94"/>
      <c r="H250" s="94"/>
      <c r="I250" s="81"/>
      <c r="J250" s="79">
        <v>1070</v>
      </c>
      <c r="K250" s="80" t="s">
        <v>433</v>
      </c>
      <c r="L250" s="80"/>
      <c r="M250" s="80"/>
      <c r="N250" s="149">
        <f t="shared" ref="N250:O252" si="48">N251</f>
        <v>110000</v>
      </c>
      <c r="O250" s="155">
        <f t="shared" si="48"/>
        <v>115000</v>
      </c>
      <c r="P250" s="166">
        <f t="shared" si="47"/>
        <v>104.54545454545455</v>
      </c>
    </row>
    <row r="251" spans="1:16">
      <c r="A251" s="98" t="s">
        <v>282</v>
      </c>
      <c r="B251" s="102"/>
      <c r="C251" s="103"/>
      <c r="D251" s="103"/>
      <c r="E251" s="103"/>
      <c r="F251" s="103"/>
      <c r="G251" s="103"/>
      <c r="H251" s="103"/>
      <c r="I251" s="95"/>
      <c r="J251" s="96" t="s">
        <v>127</v>
      </c>
      <c r="K251" s="106">
        <v>3</v>
      </c>
      <c r="L251" s="106" t="s">
        <v>14</v>
      </c>
      <c r="M251" s="106"/>
      <c r="N251" s="117">
        <f t="shared" si="48"/>
        <v>110000</v>
      </c>
      <c r="O251" s="118">
        <f t="shared" si="48"/>
        <v>115000</v>
      </c>
      <c r="P251" s="274">
        <f t="shared" si="47"/>
        <v>104.54545454545455</v>
      </c>
    </row>
    <row r="252" spans="1:16">
      <c r="A252" s="99" t="s">
        <v>282</v>
      </c>
      <c r="B252" s="60"/>
      <c r="C252" s="47"/>
      <c r="D252" s="47"/>
      <c r="E252" s="47"/>
      <c r="F252" s="47"/>
      <c r="G252" s="47"/>
      <c r="H252" s="47"/>
      <c r="I252" s="104"/>
      <c r="J252" s="140" t="s">
        <v>127</v>
      </c>
      <c r="K252" s="11">
        <v>37</v>
      </c>
      <c r="L252" s="11" t="s">
        <v>121</v>
      </c>
      <c r="M252" s="11"/>
      <c r="N252" s="119">
        <f t="shared" si="48"/>
        <v>110000</v>
      </c>
      <c r="O252" s="120">
        <f t="shared" si="48"/>
        <v>115000</v>
      </c>
      <c r="P252" s="126">
        <f t="shared" si="47"/>
        <v>104.54545454545455</v>
      </c>
    </row>
    <row r="253" spans="1:16">
      <c r="A253" s="97" t="s">
        <v>282</v>
      </c>
      <c r="B253" s="105" t="s">
        <v>100</v>
      </c>
      <c r="C253" s="61"/>
      <c r="D253" s="61"/>
      <c r="E253" s="61" t="s">
        <v>15</v>
      </c>
      <c r="F253" s="61"/>
      <c r="G253" s="61"/>
      <c r="H253" s="61"/>
      <c r="I253" s="92"/>
      <c r="J253" s="93" t="s">
        <v>127</v>
      </c>
      <c r="K253" s="12">
        <v>372</v>
      </c>
      <c r="L253" s="12" t="s">
        <v>65</v>
      </c>
      <c r="M253" s="12"/>
      <c r="N253" s="121">
        <v>110000</v>
      </c>
      <c r="O253" s="123">
        <v>115000</v>
      </c>
      <c r="P253" s="345">
        <f t="shared" si="47"/>
        <v>104.54545454545455</v>
      </c>
    </row>
    <row r="254" spans="1:16">
      <c r="A254" s="79" t="s">
        <v>283</v>
      </c>
      <c r="B254" s="101" t="s">
        <v>100</v>
      </c>
      <c r="C254" s="94"/>
      <c r="D254" s="94"/>
      <c r="E254" s="94" t="s">
        <v>15</v>
      </c>
      <c r="F254" s="94"/>
      <c r="G254" s="94"/>
      <c r="H254" s="94"/>
      <c r="I254" s="81"/>
      <c r="J254" s="79">
        <v>1070</v>
      </c>
      <c r="K254" s="80" t="s">
        <v>242</v>
      </c>
      <c r="L254" s="80"/>
      <c r="M254" s="80"/>
      <c r="N254" s="149">
        <f t="shared" ref="N254:O256" si="49">N255</f>
        <v>5000</v>
      </c>
      <c r="O254" s="155">
        <f t="shared" si="49"/>
        <v>1150</v>
      </c>
      <c r="P254" s="166">
        <f t="shared" si="47"/>
        <v>23</v>
      </c>
    </row>
    <row r="255" spans="1:16">
      <c r="A255" s="98" t="s">
        <v>283</v>
      </c>
      <c r="B255" s="103"/>
      <c r="C255" s="103"/>
      <c r="D255" s="103"/>
      <c r="E255" s="103"/>
      <c r="F255" s="103"/>
      <c r="G255" s="103"/>
      <c r="H255" s="103"/>
      <c r="I255" s="106"/>
      <c r="J255" s="96" t="s">
        <v>127</v>
      </c>
      <c r="K255" s="106">
        <v>3</v>
      </c>
      <c r="L255" s="106" t="s">
        <v>14</v>
      </c>
      <c r="M255" s="106"/>
      <c r="N255" s="119">
        <f t="shared" si="49"/>
        <v>5000</v>
      </c>
      <c r="O255" s="120">
        <f t="shared" si="49"/>
        <v>1150</v>
      </c>
      <c r="P255" s="274">
        <f t="shared" si="47"/>
        <v>23</v>
      </c>
    </row>
    <row r="256" spans="1:16">
      <c r="A256" s="99" t="s">
        <v>283</v>
      </c>
      <c r="B256" s="47"/>
      <c r="C256" s="47"/>
      <c r="D256" s="47"/>
      <c r="E256" s="47"/>
      <c r="F256" s="47"/>
      <c r="G256" s="47"/>
      <c r="H256" s="47"/>
      <c r="I256" s="11"/>
      <c r="J256" s="140" t="s">
        <v>127</v>
      </c>
      <c r="K256" s="11">
        <v>37</v>
      </c>
      <c r="L256" s="11" t="s">
        <v>121</v>
      </c>
      <c r="M256" s="11"/>
      <c r="N256" s="119">
        <f t="shared" si="49"/>
        <v>5000</v>
      </c>
      <c r="O256" s="120">
        <f t="shared" si="49"/>
        <v>1150</v>
      </c>
      <c r="P256" s="126">
        <f t="shared" si="47"/>
        <v>23</v>
      </c>
    </row>
    <row r="257" spans="1:16">
      <c r="A257" s="97" t="s">
        <v>283</v>
      </c>
      <c r="B257" s="61" t="s">
        <v>100</v>
      </c>
      <c r="C257" s="61"/>
      <c r="D257" s="61"/>
      <c r="E257" s="61" t="s">
        <v>15</v>
      </c>
      <c r="F257" s="61"/>
      <c r="G257" s="61"/>
      <c r="H257" s="61"/>
      <c r="I257" s="12"/>
      <c r="J257" s="93" t="s">
        <v>127</v>
      </c>
      <c r="K257" s="12">
        <v>372</v>
      </c>
      <c r="L257" s="12" t="s">
        <v>65</v>
      </c>
      <c r="M257" s="12"/>
      <c r="N257" s="119">
        <v>5000</v>
      </c>
      <c r="O257" s="120">
        <v>1150</v>
      </c>
      <c r="P257" s="126">
        <f t="shared" si="47"/>
        <v>23</v>
      </c>
    </row>
    <row r="258" spans="1:16">
      <c r="A258" s="79" t="s">
        <v>284</v>
      </c>
      <c r="B258" s="101" t="s">
        <v>4</v>
      </c>
      <c r="C258" s="94"/>
      <c r="D258" s="94" t="s">
        <v>6</v>
      </c>
      <c r="E258" s="94"/>
      <c r="F258" s="94"/>
      <c r="G258" s="94"/>
      <c r="H258" s="94"/>
      <c r="I258" s="81"/>
      <c r="J258" s="79" t="s">
        <v>128</v>
      </c>
      <c r="K258" s="80" t="s">
        <v>351</v>
      </c>
      <c r="L258" s="80"/>
      <c r="M258" s="80"/>
      <c r="N258" s="149">
        <f t="shared" ref="N258:O260" si="50">N259</f>
        <v>100000</v>
      </c>
      <c r="O258" s="155">
        <f t="shared" si="50"/>
        <v>88200</v>
      </c>
      <c r="P258" s="166">
        <f t="shared" si="47"/>
        <v>88.2</v>
      </c>
    </row>
    <row r="259" spans="1:16">
      <c r="A259" s="98" t="s">
        <v>284</v>
      </c>
      <c r="B259" s="103"/>
      <c r="C259" s="103"/>
      <c r="D259" s="103"/>
      <c r="E259" s="103"/>
      <c r="F259" s="103"/>
      <c r="G259" s="103"/>
      <c r="H259" s="103"/>
      <c r="I259" s="106"/>
      <c r="J259" s="96" t="s">
        <v>128</v>
      </c>
      <c r="K259" s="106">
        <v>3</v>
      </c>
      <c r="L259" s="106" t="s">
        <v>14</v>
      </c>
      <c r="M259" s="106"/>
      <c r="N259" s="117">
        <f t="shared" si="50"/>
        <v>100000</v>
      </c>
      <c r="O259" s="118">
        <f t="shared" si="50"/>
        <v>88200</v>
      </c>
      <c r="P259" s="359">
        <f t="shared" si="47"/>
        <v>88.2</v>
      </c>
    </row>
    <row r="260" spans="1:16">
      <c r="A260" s="99" t="s">
        <v>284</v>
      </c>
      <c r="B260" s="47"/>
      <c r="C260" s="47"/>
      <c r="D260" s="47"/>
      <c r="E260" s="47"/>
      <c r="F260" s="47"/>
      <c r="G260" s="47"/>
      <c r="H260" s="47"/>
      <c r="I260" s="11"/>
      <c r="J260" s="140" t="s">
        <v>128</v>
      </c>
      <c r="K260" s="11">
        <v>37</v>
      </c>
      <c r="L260" s="11" t="s">
        <v>121</v>
      </c>
      <c r="M260" s="11"/>
      <c r="N260" s="119">
        <f t="shared" si="50"/>
        <v>100000</v>
      </c>
      <c r="O260" s="120">
        <f t="shared" si="50"/>
        <v>88200</v>
      </c>
      <c r="P260" s="360">
        <f t="shared" si="47"/>
        <v>88.2</v>
      </c>
    </row>
    <row r="261" spans="1:16">
      <c r="A261" s="97" t="s">
        <v>284</v>
      </c>
      <c r="B261" s="61" t="s">
        <v>4</v>
      </c>
      <c r="C261" s="61"/>
      <c r="D261" s="61" t="s">
        <v>6</v>
      </c>
      <c r="E261" s="61"/>
      <c r="F261" s="61"/>
      <c r="G261" s="61"/>
      <c r="H261" s="61"/>
      <c r="I261" s="12"/>
      <c r="J261" s="93" t="s">
        <v>128</v>
      </c>
      <c r="K261" s="12">
        <v>372</v>
      </c>
      <c r="L261" s="12" t="s">
        <v>65</v>
      </c>
      <c r="M261" s="12"/>
      <c r="N261" s="121">
        <v>100000</v>
      </c>
      <c r="O261" s="123">
        <v>88200</v>
      </c>
      <c r="P261" s="361">
        <f t="shared" si="47"/>
        <v>88.2</v>
      </c>
    </row>
    <row r="262" spans="1:16">
      <c r="A262" s="100" t="s">
        <v>257</v>
      </c>
      <c r="B262" s="137" t="s">
        <v>100</v>
      </c>
      <c r="C262" s="86"/>
      <c r="D262" s="86"/>
      <c r="E262" s="86" t="s">
        <v>15</v>
      </c>
      <c r="F262" s="86"/>
      <c r="G262" s="86"/>
      <c r="H262" s="86"/>
      <c r="I262" s="88"/>
      <c r="J262" s="100"/>
      <c r="K262" s="87" t="s">
        <v>243</v>
      </c>
      <c r="L262" s="87"/>
      <c r="M262" s="87"/>
      <c r="N262" s="148">
        <f t="shared" ref="N262:O265" si="51">N263</f>
        <v>10000</v>
      </c>
      <c r="O262" s="162">
        <f t="shared" si="51"/>
        <v>42000</v>
      </c>
      <c r="P262" s="165">
        <f t="shared" si="47"/>
        <v>420</v>
      </c>
    </row>
    <row r="263" spans="1:16">
      <c r="A263" s="79" t="s">
        <v>285</v>
      </c>
      <c r="B263" s="101" t="s">
        <v>100</v>
      </c>
      <c r="C263" s="94"/>
      <c r="D263" s="94"/>
      <c r="E263" s="94" t="s">
        <v>15</v>
      </c>
      <c r="F263" s="94"/>
      <c r="G263" s="94"/>
      <c r="H263" s="94"/>
      <c r="I263" s="81"/>
      <c r="J263" s="79">
        <v>1040</v>
      </c>
      <c r="K263" s="80" t="s">
        <v>244</v>
      </c>
      <c r="L263" s="80"/>
      <c r="M263" s="80"/>
      <c r="N263" s="304">
        <f t="shared" si="51"/>
        <v>10000</v>
      </c>
      <c r="O263" s="305">
        <f t="shared" si="51"/>
        <v>42000</v>
      </c>
      <c r="P263" s="166">
        <f t="shared" si="47"/>
        <v>420</v>
      </c>
    </row>
    <row r="264" spans="1:16" ht="14.45" customHeight="1">
      <c r="A264" s="98" t="s">
        <v>285</v>
      </c>
      <c r="B264" s="102"/>
      <c r="C264" s="103"/>
      <c r="D264" s="103"/>
      <c r="E264" s="103"/>
      <c r="F264" s="103"/>
      <c r="G264" s="103"/>
      <c r="H264" s="103"/>
      <c r="I264" s="95"/>
      <c r="J264" s="96" t="s">
        <v>129</v>
      </c>
      <c r="K264" s="106">
        <v>3</v>
      </c>
      <c r="L264" s="106" t="s">
        <v>14</v>
      </c>
      <c r="M264" s="106"/>
      <c r="N264" s="117">
        <f t="shared" si="51"/>
        <v>10000</v>
      </c>
      <c r="O264" s="118">
        <f t="shared" si="51"/>
        <v>42000</v>
      </c>
      <c r="P264" s="274">
        <f t="shared" si="47"/>
        <v>420</v>
      </c>
    </row>
    <row r="265" spans="1:16">
      <c r="A265" s="97" t="s">
        <v>285</v>
      </c>
      <c r="B265" s="105"/>
      <c r="C265" s="61"/>
      <c r="D265" s="61"/>
      <c r="E265" s="61"/>
      <c r="F265" s="61"/>
      <c r="G265" s="61"/>
      <c r="H265" s="61"/>
      <c r="I265" s="92"/>
      <c r="J265" s="93" t="s">
        <v>129</v>
      </c>
      <c r="K265" s="12">
        <v>37</v>
      </c>
      <c r="L265" s="12" t="s">
        <v>121</v>
      </c>
      <c r="M265" s="12"/>
      <c r="N265" s="121">
        <f t="shared" si="51"/>
        <v>10000</v>
      </c>
      <c r="O265" s="123">
        <f t="shared" si="51"/>
        <v>42000</v>
      </c>
      <c r="P265" s="345">
        <f t="shared" si="47"/>
        <v>420</v>
      </c>
    </row>
    <row r="266" spans="1:16">
      <c r="A266" s="98" t="s">
        <v>285</v>
      </c>
      <c r="B266" s="102" t="s">
        <v>100</v>
      </c>
      <c r="C266" s="103"/>
      <c r="D266" s="103"/>
      <c r="E266" s="103" t="s">
        <v>15</v>
      </c>
      <c r="F266" s="103"/>
      <c r="G266" s="103"/>
      <c r="H266" s="103"/>
      <c r="I266" s="95"/>
      <c r="J266" s="96" t="s">
        <v>129</v>
      </c>
      <c r="K266" s="106">
        <v>372</v>
      </c>
      <c r="L266" s="106" t="s">
        <v>65</v>
      </c>
      <c r="M266" s="106"/>
      <c r="N266" s="432">
        <v>10000</v>
      </c>
      <c r="O266" s="433">
        <v>42000</v>
      </c>
      <c r="P266" s="274">
        <f t="shared" si="47"/>
        <v>420</v>
      </c>
    </row>
    <row r="267" spans="1:16">
      <c r="A267" s="100" t="s">
        <v>258</v>
      </c>
      <c r="B267" s="137" t="s">
        <v>100</v>
      </c>
      <c r="C267" s="86"/>
      <c r="D267" s="86"/>
      <c r="E267" s="86" t="s">
        <v>15</v>
      </c>
      <c r="F267" s="86"/>
      <c r="G267" s="86"/>
      <c r="H267" s="86"/>
      <c r="I267" s="88"/>
      <c r="J267" s="100"/>
      <c r="K267" s="87" t="s">
        <v>245</v>
      </c>
      <c r="L267" s="87"/>
      <c r="M267" s="87"/>
      <c r="N267" s="302">
        <f t="shared" ref="N267:O270" si="52">N268</f>
        <v>10000</v>
      </c>
      <c r="O267" s="303">
        <f t="shared" si="52"/>
        <v>15000</v>
      </c>
      <c r="P267" s="165">
        <f t="shared" si="47"/>
        <v>150</v>
      </c>
    </row>
    <row r="268" spans="1:16" ht="14.45" customHeight="1">
      <c r="A268" s="79" t="s">
        <v>286</v>
      </c>
      <c r="B268" s="94" t="s">
        <v>100</v>
      </c>
      <c r="C268" s="94"/>
      <c r="D268" s="94"/>
      <c r="E268" s="94" t="s">
        <v>15</v>
      </c>
      <c r="F268" s="94"/>
      <c r="G268" s="94"/>
      <c r="H268" s="94"/>
      <c r="I268" s="81"/>
      <c r="J268" s="79">
        <v>1090</v>
      </c>
      <c r="K268" s="410" t="s">
        <v>320</v>
      </c>
      <c r="L268" s="484" t="s">
        <v>394</v>
      </c>
      <c r="M268" s="484"/>
      <c r="N268" s="149">
        <f t="shared" si="52"/>
        <v>10000</v>
      </c>
      <c r="O268" s="155">
        <f t="shared" si="52"/>
        <v>15000</v>
      </c>
      <c r="P268" s="166">
        <f t="shared" si="47"/>
        <v>150</v>
      </c>
    </row>
    <row r="269" spans="1:16">
      <c r="A269" s="99" t="s">
        <v>286</v>
      </c>
      <c r="B269" s="47"/>
      <c r="C269" s="47"/>
      <c r="D269" s="47"/>
      <c r="E269" s="47"/>
      <c r="F269" s="47"/>
      <c r="G269" s="47"/>
      <c r="H269" s="47"/>
      <c r="I269" s="11"/>
      <c r="J269" s="96" t="s">
        <v>130</v>
      </c>
      <c r="K269" s="11">
        <v>3</v>
      </c>
      <c r="L269" s="11" t="s">
        <v>14</v>
      </c>
      <c r="M269" s="11"/>
      <c r="N269" s="117">
        <f t="shared" si="52"/>
        <v>10000</v>
      </c>
      <c r="O269" s="118">
        <f t="shared" si="52"/>
        <v>15000</v>
      </c>
      <c r="P269" s="359">
        <f t="shared" si="47"/>
        <v>150</v>
      </c>
    </row>
    <row r="270" spans="1:16">
      <c r="A270" s="99" t="s">
        <v>286</v>
      </c>
      <c r="B270" s="47"/>
      <c r="C270" s="47"/>
      <c r="D270" s="47"/>
      <c r="E270" s="47"/>
      <c r="F270" s="47"/>
      <c r="G270" s="47"/>
      <c r="H270" s="47"/>
      <c r="I270" s="11"/>
      <c r="J270" s="140" t="s">
        <v>130</v>
      </c>
      <c r="K270" s="11">
        <v>38</v>
      </c>
      <c r="L270" s="11" t="s">
        <v>108</v>
      </c>
      <c r="M270" s="11"/>
      <c r="N270" s="119">
        <f t="shared" si="52"/>
        <v>10000</v>
      </c>
      <c r="O270" s="120">
        <f t="shared" si="52"/>
        <v>15000</v>
      </c>
      <c r="P270" s="360">
        <f t="shared" si="47"/>
        <v>150</v>
      </c>
    </row>
    <row r="271" spans="1:16">
      <c r="A271" s="97" t="s">
        <v>286</v>
      </c>
      <c r="B271" s="61" t="s">
        <v>100</v>
      </c>
      <c r="C271" s="61"/>
      <c r="D271" s="61"/>
      <c r="E271" s="61" t="s">
        <v>15</v>
      </c>
      <c r="F271" s="61"/>
      <c r="G271" s="61"/>
      <c r="H271" s="61"/>
      <c r="I271" s="12"/>
      <c r="J271" s="93" t="s">
        <v>130</v>
      </c>
      <c r="K271" s="12">
        <v>381</v>
      </c>
      <c r="L271" s="12" t="s">
        <v>67</v>
      </c>
      <c r="M271" s="12"/>
      <c r="N271" s="121">
        <v>10000</v>
      </c>
      <c r="O271" s="123">
        <v>15000</v>
      </c>
      <c r="P271" s="361">
        <f t="shared" si="47"/>
        <v>150</v>
      </c>
    </row>
    <row r="272" spans="1:1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</row>
  </sheetData>
  <mergeCells count="29">
    <mergeCell ref="L268:M268"/>
    <mergeCell ref="L67:M67"/>
    <mergeCell ref="L69:M69"/>
    <mergeCell ref="P6:P7"/>
    <mergeCell ref="P14:P15"/>
    <mergeCell ref="L43:M43"/>
    <mergeCell ref="L44:M44"/>
    <mergeCell ref="L33:M33"/>
    <mergeCell ref="L34:M34"/>
    <mergeCell ref="L36:M36"/>
    <mergeCell ref="L39:M39"/>
    <mergeCell ref="L109:M109"/>
    <mergeCell ref="L110:M110"/>
    <mergeCell ref="A1:P1"/>
    <mergeCell ref="A3:P3"/>
    <mergeCell ref="L53:M53"/>
    <mergeCell ref="L65:M65"/>
    <mergeCell ref="L66:M66"/>
    <mergeCell ref="A14:A15"/>
    <mergeCell ref="B14:B15"/>
    <mergeCell ref="C14:C15"/>
    <mergeCell ref="D14:D15"/>
    <mergeCell ref="E14:E15"/>
    <mergeCell ref="F14:F15"/>
    <mergeCell ref="G14:G15"/>
    <mergeCell ref="H14:H15"/>
    <mergeCell ref="J14:J15"/>
    <mergeCell ref="N14:N15"/>
    <mergeCell ref="O14:O1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0"/>
  <sheetViews>
    <sheetView tabSelected="1" topLeftCell="A34" workbookViewId="0">
      <selection activeCell="A50" sqref="A50"/>
    </sheetView>
  </sheetViews>
  <sheetFormatPr defaultRowHeight="15"/>
  <cols>
    <col min="1" max="1" width="10.28515625" customWidth="1"/>
    <col min="2" max="2" width="8.7109375" customWidth="1"/>
    <col min="3" max="3" width="1" customWidth="1"/>
    <col min="4" max="4" width="6" customWidth="1"/>
    <col min="5" max="5" width="5.140625" customWidth="1"/>
    <col min="6" max="6" width="10.85546875" customWidth="1"/>
    <col min="7" max="7" width="46.7109375" customWidth="1"/>
    <col min="8" max="8" width="9.85546875" customWidth="1"/>
    <col min="9" max="9" width="10.140625" customWidth="1"/>
    <col min="10" max="10" width="22.42578125" customWidth="1"/>
  </cols>
  <sheetData>
    <row r="1" spans="1:10" ht="14.45" customHeight="1">
      <c r="A1" s="491" t="s">
        <v>389</v>
      </c>
      <c r="B1" s="491"/>
      <c r="C1" s="491"/>
      <c r="D1" s="491"/>
      <c r="E1" s="491"/>
      <c r="F1" s="491"/>
      <c r="G1" s="491"/>
      <c r="H1" s="491"/>
      <c r="I1" s="491"/>
      <c r="J1" s="491"/>
    </row>
    <row r="2" spans="1:10" ht="14.45" customHeight="1">
      <c r="A2" s="238"/>
      <c r="B2" s="238"/>
      <c r="C2" s="238"/>
      <c r="D2" s="238"/>
      <c r="E2" s="238"/>
      <c r="F2" s="238"/>
      <c r="G2" s="238"/>
      <c r="H2" s="238"/>
      <c r="I2" s="238"/>
      <c r="J2" s="238"/>
    </row>
    <row r="3" spans="1:10">
      <c r="A3" s="492" t="s">
        <v>134</v>
      </c>
      <c r="B3" s="492"/>
      <c r="C3" s="492"/>
      <c r="D3" s="492"/>
      <c r="E3" s="492"/>
      <c r="F3" s="492"/>
      <c r="G3" s="492"/>
      <c r="H3" s="492"/>
      <c r="I3" s="492"/>
      <c r="J3" s="492"/>
    </row>
    <row r="4" spans="1:10">
      <c r="A4" s="506" t="s">
        <v>175</v>
      </c>
      <c r="B4" s="506"/>
      <c r="C4" s="506"/>
      <c r="D4" s="506"/>
      <c r="E4" s="506"/>
      <c r="F4" s="506"/>
      <c r="G4" s="506"/>
      <c r="H4" s="506"/>
      <c r="I4" s="506"/>
      <c r="J4" s="506"/>
    </row>
    <row r="5" spans="1:10">
      <c r="A5" s="506" t="s">
        <v>174</v>
      </c>
      <c r="B5" s="506"/>
      <c r="C5" s="506"/>
      <c r="D5" s="506"/>
      <c r="E5" s="506"/>
      <c r="F5" s="506"/>
      <c r="G5" s="506"/>
      <c r="H5" s="506"/>
      <c r="I5" s="506"/>
      <c r="J5" s="506"/>
    </row>
    <row r="6" spans="1:10" ht="14.45" customHeight="1"/>
    <row r="7" spans="1:10" ht="24" customHeight="1">
      <c r="A7" s="496" t="s">
        <v>135</v>
      </c>
      <c r="B7" s="498" t="s">
        <v>136</v>
      </c>
      <c r="C7" s="499"/>
      <c r="D7" s="502" t="s">
        <v>328</v>
      </c>
      <c r="E7" s="503"/>
      <c r="F7" s="50" t="s">
        <v>137</v>
      </c>
      <c r="G7" s="504" t="s">
        <v>327</v>
      </c>
      <c r="H7" s="504" t="s">
        <v>173</v>
      </c>
      <c r="I7" s="513" t="s">
        <v>385</v>
      </c>
      <c r="J7" s="504" t="s">
        <v>138</v>
      </c>
    </row>
    <row r="8" spans="1:10" ht="33.6" customHeight="1">
      <c r="A8" s="497"/>
      <c r="B8" s="500"/>
      <c r="C8" s="501"/>
      <c r="D8" s="50" t="s">
        <v>139</v>
      </c>
      <c r="E8" s="50" t="s">
        <v>140</v>
      </c>
      <c r="F8" s="237" t="s">
        <v>333</v>
      </c>
      <c r="G8" s="505"/>
      <c r="H8" s="505"/>
      <c r="I8" s="513"/>
      <c r="J8" s="505"/>
    </row>
    <row r="9" spans="1:10" ht="27.6" customHeight="1">
      <c r="A9" s="493" t="s">
        <v>141</v>
      </c>
      <c r="B9" s="507" t="s">
        <v>464</v>
      </c>
      <c r="C9" s="508"/>
      <c r="D9" s="247" t="s">
        <v>331</v>
      </c>
      <c r="E9" s="248" t="s">
        <v>332</v>
      </c>
      <c r="F9" s="249" t="s">
        <v>361</v>
      </c>
      <c r="G9" s="256" t="s">
        <v>453</v>
      </c>
      <c r="H9" s="250">
        <v>10000</v>
      </c>
      <c r="I9" s="250">
        <v>21000</v>
      </c>
      <c r="J9" s="246" t="s">
        <v>335</v>
      </c>
    </row>
    <row r="10" spans="1:10" ht="27.6" customHeight="1">
      <c r="A10" s="494"/>
      <c r="B10" s="509"/>
      <c r="C10" s="510"/>
      <c r="D10" s="247" t="s">
        <v>331</v>
      </c>
      <c r="E10" s="248" t="s">
        <v>332</v>
      </c>
      <c r="F10" s="249" t="s">
        <v>482</v>
      </c>
      <c r="G10" s="256" t="s">
        <v>440</v>
      </c>
      <c r="H10" s="250">
        <v>100000</v>
      </c>
      <c r="I10" s="250">
        <v>151000</v>
      </c>
      <c r="J10" s="246" t="s">
        <v>463</v>
      </c>
    </row>
    <row r="11" spans="1:10" ht="27.6" customHeight="1">
      <c r="A11" s="494"/>
      <c r="B11" s="509"/>
      <c r="C11" s="510"/>
      <c r="D11" s="247" t="s">
        <v>331</v>
      </c>
      <c r="E11" s="248" t="s">
        <v>332</v>
      </c>
      <c r="F11" s="249" t="s">
        <v>368</v>
      </c>
      <c r="G11" s="256" t="s">
        <v>454</v>
      </c>
      <c r="H11" s="250">
        <v>0</v>
      </c>
      <c r="I11" s="250">
        <v>36000</v>
      </c>
      <c r="J11" s="246" t="s">
        <v>422</v>
      </c>
    </row>
    <row r="12" spans="1:10" ht="27.6" customHeight="1">
      <c r="A12" s="494"/>
      <c r="B12" s="511"/>
      <c r="C12" s="512"/>
      <c r="D12" s="247" t="s">
        <v>331</v>
      </c>
      <c r="E12" s="248" t="s">
        <v>332</v>
      </c>
      <c r="F12" s="249" t="s">
        <v>375</v>
      </c>
      <c r="G12" s="256" t="s">
        <v>455</v>
      </c>
      <c r="H12" s="250">
        <v>6000</v>
      </c>
      <c r="I12" s="250">
        <v>6250</v>
      </c>
      <c r="J12" s="246" t="s">
        <v>334</v>
      </c>
    </row>
    <row r="13" spans="1:10" ht="27.6" customHeight="1">
      <c r="A13" s="494"/>
      <c r="B13" s="507" t="s">
        <v>418</v>
      </c>
      <c r="C13" s="508"/>
      <c r="D13" s="247" t="s">
        <v>331</v>
      </c>
      <c r="E13" s="248" t="s">
        <v>332</v>
      </c>
      <c r="F13" s="249" t="s">
        <v>483</v>
      </c>
      <c r="G13" s="256" t="s">
        <v>484</v>
      </c>
      <c r="H13" s="250">
        <v>0</v>
      </c>
      <c r="I13" s="250">
        <v>107500</v>
      </c>
      <c r="J13" s="246" t="s">
        <v>465</v>
      </c>
    </row>
    <row r="14" spans="1:10" ht="27.6" customHeight="1">
      <c r="A14" s="495"/>
      <c r="B14" s="511"/>
      <c r="C14" s="512"/>
      <c r="D14" s="247" t="s">
        <v>331</v>
      </c>
      <c r="E14" s="248" t="s">
        <v>332</v>
      </c>
      <c r="F14" s="249" t="s">
        <v>485</v>
      </c>
      <c r="G14" s="256" t="s">
        <v>486</v>
      </c>
      <c r="H14" s="250">
        <v>0</v>
      </c>
      <c r="I14" s="250">
        <v>17300</v>
      </c>
      <c r="J14" s="246" t="s">
        <v>466</v>
      </c>
    </row>
    <row r="15" spans="1:10" ht="27.6" customHeight="1">
      <c r="A15" s="493" t="s">
        <v>142</v>
      </c>
      <c r="B15" s="507" t="s">
        <v>143</v>
      </c>
      <c r="C15" s="508"/>
      <c r="D15" s="247" t="s">
        <v>331</v>
      </c>
      <c r="E15" s="248" t="s">
        <v>338</v>
      </c>
      <c r="F15" s="249" t="s">
        <v>362</v>
      </c>
      <c r="G15" s="256" t="s">
        <v>441</v>
      </c>
      <c r="H15" s="250">
        <v>1278300</v>
      </c>
      <c r="I15" s="250">
        <v>1710000</v>
      </c>
      <c r="J15" s="246" t="s">
        <v>144</v>
      </c>
    </row>
    <row r="16" spans="1:10" ht="27.6" customHeight="1">
      <c r="A16" s="494"/>
      <c r="B16" s="509"/>
      <c r="C16" s="510"/>
      <c r="D16" s="247" t="s">
        <v>331</v>
      </c>
      <c r="E16" s="248" t="s">
        <v>338</v>
      </c>
      <c r="F16" s="249" t="s">
        <v>363</v>
      </c>
      <c r="G16" s="256" t="s">
        <v>467</v>
      </c>
      <c r="H16" s="250">
        <v>0</v>
      </c>
      <c r="I16" s="250">
        <v>306500</v>
      </c>
      <c r="J16" s="246" t="s">
        <v>469</v>
      </c>
    </row>
    <row r="17" spans="1:10" ht="27.6" customHeight="1">
      <c r="A17" s="494"/>
      <c r="B17" s="509"/>
      <c r="C17" s="510"/>
      <c r="D17" s="247" t="s">
        <v>331</v>
      </c>
      <c r="E17" s="248" t="s">
        <v>338</v>
      </c>
      <c r="F17" s="249" t="s">
        <v>468</v>
      </c>
      <c r="G17" s="256" t="s">
        <v>442</v>
      </c>
      <c r="H17" s="250">
        <v>1500000</v>
      </c>
      <c r="I17" s="250">
        <v>8154000</v>
      </c>
      <c r="J17" s="246" t="s">
        <v>470</v>
      </c>
    </row>
    <row r="18" spans="1:10" ht="27.6" customHeight="1">
      <c r="A18" s="494"/>
      <c r="B18" s="507" t="s">
        <v>471</v>
      </c>
      <c r="C18" s="508"/>
      <c r="D18" s="247" t="s">
        <v>331</v>
      </c>
      <c r="E18" s="248" t="s">
        <v>338</v>
      </c>
      <c r="F18" s="249" t="s">
        <v>364</v>
      </c>
      <c r="G18" s="256" t="s">
        <v>443</v>
      </c>
      <c r="H18" s="250">
        <v>1000000</v>
      </c>
      <c r="I18" s="250">
        <v>66787</v>
      </c>
      <c r="J18" s="251" t="s">
        <v>339</v>
      </c>
    </row>
    <row r="19" spans="1:10" ht="27.6" customHeight="1">
      <c r="A19" s="494"/>
      <c r="B19" s="509"/>
      <c r="C19" s="510"/>
      <c r="D19" s="247" t="s">
        <v>331</v>
      </c>
      <c r="E19" s="248" t="s">
        <v>338</v>
      </c>
      <c r="F19" s="249" t="s">
        <v>365</v>
      </c>
      <c r="G19" s="256" t="s">
        <v>444</v>
      </c>
      <c r="H19" s="250">
        <v>155000</v>
      </c>
      <c r="I19" s="250">
        <v>23093</v>
      </c>
      <c r="J19" s="251" t="s">
        <v>145</v>
      </c>
    </row>
    <row r="20" spans="1:10" ht="27.6" customHeight="1">
      <c r="A20" s="495"/>
      <c r="B20" s="511"/>
      <c r="C20" s="512"/>
      <c r="D20" s="247" t="s">
        <v>331</v>
      </c>
      <c r="E20" s="248" t="s">
        <v>338</v>
      </c>
      <c r="F20" s="249" t="s">
        <v>366</v>
      </c>
      <c r="G20" s="256" t="s">
        <v>445</v>
      </c>
      <c r="H20" s="250">
        <v>80000</v>
      </c>
      <c r="I20" s="250">
        <v>0</v>
      </c>
      <c r="J20" s="251" t="s">
        <v>145</v>
      </c>
    </row>
    <row r="21" spans="1:10" ht="27.6" customHeight="1">
      <c r="A21" s="493" t="s">
        <v>146</v>
      </c>
      <c r="B21" s="507" t="s">
        <v>153</v>
      </c>
      <c r="C21" s="508"/>
      <c r="D21" s="247" t="s">
        <v>331</v>
      </c>
      <c r="E21" s="248" t="s">
        <v>337</v>
      </c>
      <c r="F21" s="249" t="s">
        <v>367</v>
      </c>
      <c r="G21" s="256" t="s">
        <v>456</v>
      </c>
      <c r="H21" s="250">
        <v>260000</v>
      </c>
      <c r="I21" s="250">
        <v>335000</v>
      </c>
      <c r="J21" s="246" t="s">
        <v>147</v>
      </c>
    </row>
    <row r="22" spans="1:10" ht="27.6" customHeight="1">
      <c r="A22" s="494"/>
      <c r="B22" s="511"/>
      <c r="C22" s="512"/>
      <c r="D22" s="247" t="s">
        <v>331</v>
      </c>
      <c r="E22" s="248" t="s">
        <v>332</v>
      </c>
      <c r="F22" s="249" t="s">
        <v>368</v>
      </c>
      <c r="G22" s="256" t="s">
        <v>446</v>
      </c>
      <c r="H22" s="250">
        <v>40000</v>
      </c>
      <c r="I22" s="250">
        <v>73500</v>
      </c>
      <c r="J22" s="246" t="s">
        <v>152</v>
      </c>
    </row>
    <row r="23" spans="1:10" ht="27.6" customHeight="1">
      <c r="A23" s="494"/>
      <c r="B23" s="507" t="s">
        <v>155</v>
      </c>
      <c r="C23" s="508"/>
      <c r="D23" s="247" t="s">
        <v>329</v>
      </c>
      <c r="E23" s="248" t="s">
        <v>330</v>
      </c>
      <c r="F23" s="249" t="s">
        <v>369</v>
      </c>
      <c r="G23" s="256" t="s">
        <v>457</v>
      </c>
      <c r="H23" s="250">
        <v>150000</v>
      </c>
      <c r="I23" s="250">
        <v>165000</v>
      </c>
      <c r="J23" s="246" t="s">
        <v>336</v>
      </c>
    </row>
    <row r="24" spans="1:10" ht="27.6" customHeight="1">
      <c r="A24" s="494"/>
      <c r="B24" s="509"/>
      <c r="C24" s="510"/>
      <c r="D24" s="247" t="s">
        <v>331</v>
      </c>
      <c r="E24" s="248" t="s">
        <v>341</v>
      </c>
      <c r="F24" s="249" t="s">
        <v>480</v>
      </c>
      <c r="G24" s="256" t="s">
        <v>447</v>
      </c>
      <c r="H24" s="250">
        <v>10000</v>
      </c>
      <c r="I24" s="250">
        <v>3000</v>
      </c>
      <c r="J24" s="246" t="s">
        <v>347</v>
      </c>
    </row>
    <row r="25" spans="1:10" ht="27.6" customHeight="1">
      <c r="A25" s="494"/>
      <c r="B25" s="509"/>
      <c r="C25" s="510"/>
      <c r="D25" s="247" t="s">
        <v>331</v>
      </c>
      <c r="E25" s="248" t="s">
        <v>341</v>
      </c>
      <c r="F25" s="249" t="s">
        <v>370</v>
      </c>
      <c r="G25" s="256" t="s">
        <v>448</v>
      </c>
      <c r="H25" s="250">
        <v>5000</v>
      </c>
      <c r="I25" s="250">
        <v>1000</v>
      </c>
      <c r="J25" s="246" t="s">
        <v>348</v>
      </c>
    </row>
    <row r="26" spans="1:10" ht="27.6" customHeight="1">
      <c r="A26" s="494"/>
      <c r="B26" s="509"/>
      <c r="C26" s="510"/>
      <c r="D26" s="247" t="s">
        <v>331</v>
      </c>
      <c r="E26" s="248" t="s">
        <v>341</v>
      </c>
      <c r="F26" s="249" t="s">
        <v>371</v>
      </c>
      <c r="G26" s="256" t="s">
        <v>449</v>
      </c>
      <c r="H26" s="250">
        <v>35000</v>
      </c>
      <c r="I26" s="250">
        <v>48000</v>
      </c>
      <c r="J26" s="246" t="s">
        <v>356</v>
      </c>
    </row>
    <row r="27" spans="1:10" ht="27.6" customHeight="1">
      <c r="A27" s="494"/>
      <c r="B27" s="511"/>
      <c r="C27" s="512"/>
      <c r="D27" s="247" t="s">
        <v>331</v>
      </c>
      <c r="E27" s="248" t="s">
        <v>346</v>
      </c>
      <c r="F27" s="249" t="s">
        <v>372</v>
      </c>
      <c r="G27" s="256" t="s">
        <v>439</v>
      </c>
      <c r="H27" s="250">
        <v>30000</v>
      </c>
      <c r="I27" s="250">
        <v>13700</v>
      </c>
      <c r="J27" s="246" t="s">
        <v>458</v>
      </c>
    </row>
    <row r="28" spans="1:10" ht="27.6" customHeight="1">
      <c r="A28" s="494"/>
      <c r="B28" s="507" t="s">
        <v>154</v>
      </c>
      <c r="C28" s="508"/>
      <c r="D28" s="247" t="s">
        <v>331</v>
      </c>
      <c r="E28" s="248" t="s">
        <v>346</v>
      </c>
      <c r="F28" s="249" t="s">
        <v>373</v>
      </c>
      <c r="G28" s="256" t="s">
        <v>438</v>
      </c>
      <c r="H28" s="250">
        <v>100000</v>
      </c>
      <c r="I28" s="250">
        <v>0</v>
      </c>
      <c r="J28" s="246" t="s">
        <v>349</v>
      </c>
    </row>
    <row r="29" spans="1:10" ht="27.6" customHeight="1">
      <c r="A29" s="494"/>
      <c r="B29" s="509"/>
      <c r="C29" s="510"/>
      <c r="D29" s="247" t="s">
        <v>331</v>
      </c>
      <c r="E29" s="248" t="s">
        <v>340</v>
      </c>
      <c r="F29" s="249" t="s">
        <v>374</v>
      </c>
      <c r="G29" s="256" t="s">
        <v>473</v>
      </c>
      <c r="H29" s="250">
        <v>1600000</v>
      </c>
      <c r="I29" s="250">
        <v>506000</v>
      </c>
      <c r="J29" s="251" t="s">
        <v>342</v>
      </c>
    </row>
    <row r="30" spans="1:10" ht="27.6" customHeight="1">
      <c r="A30" s="494"/>
      <c r="B30" s="509"/>
      <c r="C30" s="510"/>
      <c r="D30" s="247" t="s">
        <v>331</v>
      </c>
      <c r="E30" s="248" t="s">
        <v>341</v>
      </c>
      <c r="F30" s="249" t="s">
        <v>479</v>
      </c>
      <c r="G30" s="256" t="s">
        <v>478</v>
      </c>
      <c r="H30" s="250">
        <v>150000</v>
      </c>
      <c r="I30" s="250">
        <v>299900</v>
      </c>
      <c r="J30" s="251" t="s">
        <v>344</v>
      </c>
    </row>
    <row r="31" spans="1:10" ht="27.6" customHeight="1">
      <c r="A31" s="495"/>
      <c r="B31" s="511"/>
      <c r="C31" s="512"/>
      <c r="D31" s="247" t="s">
        <v>331</v>
      </c>
      <c r="E31" s="248" t="s">
        <v>341</v>
      </c>
      <c r="F31" s="249" t="s">
        <v>376</v>
      </c>
      <c r="G31" s="256" t="s">
        <v>357</v>
      </c>
      <c r="H31" s="250">
        <v>300000</v>
      </c>
      <c r="I31" s="250">
        <v>611000</v>
      </c>
      <c r="J31" s="246" t="s">
        <v>343</v>
      </c>
    </row>
    <row r="32" spans="1:10" ht="27.6" customHeight="1">
      <c r="A32" s="493" t="s">
        <v>149</v>
      </c>
      <c r="B32" s="507" t="s">
        <v>150</v>
      </c>
      <c r="C32" s="508"/>
      <c r="D32" s="247" t="s">
        <v>331</v>
      </c>
      <c r="E32" s="252" t="s">
        <v>340</v>
      </c>
      <c r="F32" s="253" t="s">
        <v>377</v>
      </c>
      <c r="G32" s="257" t="s">
        <v>358</v>
      </c>
      <c r="H32" s="254">
        <v>60000</v>
      </c>
      <c r="I32" s="254">
        <v>50000</v>
      </c>
      <c r="J32" s="255" t="s">
        <v>148</v>
      </c>
    </row>
    <row r="33" spans="1:10" ht="27.6" customHeight="1">
      <c r="A33" s="494"/>
      <c r="B33" s="509"/>
      <c r="C33" s="510"/>
      <c r="D33" s="247" t="s">
        <v>331</v>
      </c>
      <c r="E33" s="252" t="s">
        <v>340</v>
      </c>
      <c r="F33" s="253" t="s">
        <v>378</v>
      </c>
      <c r="G33" s="257" t="s">
        <v>359</v>
      </c>
      <c r="H33" s="254">
        <v>280000</v>
      </c>
      <c r="I33" s="254">
        <v>240000</v>
      </c>
      <c r="J33" s="255" t="s">
        <v>342</v>
      </c>
    </row>
    <row r="34" spans="1:10" ht="27.6" customHeight="1">
      <c r="A34" s="494"/>
      <c r="B34" s="509"/>
      <c r="C34" s="510"/>
      <c r="D34" s="247" t="s">
        <v>331</v>
      </c>
      <c r="E34" s="252" t="s">
        <v>340</v>
      </c>
      <c r="F34" s="253" t="s">
        <v>379</v>
      </c>
      <c r="G34" s="257" t="s">
        <v>474</v>
      </c>
      <c r="H34" s="254">
        <v>45000</v>
      </c>
      <c r="I34" s="254">
        <v>62000</v>
      </c>
      <c r="J34" s="246" t="s">
        <v>353</v>
      </c>
    </row>
    <row r="35" spans="1:10" ht="27.6" customHeight="1">
      <c r="A35" s="494"/>
      <c r="B35" s="509"/>
      <c r="C35" s="510"/>
      <c r="D35" s="247" t="s">
        <v>331</v>
      </c>
      <c r="E35" s="252" t="s">
        <v>340</v>
      </c>
      <c r="F35" s="253" t="s">
        <v>476</v>
      </c>
      <c r="G35" s="257" t="s">
        <v>437</v>
      </c>
      <c r="H35" s="254">
        <v>10000</v>
      </c>
      <c r="I35" s="254">
        <v>0</v>
      </c>
      <c r="J35" s="246" t="s">
        <v>354</v>
      </c>
    </row>
    <row r="36" spans="1:10" ht="27.6" customHeight="1">
      <c r="A36" s="494"/>
      <c r="B36" s="509"/>
      <c r="C36" s="510"/>
      <c r="D36" s="247" t="s">
        <v>331</v>
      </c>
      <c r="E36" s="252" t="s">
        <v>340</v>
      </c>
      <c r="F36" s="253" t="s">
        <v>477</v>
      </c>
      <c r="G36" s="257" t="s">
        <v>435</v>
      </c>
      <c r="H36" s="254">
        <v>0</v>
      </c>
      <c r="I36" s="254">
        <v>20000</v>
      </c>
      <c r="J36" s="246" t="s">
        <v>472</v>
      </c>
    </row>
    <row r="37" spans="1:10" ht="27.6" customHeight="1">
      <c r="A37" s="495"/>
      <c r="B37" s="511"/>
      <c r="C37" s="512"/>
      <c r="D37" s="247" t="s">
        <v>331</v>
      </c>
      <c r="E37" s="252" t="s">
        <v>352</v>
      </c>
      <c r="F37" s="253" t="s">
        <v>380</v>
      </c>
      <c r="G37" s="257" t="s">
        <v>481</v>
      </c>
      <c r="H37" s="254">
        <v>110000</v>
      </c>
      <c r="I37" s="254">
        <v>115000</v>
      </c>
      <c r="J37" s="246" t="s">
        <v>355</v>
      </c>
    </row>
    <row r="38" spans="1:10" ht="27.6" customHeight="1">
      <c r="A38" s="493" t="s">
        <v>149</v>
      </c>
      <c r="B38" s="507" t="s">
        <v>150</v>
      </c>
      <c r="C38" s="508"/>
      <c r="D38" s="247" t="s">
        <v>331</v>
      </c>
      <c r="E38" s="252" t="s">
        <v>352</v>
      </c>
      <c r="F38" s="253" t="s">
        <v>381</v>
      </c>
      <c r="G38" s="257" t="s">
        <v>436</v>
      </c>
      <c r="H38" s="254">
        <v>5000</v>
      </c>
      <c r="I38" s="254">
        <v>1150</v>
      </c>
      <c r="J38" s="246" t="s">
        <v>355</v>
      </c>
    </row>
    <row r="39" spans="1:10" ht="27.6" customHeight="1">
      <c r="A39" s="494"/>
      <c r="B39" s="509"/>
      <c r="C39" s="510"/>
      <c r="D39" s="247" t="s">
        <v>331</v>
      </c>
      <c r="E39" s="252" t="s">
        <v>352</v>
      </c>
      <c r="F39" s="253" t="s">
        <v>382</v>
      </c>
      <c r="G39" s="257" t="s">
        <v>450</v>
      </c>
      <c r="H39" s="254">
        <v>100000</v>
      </c>
      <c r="I39" s="254">
        <v>88200</v>
      </c>
      <c r="J39" s="246" t="s">
        <v>355</v>
      </c>
    </row>
    <row r="40" spans="1:10" ht="27.6" customHeight="1">
      <c r="A40" s="494"/>
      <c r="B40" s="509"/>
      <c r="C40" s="510"/>
      <c r="D40" s="247" t="s">
        <v>331</v>
      </c>
      <c r="E40" s="252" t="s">
        <v>352</v>
      </c>
      <c r="F40" s="253" t="s">
        <v>383</v>
      </c>
      <c r="G40" s="257" t="s">
        <v>451</v>
      </c>
      <c r="H40" s="254">
        <v>10000</v>
      </c>
      <c r="I40" s="254">
        <v>42000</v>
      </c>
      <c r="J40" s="246" t="s">
        <v>148</v>
      </c>
    </row>
    <row r="41" spans="1:10" ht="27.6" customHeight="1">
      <c r="A41" s="495"/>
      <c r="B41" s="511"/>
      <c r="C41" s="512"/>
      <c r="D41" s="247" t="s">
        <v>331</v>
      </c>
      <c r="E41" s="252" t="s">
        <v>352</v>
      </c>
      <c r="F41" s="253" t="s">
        <v>360</v>
      </c>
      <c r="G41" s="257" t="s">
        <v>452</v>
      </c>
      <c r="H41" s="254">
        <v>10000</v>
      </c>
      <c r="I41" s="254">
        <v>15000</v>
      </c>
      <c r="J41" s="255" t="s">
        <v>148</v>
      </c>
    </row>
    <row r="42" spans="1:10" ht="14.45" customHeight="1"/>
    <row r="43" spans="1:10" s="18" customFormat="1" ht="17.45" customHeight="1">
      <c r="D43" s="406"/>
      <c r="E43" s="406"/>
      <c r="F43" s="407"/>
      <c r="G43" s="408" t="s">
        <v>151</v>
      </c>
      <c r="H43" s="409"/>
      <c r="I43" s="409"/>
      <c r="J43" s="407"/>
    </row>
    <row r="44" spans="1:10" s="18" customFormat="1" ht="20.45" customHeight="1">
      <c r="A44" s="515" t="s">
        <v>493</v>
      </c>
      <c r="B44" s="515"/>
      <c r="C44" s="515"/>
      <c r="D44" s="515"/>
      <c r="E44" s="515"/>
      <c r="F44" s="515"/>
      <c r="G44" s="515"/>
      <c r="H44" s="515"/>
      <c r="I44" s="515"/>
      <c r="J44" s="515"/>
    </row>
    <row r="45" spans="1:10" ht="18.600000000000001" customHeight="1">
      <c r="A45" s="1"/>
      <c r="B45" s="7"/>
      <c r="C45" s="7"/>
      <c r="D45" s="7"/>
      <c r="E45" s="7"/>
      <c r="F45" s="7"/>
      <c r="G45" s="7"/>
      <c r="H45" s="7"/>
      <c r="I45" s="6"/>
      <c r="J45" s="6"/>
    </row>
    <row r="46" spans="1:10">
      <c r="A46" s="48" t="s">
        <v>487</v>
      </c>
      <c r="B46" s="49"/>
      <c r="C46" s="49"/>
      <c r="D46" s="49"/>
      <c r="E46" s="8"/>
      <c r="F46" s="8"/>
      <c r="G46" s="8" t="s">
        <v>4</v>
      </c>
      <c r="H46" s="9" t="s">
        <v>4</v>
      </c>
      <c r="I46" s="8"/>
      <c r="J46" s="8"/>
    </row>
    <row r="47" spans="1:10">
      <c r="A47" s="48" t="s">
        <v>489</v>
      </c>
      <c r="B47" s="49"/>
      <c r="C47" s="49"/>
      <c r="D47" s="49"/>
      <c r="E47" s="8"/>
      <c r="F47" s="8"/>
      <c r="G47" s="277" t="s">
        <v>390</v>
      </c>
      <c r="H47" s="9" t="s">
        <v>4</v>
      </c>
      <c r="I47" s="8"/>
      <c r="J47" s="8"/>
    </row>
    <row r="48" spans="1:10">
      <c r="A48" s="48"/>
      <c r="B48" s="49"/>
      <c r="C48" s="49"/>
      <c r="D48" s="49"/>
      <c r="E48" s="8"/>
      <c r="F48" s="8"/>
      <c r="G48" s="418" t="s">
        <v>490</v>
      </c>
      <c r="H48" s="514" t="s">
        <v>491</v>
      </c>
      <c r="I48" s="514"/>
      <c r="J48" s="514"/>
    </row>
    <row r="49" spans="1:10">
      <c r="A49" s="48" t="s">
        <v>498</v>
      </c>
      <c r="B49" s="49"/>
      <c r="C49" s="49"/>
      <c r="D49" s="49"/>
      <c r="E49" s="8"/>
      <c r="F49" s="8"/>
      <c r="G49" s="276"/>
      <c r="H49" s="514" t="s">
        <v>492</v>
      </c>
      <c r="I49" s="514"/>
      <c r="J49" s="514"/>
    </row>
    <row r="50" spans="1:10">
      <c r="A50" s="8"/>
      <c r="B50" s="8"/>
      <c r="C50" s="8"/>
      <c r="D50" s="8"/>
      <c r="E50" s="8"/>
      <c r="F50" s="8"/>
      <c r="G50" s="8"/>
      <c r="H50" s="417"/>
      <c r="I50" s="514"/>
      <c r="J50" s="514"/>
    </row>
  </sheetData>
  <mergeCells count="29">
    <mergeCell ref="B18:C20"/>
    <mergeCell ref="A32:A37"/>
    <mergeCell ref="B32:C37"/>
    <mergeCell ref="B28:C31"/>
    <mergeCell ref="I50:J50"/>
    <mergeCell ref="A44:J44"/>
    <mergeCell ref="H48:J48"/>
    <mergeCell ref="B21:C22"/>
    <mergeCell ref="B23:C27"/>
    <mergeCell ref="A21:A31"/>
    <mergeCell ref="A38:A41"/>
    <mergeCell ref="B38:C41"/>
    <mergeCell ref="H49:J49"/>
    <mergeCell ref="A1:J1"/>
    <mergeCell ref="A3:J3"/>
    <mergeCell ref="A15:A20"/>
    <mergeCell ref="A7:A8"/>
    <mergeCell ref="B7:C8"/>
    <mergeCell ref="D7:E7"/>
    <mergeCell ref="G7:G8"/>
    <mergeCell ref="A4:J4"/>
    <mergeCell ref="A5:J5"/>
    <mergeCell ref="B9:C12"/>
    <mergeCell ref="J7:J8"/>
    <mergeCell ref="H7:H8"/>
    <mergeCell ref="I7:I8"/>
    <mergeCell ref="A9:A14"/>
    <mergeCell ref="B13:C14"/>
    <mergeCell ref="B15:C17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BISKUPIJA</dc:creator>
  <cp:lastModifiedBy>Windows User</cp:lastModifiedBy>
  <cp:lastPrinted>2020-12-17T11:53:32Z</cp:lastPrinted>
  <dcterms:created xsi:type="dcterms:W3CDTF">2018-11-09T08:18:00Z</dcterms:created>
  <dcterms:modified xsi:type="dcterms:W3CDTF">2020-12-17T12:13:16Z</dcterms:modified>
</cp:coreProperties>
</file>