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KUMENTI_\Desktop\OPĆINA BISKUPIJA\PRORAČUN\2022\IZVRŠENJE PRORAČUNA 2021\"/>
    </mc:Choice>
  </mc:AlternateContent>
  <xr:revisionPtr revIDLastSave="0" documentId="13_ncr:1_{5CDB61B6-0553-470E-8AEF-85A47D191537}" xr6:coauthVersionLast="36" xr6:coauthVersionMax="36" xr10:uidLastSave="{00000000-0000-0000-0000-000000000000}"/>
  <bookViews>
    <workbookView xWindow="0" yWindow="0" windowWidth="23040" windowHeight="9060" tabRatio="999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69" i="1" l="1"/>
  <c r="O69" i="1"/>
  <c r="P104" i="1"/>
  <c r="P103" i="1"/>
  <c r="O104" i="1"/>
  <c r="O103" i="1"/>
  <c r="P89" i="1"/>
  <c r="O89" i="1"/>
  <c r="O88" i="1"/>
  <c r="P88" i="1" l="1"/>
  <c r="Q107" i="2" l="1"/>
  <c r="R82" i="2" l="1"/>
  <c r="R83" i="2"/>
  <c r="R81" i="2"/>
  <c r="R309" i="2"/>
  <c r="R310" i="2"/>
  <c r="R308" i="2"/>
  <c r="R279" i="2"/>
  <c r="R280" i="2"/>
  <c r="R278" i="2"/>
  <c r="R242" i="2"/>
  <c r="R243" i="2"/>
  <c r="R241" i="2"/>
  <c r="R205" i="2"/>
  <c r="R204" i="2"/>
  <c r="R203" i="2"/>
  <c r="Q191" i="2"/>
  <c r="Q197" i="2"/>
  <c r="R195" i="2"/>
  <c r="R196" i="2"/>
  <c r="R187" i="2"/>
  <c r="R188" i="2"/>
  <c r="R186" i="2"/>
  <c r="Q184" i="2"/>
  <c r="Q183" i="2"/>
  <c r="Q182" i="2"/>
  <c r="Q181" i="2"/>
  <c r="Q180" i="2"/>
  <c r="Q179" i="2"/>
  <c r="Q178" i="2"/>
  <c r="Q177" i="2"/>
  <c r="R131" i="2"/>
  <c r="R130" i="2"/>
  <c r="R129" i="2"/>
  <c r="R123" i="2"/>
  <c r="R111" i="2"/>
  <c r="R107" i="2"/>
  <c r="R115" i="2"/>
  <c r="R114" i="2"/>
  <c r="R113" i="2"/>
  <c r="R87" i="2"/>
  <c r="R86" i="2"/>
  <c r="R85" i="2"/>
  <c r="R79" i="2"/>
  <c r="R78" i="2"/>
  <c r="R67" i="2"/>
  <c r="R26" i="2"/>
  <c r="R193" i="2" l="1"/>
  <c r="P194" i="2"/>
  <c r="R194" i="2" s="1"/>
  <c r="N99" i="1"/>
  <c r="P176" i="2"/>
  <c r="P175" i="2" s="1"/>
  <c r="P75" i="2" l="1"/>
  <c r="R75" i="2" s="1"/>
  <c r="P76" i="2"/>
  <c r="N155" i="2" l="1"/>
  <c r="O155" i="2"/>
  <c r="P157" i="2"/>
  <c r="P156" i="2" s="1"/>
  <c r="P155" i="2" s="1"/>
  <c r="P66" i="2"/>
  <c r="R66" i="2" s="1"/>
  <c r="M98" i="1" l="1"/>
  <c r="M74" i="1" l="1"/>
  <c r="O71" i="2" l="1"/>
  <c r="P112" i="2"/>
  <c r="O112" i="2"/>
  <c r="N112" i="2"/>
  <c r="O162" i="2" l="1"/>
  <c r="O189" i="2" l="1"/>
  <c r="P307" i="2" l="1"/>
  <c r="O307" i="2"/>
  <c r="N307" i="2"/>
  <c r="P303" i="2"/>
  <c r="O303" i="2"/>
  <c r="N303" i="2"/>
  <c r="P277" i="2"/>
  <c r="O277" i="2"/>
  <c r="N277" i="2"/>
  <c r="P240" i="2"/>
  <c r="O240" i="2"/>
  <c r="N240" i="2"/>
  <c r="R307" i="2" l="1"/>
  <c r="R240" i="2"/>
  <c r="R277" i="2"/>
  <c r="P202" i="2"/>
  <c r="O202" i="2"/>
  <c r="N202" i="2"/>
  <c r="P185" i="2"/>
  <c r="O185" i="2"/>
  <c r="N185" i="2"/>
  <c r="R202" i="2" l="1"/>
  <c r="R185" i="2"/>
  <c r="P128" i="2"/>
  <c r="O128" i="2"/>
  <c r="N128" i="2"/>
  <c r="R128" i="2" l="1"/>
  <c r="P124" i="2"/>
  <c r="O124" i="2"/>
  <c r="N124" i="2"/>
  <c r="P84" i="2" l="1"/>
  <c r="O84" i="2"/>
  <c r="N84" i="2"/>
  <c r="P80" i="2"/>
  <c r="O80" i="2"/>
  <c r="N80" i="2"/>
  <c r="R84" i="2" l="1"/>
  <c r="R80" i="2"/>
  <c r="P73" i="2"/>
  <c r="R73" i="2" s="1"/>
  <c r="Q73" i="2" l="1"/>
  <c r="N98" i="1"/>
  <c r="N103" i="1"/>
  <c r="N88" i="1"/>
  <c r="N68" i="1"/>
  <c r="L28" i="1" l="1"/>
  <c r="L31" i="1"/>
  <c r="L48" i="1"/>
  <c r="L71" i="1"/>
  <c r="L74" i="1"/>
  <c r="L98" i="1"/>
  <c r="L108" i="1"/>
  <c r="L107" i="1" s="1"/>
  <c r="L111" i="1"/>
  <c r="L32" i="1" s="1"/>
  <c r="L112" i="1"/>
  <c r="L116" i="1"/>
  <c r="L33" i="1" l="1"/>
  <c r="L39" i="1"/>
  <c r="P174" i="2"/>
  <c r="P173" i="2" s="1"/>
  <c r="P151" i="2"/>
  <c r="Q151" i="2" s="1"/>
  <c r="P38" i="2"/>
  <c r="P256" i="2"/>
  <c r="O254" i="2"/>
  <c r="O244" i="2"/>
  <c r="P246" i="2"/>
  <c r="P245" i="2" s="1"/>
  <c r="R215" i="2"/>
  <c r="O212" i="2"/>
  <c r="P214" i="2"/>
  <c r="N212" i="2"/>
  <c r="R184" i="2"/>
  <c r="R177" i="2"/>
  <c r="R178" i="2"/>
  <c r="R179" i="2"/>
  <c r="R180" i="2"/>
  <c r="R181" i="2"/>
  <c r="R182" i="2"/>
  <c r="P136" i="2"/>
  <c r="P135" i="2" s="1"/>
  <c r="P140" i="2"/>
  <c r="P139" i="2" s="1"/>
  <c r="P138" i="2" s="1"/>
  <c r="N134" i="2"/>
  <c r="O116" i="2"/>
  <c r="P118" i="2"/>
  <c r="P117" i="2" s="1"/>
  <c r="R285" i="2"/>
  <c r="P283" i="2"/>
  <c r="P218" i="2"/>
  <c r="N216" i="2"/>
  <c r="R214" i="2" l="1"/>
  <c r="P255" i="2"/>
  <c r="N254" i="2"/>
  <c r="P244" i="2"/>
  <c r="P213" i="2"/>
  <c r="N244" i="2"/>
  <c r="N138" i="2"/>
  <c r="P134" i="2"/>
  <c r="P133" i="2" s="1"/>
  <c r="P132" i="2" s="1"/>
  <c r="O138" i="2"/>
  <c r="O134" i="2"/>
  <c r="N116" i="2"/>
  <c r="P217" i="2"/>
  <c r="P216" i="2" s="1"/>
  <c r="P116" i="2"/>
  <c r="O216" i="2"/>
  <c r="R213" i="2" l="1"/>
  <c r="P212" i="2"/>
  <c r="P254" i="2"/>
  <c r="N133" i="2"/>
  <c r="N132" i="2" s="1"/>
  <c r="O133" i="2"/>
  <c r="O132" i="2" s="1"/>
  <c r="O108" i="2"/>
  <c r="P110" i="2"/>
  <c r="N108" i="2"/>
  <c r="P109" i="2" l="1"/>
  <c r="R109" i="2" s="1"/>
  <c r="R110" i="2"/>
  <c r="P108" i="2"/>
  <c r="R108" i="2" s="1"/>
  <c r="N273" i="2"/>
  <c r="N53" i="1" l="1"/>
  <c r="N72" i="1"/>
  <c r="N71" i="1" s="1"/>
  <c r="N90" i="1" l="1"/>
  <c r="P91" i="1"/>
  <c r="P54" i="1"/>
  <c r="P90" i="1" l="1"/>
  <c r="P118" i="1"/>
  <c r="O118" i="1"/>
  <c r="P73" i="1"/>
  <c r="Q335" i="2"/>
  <c r="Q325" i="2"/>
  <c r="Q272" i="2"/>
  <c r="Q276" i="2"/>
  <c r="Q239" i="2"/>
  <c r="Q201" i="2"/>
  <c r="Q91" i="2"/>
  <c r="Q99" i="2"/>
  <c r="Q31" i="2"/>
  <c r="R39" i="2"/>
  <c r="O93" i="1"/>
  <c r="O95" i="1"/>
  <c r="O96" i="1"/>
  <c r="P58" i="1"/>
  <c r="O58" i="1"/>
  <c r="O60" i="1"/>
  <c r="O61" i="1"/>
  <c r="O63" i="1"/>
  <c r="O64" i="1"/>
  <c r="O65" i="1"/>
  <c r="O67" i="1"/>
  <c r="R234" i="2" l="1"/>
  <c r="P233" i="2"/>
  <c r="P232" i="2" s="1"/>
  <c r="P231" i="2" s="1"/>
  <c r="P23" i="2"/>
  <c r="R232" i="2" l="1"/>
  <c r="R233" i="2"/>
  <c r="O231" i="2"/>
  <c r="R212" i="2"/>
  <c r="N231" i="2" l="1"/>
  <c r="O68" i="1"/>
  <c r="R231" i="2"/>
  <c r="R284" i="2"/>
  <c r="Q230" i="2"/>
  <c r="Q154" i="2"/>
  <c r="Q36" i="2"/>
  <c r="O55" i="1" l="1"/>
  <c r="O56" i="1"/>
  <c r="O57" i="1"/>
  <c r="P68" i="2" l="1"/>
  <c r="P59" i="2"/>
  <c r="P53" i="2"/>
  <c r="P35" i="2"/>
  <c r="P168" i="2"/>
  <c r="R230" i="2" l="1"/>
  <c r="O301" i="2"/>
  <c r="P301" i="2"/>
  <c r="R272" i="2"/>
  <c r="P271" i="2"/>
  <c r="O269" i="2"/>
  <c r="N227" i="2"/>
  <c r="P229" i="2"/>
  <c r="O227" i="2"/>
  <c r="P200" i="2"/>
  <c r="Q271" i="2" l="1"/>
  <c r="Q200" i="2"/>
  <c r="P300" i="2"/>
  <c r="P199" i="2"/>
  <c r="P228" i="2"/>
  <c r="R228" i="2" s="1"/>
  <c r="Q229" i="2"/>
  <c r="P270" i="2"/>
  <c r="R270" i="2" s="1"/>
  <c r="R271" i="2"/>
  <c r="R229" i="2"/>
  <c r="O300" i="2"/>
  <c r="O299" i="2" s="1"/>
  <c r="N25" i="1"/>
  <c r="P55" i="1"/>
  <c r="N299" i="2" l="1"/>
  <c r="N269" i="2"/>
  <c r="Q270" i="2"/>
  <c r="N198" i="2"/>
  <c r="Q199" i="2"/>
  <c r="P227" i="2"/>
  <c r="Q228" i="2"/>
  <c r="P299" i="2"/>
  <c r="P269" i="2"/>
  <c r="P198" i="2"/>
  <c r="N112" i="1"/>
  <c r="N108" i="1"/>
  <c r="M108" i="1"/>
  <c r="M107" i="1" s="1"/>
  <c r="M112" i="1"/>
  <c r="M111" i="1" s="1"/>
  <c r="Q269" i="2" l="1"/>
  <c r="Q198" i="2"/>
  <c r="N111" i="1"/>
  <c r="N107" i="1"/>
  <c r="R227" i="2"/>
  <c r="Q227" i="2"/>
  <c r="R269" i="2"/>
  <c r="N33" i="1"/>
  <c r="M32" i="1"/>
  <c r="M31" i="1"/>
  <c r="M33" i="1" l="1"/>
  <c r="P295" i="2"/>
  <c r="Q321" i="2"/>
  <c r="R298" i="2"/>
  <c r="Q176" i="2"/>
  <c r="Q69" i="2"/>
  <c r="Q24" i="2"/>
  <c r="R36" i="2"/>
  <c r="R37" i="2"/>
  <c r="Q37" i="2"/>
  <c r="Q39" i="2"/>
  <c r="Q41" i="2"/>
  <c r="P40" i="2"/>
  <c r="P64" i="2"/>
  <c r="P98" i="2"/>
  <c r="P97" i="2" s="1"/>
  <c r="P96" i="2" s="1"/>
  <c r="P102" i="2"/>
  <c r="P106" i="2"/>
  <c r="R106" i="2" s="1"/>
  <c r="P122" i="2"/>
  <c r="R122" i="2" s="1"/>
  <c r="P153" i="2"/>
  <c r="P150" i="2" s="1"/>
  <c r="P238" i="2"/>
  <c r="P237" i="2" s="1"/>
  <c r="P236" i="2" s="1"/>
  <c r="P235" i="2" s="1"/>
  <c r="P267" i="2"/>
  <c r="P266" i="2" s="1"/>
  <c r="P265" i="2" s="1"/>
  <c r="P275" i="2"/>
  <c r="Q275" i="2" s="1"/>
  <c r="P320" i="2"/>
  <c r="P319" i="2" s="1"/>
  <c r="P318" i="2" s="1"/>
  <c r="P324" i="2"/>
  <c r="P323" i="2" s="1"/>
  <c r="P322" i="2" s="1"/>
  <c r="P334" i="2"/>
  <c r="P333" i="2" s="1"/>
  <c r="P332" i="2" s="1"/>
  <c r="P331" i="2" s="1"/>
  <c r="O100" i="2"/>
  <c r="O104" i="2"/>
  <c r="N189" i="2"/>
  <c r="Q268" i="2"/>
  <c r="Q211" i="2"/>
  <c r="R69" i="2"/>
  <c r="Q56" i="2"/>
  <c r="R41" i="2"/>
  <c r="Q25" i="2"/>
  <c r="O100" i="1"/>
  <c r="O101" i="1"/>
  <c r="O102" i="1"/>
  <c r="P100" i="1"/>
  <c r="P101" i="1"/>
  <c r="P102" i="1"/>
  <c r="P76" i="1"/>
  <c r="P77" i="1"/>
  <c r="P78" i="1"/>
  <c r="P79" i="1"/>
  <c r="P80" i="1"/>
  <c r="P82" i="1"/>
  <c r="P83" i="1"/>
  <c r="P84" i="1"/>
  <c r="P85" i="1"/>
  <c r="P87" i="1"/>
  <c r="P93" i="1"/>
  <c r="P95" i="1"/>
  <c r="P97" i="1"/>
  <c r="O76" i="1"/>
  <c r="O77" i="1"/>
  <c r="O78" i="1"/>
  <c r="O79" i="1"/>
  <c r="O80" i="1"/>
  <c r="O82" i="1"/>
  <c r="O83" i="1"/>
  <c r="O84" i="1"/>
  <c r="O85" i="1"/>
  <c r="O87" i="1"/>
  <c r="O97" i="1"/>
  <c r="P50" i="1"/>
  <c r="P51" i="1"/>
  <c r="P52" i="1"/>
  <c r="P56" i="1"/>
  <c r="P57" i="1"/>
  <c r="P60" i="1"/>
  <c r="P61" i="1"/>
  <c r="P63" i="1"/>
  <c r="P64" i="1"/>
  <c r="P65" i="1"/>
  <c r="P70" i="1"/>
  <c r="O50" i="1"/>
  <c r="O51" i="1"/>
  <c r="O52" i="1"/>
  <c r="O70" i="1"/>
  <c r="P52" i="2" l="1"/>
  <c r="P51" i="2" s="1"/>
  <c r="N149" i="2"/>
  <c r="P34" i="2"/>
  <c r="P121" i="2"/>
  <c r="R121" i="2" s="1"/>
  <c r="Q153" i="2"/>
  <c r="P274" i="2"/>
  <c r="Q274" i="2" s="1"/>
  <c r="N318" i="2"/>
  <c r="Q318" i="2" s="1"/>
  <c r="Q319" i="2"/>
  <c r="Q320" i="2"/>
  <c r="P105" i="2"/>
  <c r="R105" i="2" s="1"/>
  <c r="P101" i="2"/>
  <c r="R101" i="2" s="1"/>
  <c r="N117" i="1"/>
  <c r="Q68" i="2"/>
  <c r="O120" i="2"/>
  <c r="R38" i="2"/>
  <c r="P100" i="2" l="1"/>
  <c r="P120" i="2"/>
  <c r="R120" i="2" s="1"/>
  <c r="N92" i="2"/>
  <c r="P149" i="2"/>
  <c r="Q149" i="2" s="1"/>
  <c r="Q150" i="2"/>
  <c r="P273" i="2"/>
  <c r="Q273" i="2" s="1"/>
  <c r="P104" i="2"/>
  <c r="R68" i="2"/>
  <c r="N116" i="1"/>
  <c r="Q324" i="2"/>
  <c r="Q334" i="2"/>
  <c r="Q267" i="2"/>
  <c r="Q238" i="2"/>
  <c r="Q175" i="2"/>
  <c r="N36" i="1" l="1"/>
  <c r="O281" i="2"/>
  <c r="N265" i="2"/>
  <c r="Q265" i="2" s="1"/>
  <c r="N173" i="2"/>
  <c r="N172" i="2" s="1"/>
  <c r="Q333" i="2"/>
  <c r="Q237" i="2"/>
  <c r="Q323" i="2"/>
  <c r="N208" i="2"/>
  <c r="N207" i="2" s="1"/>
  <c r="Q98" i="2"/>
  <c r="Q38" i="2"/>
  <c r="N120" i="2" l="1"/>
  <c r="O36" i="1"/>
  <c r="Q266" i="2"/>
  <c r="Q174" i="2"/>
  <c r="N332" i="2"/>
  <c r="Q332" i="2" s="1"/>
  <c r="Q173" i="2"/>
  <c r="Q97" i="2"/>
  <c r="N322" i="2"/>
  <c r="Q322" i="2" s="1"/>
  <c r="N236" i="2"/>
  <c r="N235" i="2" s="1"/>
  <c r="O332" i="2"/>
  <c r="O331" i="2" s="1"/>
  <c r="O327" i="2"/>
  <c r="O326" i="2" s="1"/>
  <c r="O322" i="2"/>
  <c r="O318" i="2"/>
  <c r="O314" i="2"/>
  <c r="O286" i="2"/>
  <c r="O273" i="2"/>
  <c r="O265" i="2"/>
  <c r="O261" i="2"/>
  <c r="O252" i="2"/>
  <c r="O251" i="2" s="1"/>
  <c r="O250" i="2" s="1"/>
  <c r="O236" i="2"/>
  <c r="O235" i="2" s="1"/>
  <c r="O223" i="2"/>
  <c r="O222" i="2" s="1"/>
  <c r="O173" i="2"/>
  <c r="O172" i="2" s="1"/>
  <c r="O145" i="2"/>
  <c r="O96" i="2"/>
  <c r="O88" i="2"/>
  <c r="O43" i="2"/>
  <c r="O42" i="2" s="1"/>
  <c r="O28" i="2"/>
  <c r="O27" i="2" s="1"/>
  <c r="N49" i="1"/>
  <c r="M48" i="1"/>
  <c r="P72" i="1"/>
  <c r="O260" i="2" l="1"/>
  <c r="O249" i="2"/>
  <c r="O248" i="2" s="1"/>
  <c r="O149" i="2"/>
  <c r="O144" i="2" s="1"/>
  <c r="N145" i="2"/>
  <c r="N144" i="2" s="1"/>
  <c r="R40" i="2"/>
  <c r="O208" i="2"/>
  <c r="O207" i="2" s="1"/>
  <c r="Q235" i="2"/>
  <c r="Q236" i="2"/>
  <c r="M116" i="1"/>
  <c r="P117" i="1"/>
  <c r="M71" i="1"/>
  <c r="P71" i="1" s="1"/>
  <c r="N171" i="2"/>
  <c r="O313" i="2"/>
  <c r="R173" i="2"/>
  <c r="N331" i="2"/>
  <c r="Q331" i="2" s="1"/>
  <c r="N96" i="2"/>
  <c r="Q96" i="2" s="1"/>
  <c r="O117" i="1"/>
  <c r="O171" i="2" l="1"/>
  <c r="P36" i="1"/>
  <c r="P116" i="1"/>
  <c r="O92" i="2"/>
  <c r="P25" i="1"/>
  <c r="N104" i="2"/>
  <c r="N100" i="2"/>
  <c r="R20" i="2"/>
  <c r="R24" i="2"/>
  <c r="R25" i="2"/>
  <c r="R31" i="2"/>
  <c r="R46" i="2"/>
  <c r="R54" i="2"/>
  <c r="R55" i="2"/>
  <c r="R56" i="2"/>
  <c r="R57" i="2"/>
  <c r="R58" i="2"/>
  <c r="R60" i="2"/>
  <c r="R61" i="2"/>
  <c r="R62" i="2"/>
  <c r="R63" i="2"/>
  <c r="R65" i="2"/>
  <c r="R74" i="2"/>
  <c r="R91" i="2"/>
  <c r="R96" i="2"/>
  <c r="R97" i="2"/>
  <c r="R98" i="2"/>
  <c r="R99" i="2"/>
  <c r="R148" i="2"/>
  <c r="R149" i="2"/>
  <c r="R150" i="2"/>
  <c r="R153" i="2"/>
  <c r="R154" i="2"/>
  <c r="R165" i="2"/>
  <c r="R169" i="2"/>
  <c r="R170" i="2"/>
  <c r="R174" i="2"/>
  <c r="R175" i="2"/>
  <c r="R176" i="2"/>
  <c r="R192" i="2"/>
  <c r="R211" i="2"/>
  <c r="R226" i="2"/>
  <c r="R236" i="2"/>
  <c r="R237" i="2"/>
  <c r="R238" i="2"/>
  <c r="R239" i="2"/>
  <c r="R253" i="2"/>
  <c r="R264" i="2"/>
  <c r="R265" i="2"/>
  <c r="R266" i="2"/>
  <c r="R267" i="2"/>
  <c r="R268" i="2"/>
  <c r="R273" i="2"/>
  <c r="R274" i="2"/>
  <c r="R275" i="2"/>
  <c r="R276" i="2"/>
  <c r="R289" i="2"/>
  <c r="R317" i="2"/>
  <c r="R318" i="2"/>
  <c r="R319" i="2"/>
  <c r="R320" i="2"/>
  <c r="R321" i="2"/>
  <c r="R322" i="2"/>
  <c r="R323" i="2"/>
  <c r="R324" i="2"/>
  <c r="R325" i="2"/>
  <c r="R330" i="2"/>
  <c r="R331" i="2"/>
  <c r="R332" i="2"/>
  <c r="R333" i="2"/>
  <c r="R334" i="2"/>
  <c r="R335" i="2"/>
  <c r="Q20" i="2"/>
  <c r="Q46" i="2"/>
  <c r="Q54" i="2"/>
  <c r="Q55" i="2"/>
  <c r="Q57" i="2"/>
  <c r="Q58" i="2"/>
  <c r="Q60" i="2"/>
  <c r="Q61" i="2"/>
  <c r="Q62" i="2"/>
  <c r="Q63" i="2"/>
  <c r="Q65" i="2"/>
  <c r="Q74" i="2"/>
  <c r="Q148" i="2"/>
  <c r="Q165" i="2"/>
  <c r="Q169" i="2"/>
  <c r="Q170" i="2"/>
  <c r="Q226" i="2"/>
  <c r="Q253" i="2"/>
  <c r="Q264" i="2"/>
  <c r="Q289" i="2"/>
  <c r="Q298" i="2"/>
  <c r="Q317" i="2"/>
  <c r="Q330" i="2"/>
  <c r="O116" i="1" l="1"/>
  <c r="P33" i="2"/>
  <c r="P32" i="2" s="1"/>
  <c r="O206" i="2"/>
  <c r="P22" i="2"/>
  <c r="N27" i="1"/>
  <c r="R283" i="2"/>
  <c r="P90" i="2"/>
  <c r="P89" i="2" s="1"/>
  <c r="P45" i="2"/>
  <c r="P210" i="2"/>
  <c r="P208" i="2" s="1"/>
  <c r="P207" i="2" s="1"/>
  <c r="P263" i="2"/>
  <c r="P262" i="2" s="1"/>
  <c r="P297" i="2"/>
  <c r="P288" i="2"/>
  <c r="P287" i="2" s="1"/>
  <c r="P286" i="2" s="1"/>
  <c r="P147" i="2"/>
  <c r="P146" i="2" s="1"/>
  <c r="P145" i="2" s="1"/>
  <c r="P144" i="2" s="1"/>
  <c r="P30" i="2"/>
  <c r="P316" i="2"/>
  <c r="P315" i="2" s="1"/>
  <c r="P314" i="2" s="1"/>
  <c r="P313" i="2" s="1"/>
  <c r="P312" i="2" s="1"/>
  <c r="P311" i="2" s="1"/>
  <c r="P225" i="2"/>
  <c r="P224" i="2" s="1"/>
  <c r="P223" i="2" s="1"/>
  <c r="P222" i="2" s="1"/>
  <c r="P221" i="2" s="1"/>
  <c r="P329" i="2"/>
  <c r="P328" i="2" s="1"/>
  <c r="P327" i="2" s="1"/>
  <c r="P326" i="2" s="1"/>
  <c r="P94" i="2"/>
  <c r="P252" i="2"/>
  <c r="P164" i="2"/>
  <c r="P163" i="2" s="1"/>
  <c r="P162" i="2" s="1"/>
  <c r="P167" i="2"/>
  <c r="P19" i="2"/>
  <c r="P18" i="2" s="1"/>
  <c r="N94" i="1"/>
  <c r="N92" i="1"/>
  <c r="N86" i="1"/>
  <c r="N81" i="1"/>
  <c r="N75" i="1"/>
  <c r="N66" i="1"/>
  <c r="O66" i="1" s="1"/>
  <c r="N62" i="1"/>
  <c r="O62" i="1" s="1"/>
  <c r="N59" i="1"/>
  <c r="P59" i="1" s="1"/>
  <c r="N327" i="2"/>
  <c r="N326" i="2" s="1"/>
  <c r="N314" i="2"/>
  <c r="N313" i="2" s="1"/>
  <c r="N286" i="2"/>
  <c r="N261" i="2"/>
  <c r="N250" i="2"/>
  <c r="N223" i="2"/>
  <c r="N166" i="2"/>
  <c r="N162" i="2"/>
  <c r="N143" i="2"/>
  <c r="N142" i="2" s="1"/>
  <c r="N71" i="2"/>
  <c r="N43" i="2"/>
  <c r="N42" i="2" s="1"/>
  <c r="O92" i="1" l="1"/>
  <c r="N74" i="1"/>
  <c r="N26" i="1" s="1"/>
  <c r="N249" i="2"/>
  <c r="N248" i="2" s="1"/>
  <c r="Q90" i="2"/>
  <c r="Q30" i="2"/>
  <c r="N222" i="2"/>
  <c r="N221" i="2" s="1"/>
  <c r="R297" i="2"/>
  <c r="P294" i="2"/>
  <c r="P293" i="2" s="1"/>
  <c r="P292" i="2" s="1"/>
  <c r="N33" i="2"/>
  <c r="N32" i="2" s="1"/>
  <c r="Q32" i="2" s="1"/>
  <c r="Q40" i="2"/>
  <c r="O99" i="1"/>
  <c r="P99" i="1"/>
  <c r="P68" i="1"/>
  <c r="N312" i="2"/>
  <c r="N311" i="2" s="1"/>
  <c r="R210" i="2"/>
  <c r="Q210" i="2"/>
  <c r="P282" i="2"/>
  <c r="R282" i="2" s="1"/>
  <c r="N51" i="2"/>
  <c r="P93" i="2"/>
  <c r="P209" i="2"/>
  <c r="Q327" i="2"/>
  <c r="R327" i="2"/>
  <c r="R223" i="2"/>
  <c r="Q223" i="2"/>
  <c r="R314" i="2"/>
  <c r="Q314" i="2"/>
  <c r="R146" i="2"/>
  <c r="Q146" i="2"/>
  <c r="R286" i="2"/>
  <c r="Q286" i="2"/>
  <c r="R90" i="2"/>
  <c r="Q167" i="2"/>
  <c r="R64" i="2"/>
  <c r="Q64" i="2"/>
  <c r="Q168" i="2"/>
  <c r="R162" i="2"/>
  <c r="Q162" i="2"/>
  <c r="Q18" i="2"/>
  <c r="R18" i="2"/>
  <c r="R163" i="2"/>
  <c r="Q163" i="2"/>
  <c r="Q328" i="2"/>
  <c r="R328" i="2"/>
  <c r="R224" i="2"/>
  <c r="Q224" i="2"/>
  <c r="Q315" i="2"/>
  <c r="R315" i="2"/>
  <c r="R147" i="2"/>
  <c r="Q147" i="2"/>
  <c r="Q287" i="2"/>
  <c r="R287" i="2"/>
  <c r="P261" i="2"/>
  <c r="Q262" i="2"/>
  <c r="R262" i="2"/>
  <c r="P44" i="2"/>
  <c r="Q45" i="2"/>
  <c r="R45" i="2"/>
  <c r="Q59" i="2"/>
  <c r="R35" i="2"/>
  <c r="Q35" i="2"/>
  <c r="R252" i="2"/>
  <c r="Q252" i="2"/>
  <c r="R326" i="2"/>
  <c r="Q326" i="2"/>
  <c r="R30" i="2"/>
  <c r="R145" i="2"/>
  <c r="Q145" i="2"/>
  <c r="Q297" i="2"/>
  <c r="R89" i="2"/>
  <c r="Q53" i="2"/>
  <c r="Q19" i="2"/>
  <c r="R19" i="2"/>
  <c r="R164" i="2"/>
  <c r="Q164" i="2"/>
  <c r="R329" i="2"/>
  <c r="Q329" i="2"/>
  <c r="R225" i="2"/>
  <c r="Q225" i="2"/>
  <c r="R316" i="2"/>
  <c r="Q316" i="2"/>
  <c r="Q288" i="2"/>
  <c r="R288" i="2"/>
  <c r="Q263" i="2"/>
  <c r="R263" i="2"/>
  <c r="P72" i="2"/>
  <c r="P71" i="2" s="1"/>
  <c r="P251" i="2"/>
  <c r="P29" i="2"/>
  <c r="P88" i="2"/>
  <c r="N48" i="1"/>
  <c r="N24" i="1" s="1"/>
  <c r="N293" i="2"/>
  <c r="N292" i="2" s="1"/>
  <c r="N161" i="2"/>
  <c r="N160" i="2" s="1"/>
  <c r="N21" i="2"/>
  <c r="N17" i="2"/>
  <c r="O27" i="1"/>
  <c r="O94" i="1"/>
  <c r="O86" i="1"/>
  <c r="O81" i="1"/>
  <c r="O59" i="1"/>
  <c r="O53" i="1"/>
  <c r="P166" i="2"/>
  <c r="P161" i="2" s="1"/>
  <c r="P160" i="2" s="1"/>
  <c r="P21" i="2"/>
  <c r="P17" i="2"/>
  <c r="O166" i="2"/>
  <c r="O161" i="2" s="1"/>
  <c r="O160" i="2" s="1"/>
  <c r="O159" i="2" s="1"/>
  <c r="P81" i="1"/>
  <c r="O293" i="2"/>
  <c r="O292" i="2" s="1"/>
  <c r="O259" i="2"/>
  <c r="O258" i="2" s="1"/>
  <c r="O143" i="2"/>
  <c r="O142" i="2" s="1"/>
  <c r="O312" i="2"/>
  <c r="O311" i="2" s="1"/>
  <c r="O17" i="2"/>
  <c r="O21" i="2"/>
  <c r="P27" i="1"/>
  <c r="P94" i="1"/>
  <c r="P92" i="1"/>
  <c r="P86" i="1"/>
  <c r="P62" i="1"/>
  <c r="P53" i="1"/>
  <c r="N220" i="2" l="1"/>
  <c r="Q29" i="2"/>
  <c r="N281" i="2"/>
  <c r="N88" i="2"/>
  <c r="Q88" i="2" s="1"/>
  <c r="Q89" i="2"/>
  <c r="N28" i="2"/>
  <c r="R222" i="2"/>
  <c r="Q222" i="2"/>
  <c r="P75" i="1"/>
  <c r="O75" i="1"/>
  <c r="R59" i="2"/>
  <c r="N28" i="1"/>
  <c r="N39" i="1" s="1"/>
  <c r="P49" i="1"/>
  <c r="O49" i="1"/>
  <c r="R17" i="2"/>
  <c r="P16" i="2"/>
  <c r="P281" i="2"/>
  <c r="P260" i="2" s="1"/>
  <c r="R209" i="2"/>
  <c r="Q209" i="2"/>
  <c r="R53" i="2"/>
  <c r="R34" i="2"/>
  <c r="O33" i="2"/>
  <c r="P92" i="2"/>
  <c r="P50" i="2" s="1"/>
  <c r="R167" i="2"/>
  <c r="Q23" i="2"/>
  <c r="R168" i="2"/>
  <c r="R313" i="2"/>
  <c r="Q313" i="2"/>
  <c r="R29" i="2"/>
  <c r="P28" i="2"/>
  <c r="P43" i="2"/>
  <c r="R44" i="2"/>
  <c r="Q44" i="2"/>
  <c r="R23" i="2"/>
  <c r="Q33" i="2"/>
  <c r="Q34" i="2"/>
  <c r="Q52" i="2"/>
  <c r="Q251" i="2"/>
  <c r="R251" i="2"/>
  <c r="P250" i="2"/>
  <c r="P249" i="2" s="1"/>
  <c r="Q51" i="2"/>
  <c r="Q21" i="2"/>
  <c r="R21" i="2"/>
  <c r="R261" i="2"/>
  <c r="Q261" i="2"/>
  <c r="Q22" i="2"/>
  <c r="R166" i="2"/>
  <c r="Q166" i="2"/>
  <c r="R294" i="2"/>
  <c r="Q294" i="2"/>
  <c r="O221" i="2"/>
  <c r="O220" i="2" s="1"/>
  <c r="R235" i="2"/>
  <c r="Q17" i="2"/>
  <c r="Q221" i="2"/>
  <c r="P143" i="2"/>
  <c r="R144" i="2"/>
  <c r="Q144" i="2"/>
  <c r="N291" i="2"/>
  <c r="N290" i="2" s="1"/>
  <c r="R88" i="2"/>
  <c r="Q72" i="2"/>
  <c r="R72" i="2"/>
  <c r="R22" i="2"/>
  <c r="P98" i="1"/>
  <c r="O98" i="1"/>
  <c r="N16" i="2"/>
  <c r="O291" i="2"/>
  <c r="O290" i="2" s="1"/>
  <c r="O16" i="2"/>
  <c r="P49" i="2" l="1"/>
  <c r="P48" i="2" s="1"/>
  <c r="N50" i="2"/>
  <c r="N49" i="2" s="1"/>
  <c r="N48" i="2" s="1"/>
  <c r="N260" i="2"/>
  <c r="N259" i="2" s="1"/>
  <c r="N258" i="2" s="1"/>
  <c r="N27" i="2"/>
  <c r="Q28" i="2"/>
  <c r="R260" i="2"/>
  <c r="R281" i="2"/>
  <c r="Q292" i="2"/>
  <c r="P48" i="1"/>
  <c r="P74" i="1"/>
  <c r="P26" i="1"/>
  <c r="P24" i="1"/>
  <c r="O48" i="1"/>
  <c r="O24" i="1"/>
  <c r="O74" i="1"/>
  <c r="Q208" i="2"/>
  <c r="R208" i="2"/>
  <c r="R16" i="2"/>
  <c r="R221" i="2"/>
  <c r="O32" i="2"/>
  <c r="R32" i="2" s="1"/>
  <c r="R33" i="2"/>
  <c r="Q312" i="2"/>
  <c r="R312" i="2"/>
  <c r="N206" i="2"/>
  <c r="N159" i="2" s="1"/>
  <c r="Q71" i="2"/>
  <c r="R71" i="2"/>
  <c r="O51" i="2"/>
  <c r="O50" i="2" s="1"/>
  <c r="R52" i="2"/>
  <c r="P142" i="2"/>
  <c r="R143" i="2"/>
  <c r="Q143" i="2"/>
  <c r="R161" i="2"/>
  <c r="Q161" i="2"/>
  <c r="R293" i="2"/>
  <c r="Q293" i="2"/>
  <c r="P42" i="2"/>
  <c r="R43" i="2"/>
  <c r="Q43" i="2"/>
  <c r="Q16" i="2"/>
  <c r="Q250" i="2"/>
  <c r="R250" i="2"/>
  <c r="R28" i="2"/>
  <c r="P27" i="2"/>
  <c r="Q27" i="2" l="1"/>
  <c r="N14" i="2"/>
  <c r="N13" i="2" s="1"/>
  <c r="N12" i="2" s="1"/>
  <c r="Q260" i="2"/>
  <c r="P259" i="2"/>
  <c r="P258" i="2" s="1"/>
  <c r="P14" i="2"/>
  <c r="P206" i="2"/>
  <c r="P291" i="2"/>
  <c r="Q291" i="2" s="1"/>
  <c r="R292" i="2"/>
  <c r="M28" i="1"/>
  <c r="M39" i="1" s="1"/>
  <c r="O26" i="1"/>
  <c r="R207" i="2"/>
  <c r="N47" i="2"/>
  <c r="O14" i="2"/>
  <c r="O13" i="2" s="1"/>
  <c r="O12" i="2" s="1"/>
  <c r="Q207" i="2"/>
  <c r="R160" i="2"/>
  <c r="Q311" i="2"/>
  <c r="R311" i="2"/>
  <c r="R27" i="2"/>
  <c r="R249" i="2"/>
  <c r="Q249" i="2"/>
  <c r="P248" i="2"/>
  <c r="P220" i="2" s="1"/>
  <c r="R142" i="2"/>
  <c r="Q142" i="2"/>
  <c r="Q50" i="2"/>
  <c r="Q42" i="2"/>
  <c r="R42" i="2"/>
  <c r="O49" i="2"/>
  <c r="O48" i="2" s="1"/>
  <c r="O47" i="2" s="1"/>
  <c r="R51" i="2"/>
  <c r="R206" i="2" l="1"/>
  <c r="N11" i="2"/>
  <c r="Q259" i="2"/>
  <c r="O11" i="2"/>
  <c r="R259" i="2"/>
  <c r="P290" i="2"/>
  <c r="Q290" i="2" s="1"/>
  <c r="Q206" i="2"/>
  <c r="R291" i="2"/>
  <c r="R14" i="2"/>
  <c r="Q160" i="2"/>
  <c r="R50" i="2"/>
  <c r="Q49" i="2"/>
  <c r="R49" i="2"/>
  <c r="R248" i="2"/>
  <c r="Q248" i="2"/>
  <c r="Q14" i="2"/>
  <c r="P13" i="2"/>
  <c r="P12" i="2" s="1"/>
  <c r="Q258" i="2"/>
  <c r="R258" i="2"/>
  <c r="R290" i="2" l="1"/>
  <c r="R13" i="2"/>
  <c r="R12" i="2"/>
  <c r="R220" i="2"/>
  <c r="Q220" i="2"/>
  <c r="R48" i="2"/>
  <c r="Q48" i="2"/>
  <c r="Q13" i="2"/>
  <c r="Q12" i="2" l="1"/>
  <c r="P190" i="2"/>
  <c r="P189" i="2" l="1"/>
  <c r="P172" i="2" s="1"/>
  <c r="Q190" i="2"/>
  <c r="R190" i="2"/>
  <c r="R191" i="2"/>
  <c r="Q189" i="2" l="1"/>
  <c r="R189" i="2"/>
  <c r="R172" i="2" l="1"/>
  <c r="Q172" i="2"/>
  <c r="P171" i="2"/>
  <c r="P159" i="2" l="1"/>
  <c r="R171" i="2"/>
  <c r="Q171" i="2"/>
  <c r="R159" i="2" l="1"/>
  <c r="Q159" i="2"/>
  <c r="P47" i="2"/>
  <c r="R47" i="2" l="1"/>
  <c r="P11" i="2"/>
  <c r="Q47" i="2"/>
  <c r="R11" i="2" l="1"/>
  <c r="Q11" i="2"/>
</calcChain>
</file>

<file path=xl/sharedStrings.xml><?xml version="1.0" encoding="utf-8"?>
<sst xmlns="http://schemas.openxmlformats.org/spreadsheetml/2006/main" count="1697" uniqueCount="421">
  <si>
    <t>Br.konta</t>
  </si>
  <si>
    <t>Plan</t>
  </si>
  <si>
    <t>Indeks</t>
  </si>
  <si>
    <t>Šifra izvora</t>
  </si>
  <si>
    <t xml:space="preserve"> </t>
  </si>
  <si>
    <t>01</t>
  </si>
  <si>
    <t>04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</si>
  <si>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</si>
  <si>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</si>
  <si>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</si>
  <si>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</si>
  <si>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</si>
  <si>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</si>
  <si>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</si>
  <si>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</si>
  <si>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Vlastiti izvori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</si>
  <si>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</si>
  <si>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</si>
  <si>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</si>
  <si>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</si>
  <si>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</si>
  <si>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</si>
  <si>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634</t>
  </si>
  <si>
    <t>Pomoći od izvanproračunskih korisnika</t>
  </si>
  <si>
    <t>Prihodi od imovine</t>
  </si>
  <si>
    <t>Prihodi od financijske imovine</t>
  </si>
  <si>
    <t>Prihodi od nefinancijske imovine</t>
  </si>
  <si>
    <t>Prihodi od upravnih i administativnih pristojbi, pristojbi po posebnim propisima i naknada</t>
  </si>
  <si>
    <t>Upravne i administrativne pristojbe</t>
  </si>
  <si>
    <t>Komunalni doprinosi i naknade</t>
  </si>
  <si>
    <t>68</t>
  </si>
  <si>
    <t>Kazne, upravne mjere i ostali prihodi</t>
  </si>
  <si>
    <t>683</t>
  </si>
  <si>
    <t>Prihodi od prodaje proizvedene dugotrajne imovine</t>
  </si>
  <si>
    <t>721</t>
  </si>
  <si>
    <t>Prihodi od prodaje građevinskih objekata</t>
  </si>
  <si>
    <t>Rashodi za zaposlene</t>
  </si>
  <si>
    <t>Plaće</t>
  </si>
  <si>
    <t>311</t>
  </si>
  <si>
    <t>Plaće (javni radovi)</t>
  </si>
  <si>
    <t>Ostali rashodi za zaposlene</t>
  </si>
  <si>
    <t>Doprinosi na plaće</t>
  </si>
  <si>
    <t>313</t>
  </si>
  <si>
    <t>Doprinosi na plaće (javni radovi)</t>
  </si>
  <si>
    <t>Materijalni rashodi</t>
  </si>
  <si>
    <t>Naknade troškova zaposlenima</t>
  </si>
  <si>
    <t>Rashodi  za materijal i energiju</t>
  </si>
  <si>
    <t>Rashodi za usluge</t>
  </si>
  <si>
    <t>Ostali nespomenuti rashodi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</si>
  <si>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</si>
  <si>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</si>
  <si>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</si>
  <si>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</si>
  <si>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 xml:space="preserve">Ostali rashodi  </t>
  </si>
  <si>
    <t>Tekuće donacije</t>
  </si>
  <si>
    <t>Kapitalne pomoći</t>
  </si>
  <si>
    <t>Rashodi za nabavu neproizvedene dugotrajne imovine</t>
  </si>
  <si>
    <t>Rashodi za nabavu proizvedene dugotrajne imovine</t>
  </si>
  <si>
    <t>Građevinski objekti</t>
  </si>
  <si>
    <t>422</t>
  </si>
  <si>
    <t>Postrojenja i oprema</t>
  </si>
  <si>
    <t>81</t>
  </si>
  <si>
    <t>Primljene otplate (povrati) glavnice danih zajmova</t>
  </si>
  <si>
    <t>815</t>
  </si>
  <si>
    <t>51</t>
  </si>
  <si>
    <t>Izdaci za dane zajmove</t>
  </si>
  <si>
    <t>515</t>
  </si>
  <si>
    <t>Izdaci za dane zajmove bankama i ostalim financijskim institucijama izvan javnog sektora</t>
  </si>
  <si>
    <t>Rezultat poslovanja</t>
  </si>
  <si>
    <t>Višak/manjak prihoda</t>
  </si>
  <si>
    <t>Opći prihodi i primici</t>
  </si>
  <si>
    <t>Vlastiti prihodi</t>
  </si>
  <si>
    <t>Prihodi za posebne namjene</t>
  </si>
  <si>
    <t>Pomoći</t>
  </si>
  <si>
    <t>Donacije</t>
  </si>
  <si>
    <t>Šifra</t>
  </si>
  <si>
    <t>ŠIFRA</t>
  </si>
  <si>
    <t xml:space="preserve">ŠIFRA </t>
  </si>
  <si>
    <t>Programska</t>
  </si>
  <si>
    <t>Funk-</t>
  </si>
  <si>
    <t xml:space="preserve">   VRSTA RASHODA</t>
  </si>
  <si>
    <t xml:space="preserve">cijska </t>
  </si>
  <si>
    <t>Račun</t>
  </si>
  <si>
    <t xml:space="preserve">   I IZDATAKA</t>
  </si>
  <si>
    <t>UKUPNO RASHODI I IZDACI</t>
  </si>
  <si>
    <t>0111</t>
  </si>
  <si>
    <t>predstavničkog i izvršnog tijela i mjesne samouprave</t>
  </si>
  <si>
    <t>1</t>
  </si>
  <si>
    <t>322</t>
  </si>
  <si>
    <t>Rashodi za materijal i energiju</t>
  </si>
  <si>
    <t>323</t>
  </si>
  <si>
    <t>32</t>
  </si>
  <si>
    <t>329</t>
  </si>
  <si>
    <t>Ostali rashodi</t>
  </si>
  <si>
    <t>0112</t>
  </si>
  <si>
    <t>Program 01:  Javna uprava i administracija</t>
  </si>
  <si>
    <t>3</t>
  </si>
  <si>
    <t>42</t>
  </si>
  <si>
    <t>0320</t>
  </si>
  <si>
    <t>0640</t>
  </si>
  <si>
    <t>Rashod.za nabavu proizvedene dugotrajne imovine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</si>
  <si>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</si>
  <si>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</si>
  <si>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</si>
  <si>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</si>
  <si>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</si>
  <si>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</si>
  <si>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</si>
  <si>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</si>
  <si>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1060</t>
  </si>
  <si>
    <t>1040</t>
  </si>
  <si>
    <t>Naknade građanima i kućanstv.na temelju osiguranja i dr.</t>
  </si>
  <si>
    <t>1090</t>
  </si>
  <si>
    <t>421</t>
  </si>
  <si>
    <t>I. OPĆI DIO</t>
  </si>
  <si>
    <t>Članak 1.</t>
  </si>
  <si>
    <t xml:space="preserve">Izvršenje </t>
  </si>
  <si>
    <t xml:space="preserve">proračuna </t>
  </si>
  <si>
    <t>Izvršenje</t>
  </si>
  <si>
    <t>proračuna</t>
  </si>
  <si>
    <t>652</t>
  </si>
  <si>
    <t>66</t>
  </si>
  <si>
    <t>663</t>
  </si>
  <si>
    <t>426</t>
  </si>
  <si>
    <t>Nematerijalna proizvedena imovina</t>
  </si>
  <si>
    <t>383</t>
  </si>
  <si>
    <t>Kazne, penali i naknade štete</t>
  </si>
  <si>
    <t>38</t>
  </si>
  <si>
    <t>2</t>
  </si>
  <si>
    <t>(1)</t>
  </si>
  <si>
    <t>(2)</t>
  </si>
  <si>
    <t>(3)</t>
  </si>
  <si>
    <t>3/1</t>
  </si>
  <si>
    <t>3/2</t>
  </si>
  <si>
    <t>Prihodi po posebnim propisima</t>
  </si>
  <si>
    <t>Donacije od pravnih i fizičkih osoba izvan općeg proračuna</t>
  </si>
  <si>
    <t>Prihodi od prodaje proizvoda i robe te pruženih usluga i prihodi od donacija</t>
  </si>
  <si>
    <t>1. Opći dio proračuna</t>
  </si>
  <si>
    <t>2. Posebni dio proračuna</t>
  </si>
  <si>
    <t>3. Izvještaj o zaduživanju</t>
  </si>
  <si>
    <t>4. Izvještaj o korištenju proračunske zalihe</t>
  </si>
  <si>
    <t>5. Izvještaj o danim jamstvima</t>
  </si>
  <si>
    <t>Članak 3.</t>
  </si>
  <si>
    <t>Članak 4.</t>
  </si>
  <si>
    <t>II. POSEBNI DIO</t>
  </si>
  <si>
    <t>Članak 2.</t>
  </si>
  <si>
    <t>6. Obrazloženje ostvarenja prihoda i primitaka rashoda i izdataka</t>
  </si>
  <si>
    <t>sastoje od aktivnosti i projekata, kako slijedi:</t>
  </si>
  <si>
    <t>34</t>
  </si>
  <si>
    <t>343</t>
  </si>
  <si>
    <t>37</t>
  </si>
  <si>
    <t>372</t>
  </si>
  <si>
    <t>381</t>
  </si>
  <si>
    <t>Rahodi za nabavu proizvedene dugotrajne imovine</t>
  </si>
  <si>
    <t>OPĆINA BISKUPIJA</t>
  </si>
  <si>
    <t>Šifra izvora:</t>
  </si>
  <si>
    <t>Doprinosi</t>
  </si>
  <si>
    <t>5</t>
  </si>
  <si>
    <t>6</t>
  </si>
  <si>
    <t>7</t>
  </si>
  <si>
    <t>Prihodi od prodaje ili zamjene nefinancijske imovine i naknade s naslova osiguranja</t>
  </si>
  <si>
    <t>8</t>
  </si>
  <si>
    <t>Namjenski primici</t>
  </si>
  <si>
    <t>Primici (povrati) glavnice zajmova kreditnim i ost.financ.institucijama izvan javnog sektora</t>
  </si>
  <si>
    <t>VRSTA PRIHODA / IZDATAKA</t>
  </si>
  <si>
    <t>633</t>
  </si>
  <si>
    <t>Pomoći proračunu iz drugih proračuna (kompenzacijske mjere)</t>
  </si>
  <si>
    <t>638</t>
  </si>
  <si>
    <t>Pomoći temeljem prijenosa EU sredstava</t>
  </si>
  <si>
    <t>Program 01:  Predškolsko, osnovnoškolsko i srednjoškolsko obrazovanje</t>
  </si>
  <si>
    <t>Program 02:  Javne potrebe u školstvu</t>
  </si>
  <si>
    <t>0443</t>
  </si>
  <si>
    <t>Aktivnost 02: Financiranje dječjeg vrtića</t>
  </si>
  <si>
    <t>0911</t>
  </si>
  <si>
    <t xml:space="preserve">Aktivnost 01: Sufinanciranje prijevoza učenika </t>
  </si>
  <si>
    <t>Aktivnost 01:  Predstavničko i izvršno tijelo</t>
  </si>
  <si>
    <t>Aktivnost 02:  Djelokrug mjesne samouprave</t>
  </si>
  <si>
    <t xml:space="preserve">Program 02:  Program političkih stranaka </t>
  </si>
  <si>
    <t>Program 01:  Donošenje akata i mjera iz djelokruga</t>
  </si>
  <si>
    <t>Program 03:  Zaštita prava nacionalnih manjina</t>
  </si>
  <si>
    <t>Program 04:  Razvoj civilnog društva</t>
  </si>
  <si>
    <t>Aktivnost 01:  Osnovne funkcije udruga</t>
  </si>
  <si>
    <t>Aktivnost 01:  Osnovne funkcije VSNM</t>
  </si>
  <si>
    <t>RAZDJEL 200:  JEDINSTVENI UPRAVNI ODJEL I IZVRŠNO TIJELO</t>
  </si>
  <si>
    <t>RAZDJEL 100:  OPĆINSKO VIJEĆE</t>
  </si>
  <si>
    <t>GLAVA 10001:  OPĆINSKO VIJEĆE</t>
  </si>
  <si>
    <t>Funkcijska klasifikacija:  Opće javne usluge</t>
  </si>
  <si>
    <t>GLAVA 20001: UPRAVNI ODJEL I IZVRŠNO TIJELO</t>
  </si>
  <si>
    <t>Aktivnost 01:  Administrativno, tehničko i stručno osoblje</t>
  </si>
  <si>
    <t>Aktivnost 01:  Financiranje rada političkih stranaka</t>
  </si>
  <si>
    <t>Aktivnost 02:  Održavanje zgrada za redovito korištenje</t>
  </si>
  <si>
    <t>Kapitalni projekt 02:  Izrada Plana upravljanja imovinom</t>
  </si>
  <si>
    <t>GLAVA 20002:  VATROGASTVO I CIVILNA ZAŠTITA</t>
  </si>
  <si>
    <t>Program 01:  Organiziranje i provođenje zaštite i spašavanja</t>
  </si>
  <si>
    <t>Aktivnost 01:  Osnovna djelatnost DVD-a</t>
  </si>
  <si>
    <t>Aktivnost 02:  Civilna zaštita i HGSS</t>
  </si>
  <si>
    <t>Program 01:  Održavanje objekata i uređaja komunalne infrastrukture</t>
  </si>
  <si>
    <t>GLAVA 20003:  KOMUNALNA INFRASTRUKTURA</t>
  </si>
  <si>
    <t>06</t>
  </si>
  <si>
    <t>Aktivnost 01:  Održavanje cesta i drugih javnih površina</t>
  </si>
  <si>
    <t>Aktivnost 02:  Rashodi za uređaje i javnu rasvjetu</t>
  </si>
  <si>
    <t>Program 02:  Izgradnja objekata i uređaja komunalne infrastrukture</t>
  </si>
  <si>
    <t xml:space="preserve">Kapitalni projekt 01:  Izgradnja i rekonstrukcija cesta  </t>
  </si>
  <si>
    <t>Program 03:  Zaštita okoliša</t>
  </si>
  <si>
    <t>05</t>
  </si>
  <si>
    <t>Funkcijska klasifikacija:  Zaštita okoliša</t>
  </si>
  <si>
    <t>Funkcijska klasifikacija:  Ekonomski poslovi</t>
  </si>
  <si>
    <t>GLAVA 20004:  DRUŠTVENE DJELATNOSTI</t>
  </si>
  <si>
    <t>Funkcijska klasifikacija:  Obrazovanje</t>
  </si>
  <si>
    <t>09</t>
  </si>
  <si>
    <t>07</t>
  </si>
  <si>
    <t>Funkcijska klasifikacija:  Zdravstvo</t>
  </si>
  <si>
    <t>Aktivnost 01:  Sufinanciranje nabave udžbenika za osnovne i srednje škole</t>
  </si>
  <si>
    <t>Program 03:  Javne potrebe u zdravstvu i preventiva</t>
  </si>
  <si>
    <t>Aktivnost 01:  Poslovi deratizacije i dezinsekcije</t>
  </si>
  <si>
    <t>GLAVA  20005:  PROGRAM DJELATNOSTI KULTURE</t>
  </si>
  <si>
    <t>08</t>
  </si>
  <si>
    <t>Funkcijska klasifikacija:  Rekreacija, kultura i religija</t>
  </si>
  <si>
    <t>Program 01: 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</si>
  <si>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</si>
  <si>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</si>
  <si>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</si>
  <si>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</si>
  <si>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GLAVA 20006:  PROGRAMSKA DJELATNOST SPORTA</t>
  </si>
  <si>
    <t>Funkcijska klasifikacija:  Rekreacija, kultura i sport</t>
  </si>
  <si>
    <t>Program 01:  Organizacija, rekreacija i sportske aktivnosti</t>
  </si>
  <si>
    <t>Aktivnost 01:  Osnovna djelatnost sportskih udruga</t>
  </si>
  <si>
    <t>GLAVA  20007:  PROGRAMSKA DJELATNOST SOCIJALNE SKRBI</t>
  </si>
  <si>
    <t>10</t>
  </si>
  <si>
    <t>Funkcijska klasifikacija:  Socijalna zaštita</t>
  </si>
  <si>
    <t>Program 01:  Socijalna skrb</t>
  </si>
  <si>
    <t>Aktivnost 01:  Jednokratna naknada</t>
  </si>
  <si>
    <t>Aktivnost 02:  Naknada za troškove stanovanja</t>
  </si>
  <si>
    <t>Aktivnost 03:  Pomoć u novcu (ogrjev)</t>
  </si>
  <si>
    <t>Program 02:  Poticajne mjere demografske obnove</t>
  </si>
  <si>
    <t>Aktivnost 01:  Potpore za novorođeno dijete</t>
  </si>
  <si>
    <t>Program 03:  Humanitarna skrb kroz udruge građana</t>
  </si>
  <si>
    <t>Aktivnost 01:  Humanitarna djelatnost Crvenog križa i ostalih humanitarnih org.</t>
  </si>
  <si>
    <t>0860</t>
  </si>
  <si>
    <t>0960</t>
  </si>
  <si>
    <t>0530</t>
  </si>
  <si>
    <t>0560</t>
  </si>
  <si>
    <t>0435</t>
  </si>
  <si>
    <t>0610</t>
  </si>
  <si>
    <t>P1000101</t>
  </si>
  <si>
    <t>A100010101</t>
  </si>
  <si>
    <t>A100010102</t>
  </si>
  <si>
    <t>P1000102</t>
  </si>
  <si>
    <t>P1000103</t>
  </si>
  <si>
    <t>P1000104</t>
  </si>
  <si>
    <t>A100010201</t>
  </si>
  <si>
    <t>A100010301</t>
  </si>
  <si>
    <t>A100010401</t>
  </si>
  <si>
    <t>P2000101</t>
  </si>
  <si>
    <t>A200010101</t>
  </si>
  <si>
    <t>A200010102</t>
  </si>
  <si>
    <t>T200010101</t>
  </si>
  <si>
    <t>K200010101</t>
  </si>
  <si>
    <t>K200010102</t>
  </si>
  <si>
    <t>K200010105</t>
  </si>
  <si>
    <t>T200010102</t>
  </si>
  <si>
    <t>P2000201</t>
  </si>
  <si>
    <t>A200020101</t>
  </si>
  <si>
    <t>A200020102</t>
  </si>
  <si>
    <t>P2000301</t>
  </si>
  <si>
    <t>A200030101</t>
  </si>
  <si>
    <t>A200030102</t>
  </si>
  <si>
    <t>P2000302</t>
  </si>
  <si>
    <t>K200030201</t>
  </si>
  <si>
    <t>K200030202</t>
  </si>
  <si>
    <t>K200030203</t>
  </si>
  <si>
    <t>P2000303</t>
  </si>
  <si>
    <t>K200030301</t>
  </si>
  <si>
    <t>P2000401</t>
  </si>
  <si>
    <t>P2000402</t>
  </si>
  <si>
    <t>P2000403</t>
  </si>
  <si>
    <t>A200040201</t>
  </si>
  <si>
    <t>A200040301</t>
  </si>
  <si>
    <t>P2000501</t>
  </si>
  <si>
    <t>A200050101</t>
  </si>
  <si>
    <t>A200050102</t>
  </si>
  <si>
    <t>A200050103</t>
  </si>
  <si>
    <t>K200050101</t>
  </si>
  <si>
    <t>K200050102</t>
  </si>
  <si>
    <t>A200050104</t>
  </si>
  <si>
    <t>P2000601</t>
  </si>
  <si>
    <t>A200060101</t>
  </si>
  <si>
    <t>P2000701</t>
  </si>
  <si>
    <t>P2000702</t>
  </si>
  <si>
    <t>P2000703</t>
  </si>
  <si>
    <t>A200070101</t>
  </si>
  <si>
    <t>A200070102</t>
  </si>
  <si>
    <t>A200070103</t>
  </si>
  <si>
    <t>A200070201</t>
  </si>
  <si>
    <t>A200070301</t>
  </si>
  <si>
    <t>A200040101</t>
  </si>
  <si>
    <t>A200040102</t>
  </si>
  <si>
    <t>Tekući projekt 01:  Nabava opreme za Komunalno društvo Biskupija d.o.o.</t>
  </si>
  <si>
    <t>T200030301</t>
  </si>
  <si>
    <t>Izvor</t>
  </si>
  <si>
    <t>Program/Aktivnost/Projekt</t>
  </si>
  <si>
    <t>Funkcijska klasifikacija:  Javni red i sigurnost</t>
  </si>
  <si>
    <t>Funkcijska klasifikacija:  Razvoj stanovanja</t>
  </si>
  <si>
    <t xml:space="preserve">Ostali prihodi </t>
  </si>
  <si>
    <t>Članak 6.</t>
  </si>
  <si>
    <t>NETO ZADUŽIVANJE / FINANCIRANJE</t>
  </si>
  <si>
    <t>RAZLIKA - MANJAK / VIŠAK</t>
  </si>
  <si>
    <t>A.  RAČUN PRIHODA I RASHODA</t>
  </si>
  <si>
    <t>B. RAČUN ZADUŽIVANJA / FINANCIRANJA</t>
  </si>
  <si>
    <t>C.  RASPOLOŽIVA SREDSTVA IZ PRETHODNIH GODINA (VIŠAK PRIHODA I REZERVIRANJA)</t>
  </si>
  <si>
    <t>VIŠAK / MANJAK + NETO ZADUŽIVANJA / FINANCIRANJA + RASPOLOŽIVA SREDSTVA IZ PRETHODNIH GODINA</t>
  </si>
  <si>
    <t xml:space="preserve">           A. RAČUN PRIHODA I RASHODA</t>
  </si>
  <si>
    <t xml:space="preserve">          B. RAČUN ZADUŽIVANJA / FINANCIRANJA</t>
  </si>
  <si>
    <t xml:space="preserve">           C. RASPOLOŽIVA SREDSTVA IZ PRETHODIH GODINA (VIŠAK PRIHODA I REZERVIRANJA)</t>
  </si>
  <si>
    <t>IZVJEŠTAJ O IZVRŠENJU PRORAČUNA OPĆINE BISKUPIJA</t>
  </si>
  <si>
    <t>2020.</t>
  </si>
  <si>
    <t>Kapitalni projekt 01:  Izrada Turističke monografije općine Biskupija</t>
  </si>
  <si>
    <t>Kapitalni projekt 01:  Nabava kontejnera za odvojeno prikupljanje otpada</t>
  </si>
  <si>
    <t>0510</t>
  </si>
  <si>
    <t>K200030302</t>
  </si>
  <si>
    <t>Kapitalni projekt 01: Izgradnja dječjeg vrtića</t>
  </si>
  <si>
    <t>K200040101</t>
  </si>
  <si>
    <t>A200040202</t>
  </si>
  <si>
    <t>K200010103</t>
  </si>
  <si>
    <t>K200010104</t>
  </si>
  <si>
    <t>I-XII/2020</t>
  </si>
  <si>
    <t>632</t>
  </si>
  <si>
    <t>Pomoći od međunarodnih organizacija, te institucija i tijela EU</t>
  </si>
  <si>
    <t>36</t>
  </si>
  <si>
    <t>363</t>
  </si>
  <si>
    <t>Pomoći dane u inozemstvo i unutar općeg proračuna</t>
  </si>
  <si>
    <t>Pomoći unutar općeg proračuna</t>
  </si>
  <si>
    <t>K200010106</t>
  </si>
  <si>
    <t>Program 02: Unapređenje komunikacije</t>
  </si>
  <si>
    <t>Kapitalni projekt 01: Instalacija i implementacija WiFi4EU mreže</t>
  </si>
  <si>
    <t>Kapitalni projekt 02:Instalacija video nadzora na upravnu zgradu Općine Biskupija</t>
  </si>
  <si>
    <t>0460</t>
  </si>
  <si>
    <t>P2000102</t>
  </si>
  <si>
    <t>K200010201</t>
  </si>
  <si>
    <t>K200010202</t>
  </si>
  <si>
    <r>
      <rPr>
        <b/>
        <i/>
        <sz val="8"/>
        <rFont val="Arial"/>
        <family val="2"/>
        <charset val="238"/>
      </rPr>
      <t>Funkcijska klasifikacija</t>
    </r>
    <r>
      <rPr>
        <b/>
        <sz val="8"/>
        <rFont val="Arial"/>
        <family val="2"/>
        <charset val="238"/>
      </rPr>
      <t>: Ekonomski poslovi</t>
    </r>
  </si>
  <si>
    <t>4213</t>
  </si>
  <si>
    <t>Rahodi poslovanja</t>
  </si>
  <si>
    <t>Aktivnost 02: Tekuće donacije zdravstvenim neprofitnim organizacijama</t>
  </si>
  <si>
    <t>A200040302</t>
  </si>
  <si>
    <t>K200060101</t>
  </si>
  <si>
    <t>K200020101</t>
  </si>
  <si>
    <t>U Proračunu se utvrđuju sredstva za proračunsku zalihu u iznosu od 50.000,00 kn.</t>
  </si>
  <si>
    <t>ZA RAZDOBLJE I - XII 2021. GODINE</t>
  </si>
  <si>
    <t>Izvještaj o izvršenju proračuna za I-XII/2021. godine sastoji se od:</t>
  </si>
  <si>
    <t>Prihodi i rashodi, te primici i izdaci po ekonomskoj klasifikaciji utvrđuju se u Računu prihoda i rashoda i Računu financiranja za 2021. godinu, kako slijedi:</t>
  </si>
  <si>
    <t xml:space="preserve">Posebni dio Izvještaja o izvršenju proračuna za I-XII/2021. godine sastoji se od plana rashoda i izdataka iskazanih po vrstama, raspoređenih u programe, koji se </t>
  </si>
  <si>
    <t>Izvještaj o izvršenju proračuna Općine Biskupija za razdoblje I-XII 2021. godine sadrži:</t>
  </si>
  <si>
    <t>I-XII/2021</t>
  </si>
  <si>
    <t>681</t>
  </si>
  <si>
    <t>Kazne i upravne mjere</t>
  </si>
  <si>
    <t>35</t>
  </si>
  <si>
    <t>Subvencije</t>
  </si>
  <si>
    <t>352</t>
  </si>
  <si>
    <t>Subvencije trgovačkim društvima,zadrugama,poljop.i obrtnicima izvan javnog sektora</t>
  </si>
  <si>
    <t>45</t>
  </si>
  <si>
    <t>Rashodi za dodatna ulaganja na nefinancijskoj imovini</t>
  </si>
  <si>
    <t>451</t>
  </si>
  <si>
    <t>Dodatna ulaganja na građevinskim objektima</t>
  </si>
  <si>
    <t>Tekući projekt 01:  Uređenje Trga Ivana Meštrovića - upravna zgrada</t>
  </si>
  <si>
    <t>Tekući projekt 02:  Energetska obnova upravne zgrade Općine Biskupija</t>
  </si>
  <si>
    <t>Tekući projekt 03:  Nabava uredske opreme</t>
  </si>
  <si>
    <t>T200010103</t>
  </si>
  <si>
    <t>Izgradnja i rekonstrukcija cesta u naselju Uzdolje</t>
  </si>
  <si>
    <t>Izgradnja i rekonstrukcija cesta u naseljima Orlić i Biskupija</t>
  </si>
  <si>
    <t>Izgradnja i rekonstrukcija cesta u naseljima Vrbnik i Izvor Kosovčice</t>
  </si>
  <si>
    <t>Izgradnja i rekonstrukcija cesta u naselju Riđane</t>
  </si>
  <si>
    <t>Stručni nadzor nad izvođenjem radova</t>
  </si>
  <si>
    <t>Kapitalni projekt 03:  Izrada izmjena i dopuna Prostornog plana</t>
  </si>
  <si>
    <t>Kapitalni projekt 05: Izrada programa raspolaganja poljoprivrednim zemljištem</t>
  </si>
  <si>
    <t>K200010107</t>
  </si>
  <si>
    <t>T200010104</t>
  </si>
  <si>
    <t>Tekući projekt 04:  Aplikacija transparentnost - proračun, isplate iz proračuna i savjetovanja</t>
  </si>
  <si>
    <t xml:space="preserve">Izgradnja i rekonstrukcija cesta u naselju Ramljane </t>
  </si>
  <si>
    <t>Kapitalni projekt 02:  Modernizacija javne rasvjete - II faza</t>
  </si>
  <si>
    <t>Rashodi polovanja</t>
  </si>
  <si>
    <t>Kapitalni projekt 03:  Izgradnja vodovoda Vrbnik</t>
  </si>
  <si>
    <t>K200030204</t>
  </si>
  <si>
    <t>Kapitalni projekt 04:  Modernizacija javne rasvjete</t>
  </si>
  <si>
    <t>K200030205</t>
  </si>
  <si>
    <t>Kapitalni projekt 05:  Izgradnja javne rasvjete</t>
  </si>
  <si>
    <t>Kapitalni projekt 02: Nabava mobilnog reciklažnog dvorišta</t>
  </si>
  <si>
    <t>A200040203</t>
  </si>
  <si>
    <t>Aktivnost 03: Smještaj učenika u učeničkom i studentskom domu</t>
  </si>
  <si>
    <t>Aktivnost 02: Stipendije i školarine</t>
  </si>
  <si>
    <t>Naknada građanima i kućanstvima na temelju osiguranja i dr.</t>
  </si>
  <si>
    <t>Kapitalni projekt 01:  Rekonstrukcija Doma omladine Biskupija - II faza</t>
  </si>
  <si>
    <t>Kapitalni projekt 02:  Rekonstrukcija Doma omladine Biskupija - III faza</t>
  </si>
  <si>
    <t>Kapitalni projekt 01:  Sanacija sportske dvorane "Škola Kosovo" - III faza</t>
  </si>
  <si>
    <t>K200060102</t>
  </si>
  <si>
    <t>Kapitalni projekt 02:  Izrada dokumentacije za izgradnju polivalentnog igrališta u naselju Vrbnik</t>
  </si>
  <si>
    <t>K200060103</t>
  </si>
  <si>
    <t>Kapitalni projekt 03:  Izgradnja boćarskih igrališta na području Općine Biskupija</t>
  </si>
  <si>
    <t>9</t>
  </si>
  <si>
    <t>Kapitalni projekt 01:Izgradnja vatrogasnog doma</t>
  </si>
  <si>
    <t>Kapitalni projekt 06: Izrada Plana djelovanja u području prirodnih nepogoda</t>
  </si>
  <si>
    <t>Kapitalni projekt 07: Izrada Strategije razvoja</t>
  </si>
  <si>
    <t>K200010108</t>
  </si>
  <si>
    <t>Kapitalni projekt 08: Izrada Provedbenog programa za razdoblje 2021.-2024.</t>
  </si>
  <si>
    <t>K200010109</t>
  </si>
  <si>
    <t>Kapitalni projekt 09: Izrada projektne dokumentacije za uređenje površina između prometnice i Šarenih jezera na granici Općine Biskupija i Grada Knina</t>
  </si>
  <si>
    <t>K200050103</t>
  </si>
  <si>
    <t xml:space="preserve">Kapitalni projekt 03:  Sanacija zgrade omladinskog Doma Vrbnik </t>
  </si>
  <si>
    <t>Subvencije trg. druš.,zadrugama, poljop. i obrtnicima izvan j.sek.</t>
  </si>
  <si>
    <t>2021.</t>
  </si>
  <si>
    <t>Kapitalni projekt 04:  Izrada projektne dokumentacije za rekonstrukciju škole u naselju Vrbnik</t>
  </si>
  <si>
    <t>Ovaj Izvještaj o izvršenju Proračuna Općine Biskupija stupa na snagu osmog dana od dana objave u Službenom vjesniku Šibensko-kninske</t>
  </si>
  <si>
    <t>župnije.</t>
  </si>
  <si>
    <t>Na temelju odredbi članka 89. stavka 2. Zakona o proračunu ("Narodne novine",br.144/21) Općinsko Vijeće Općine Biskupija</t>
  </si>
  <si>
    <t xml:space="preserve"> dostavlja Općinskom vijeću dana 14. lipnja 2022. godine, donosi:</t>
  </si>
  <si>
    <t>KLASA: 400-06/22-01/5</t>
  </si>
  <si>
    <t>URBROJ: 2182-17-01-22-01</t>
  </si>
  <si>
    <t>Orlić, 14. lipnja 2022. godine</t>
  </si>
  <si>
    <t>OPĆINSKO VIJEĆE</t>
  </si>
  <si>
    <t>PREDSJEDNIK:</t>
  </si>
  <si>
    <t>Dragan Vukmirović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</si>
</sst>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k_n_-;\-* #,##0\ _k_n_-;_-* &quot;-&quot;\ _k_n_-;_-@_-"/>
    <numFmt numFmtId="43" formatCode="_-* #,##0.00\ _k_n_-;\-* #,##0.00\ _k_n_-;_-* &quot;-&quot;??\ _k_n_-;_-@_-"/>
    <numFmt numFmtId="164" formatCode="_-* #,##0\ _k_n_-;\-* #,##0\ _k_n_-;_-* &quot;-&quot;??\ _k_n_-;_-@_-"/>
    <numFmt numFmtId="165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8.5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5C26A"/>
        <bgColor indexed="64"/>
      </patternFill>
    </fill>
    <fill>
      <patternFill patternType="solid">
        <fgColor rgb="FF7CC3D6"/>
        <bgColor indexed="64"/>
      </patternFill>
    </fill>
    <fill>
      <patternFill patternType="solid">
        <fgColor rgb="FF64A46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</cellStyleXfs>
  <cellXfs count="682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6" fillId="0" borderId="0" xfId="0" applyNumberFormat="1" applyFont="1"/>
    <xf numFmtId="164" fontId="6" fillId="0" borderId="0" xfId="1" applyNumberFormat="1" applyFont="1" applyAlignment="1">
      <alignment horizontal="center"/>
    </xf>
    <xf numFmtId="0" fontId="0" fillId="0" borderId="0" xfId="0"/>
    <xf numFmtId="49" fontId="0" fillId="0" borderId="0" xfId="0" applyNumberFormat="1"/>
    <xf numFmtId="164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9" fontId="6" fillId="0" borderId="0" xfId="0" applyNumberFormat="1" applyFont="1"/>
    <xf numFmtId="43" fontId="0" fillId="0" borderId="0" xfId="1" applyFont="1"/>
    <xf numFmtId="49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6" fillId="0" borderId="0" xfId="1" applyNumberFormat="1" applyFont="1" applyBorder="1"/>
    <xf numFmtId="49" fontId="8" fillId="0" borderId="0" xfId="0" applyNumberFormat="1" applyFont="1"/>
    <xf numFmtId="49" fontId="6" fillId="0" borderId="0" xfId="2" applyNumberFormat="1" applyFont="1"/>
    <xf numFmtId="0" fontId="7" fillId="0" borderId="0" xfId="2"/>
    <xf numFmtId="49" fontId="11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applyNumberFormat="1" applyFont="1"/>
    <xf numFmtId="0" fontId="10" fillId="0" borderId="0" xfId="2" applyFont="1"/>
    <xf numFmtId="49" fontId="11" fillId="0" borderId="0" xfId="2" applyNumberFormat="1" applyFont="1"/>
    <xf numFmtId="0" fontId="10" fillId="0" borderId="0" xfId="0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49" fontId="7" fillId="5" borderId="0" xfId="0" applyNumberFormat="1" applyFont="1" applyFill="1" applyAlignment="1">
      <alignment vertical="center"/>
    </xf>
    <xf numFmtId="49" fontId="6" fillId="5" borderId="0" xfId="0" applyNumberFormat="1" applyFont="1" applyFill="1" applyAlignment="1">
      <alignment vertical="center"/>
    </xf>
    <xf numFmtId="49" fontId="0" fillId="5" borderId="0" xfId="0" applyNumberFormat="1" applyFill="1" applyAlignment="1">
      <alignment vertical="center"/>
    </xf>
    <xf numFmtId="49" fontId="6" fillId="5" borderId="0" xfId="0" applyNumberFormat="1" applyFon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0" xfId="0" applyNumberFormat="1" applyFont="1" applyAlignment="1">
      <alignment vertical="center"/>
    </xf>
    <xf numFmtId="49" fontId="11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/>
    <xf numFmtId="0" fontId="26" fillId="0" borderId="0" xfId="0" applyFont="1"/>
    <xf numFmtId="43" fontId="26" fillId="0" borderId="0" xfId="1" applyFont="1"/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3" fontId="1" fillId="0" borderId="0" xfId="1" applyFont="1"/>
    <xf numFmtId="164" fontId="8" fillId="0" borderId="0" xfId="1" applyNumberFormat="1" applyFont="1"/>
    <xf numFmtId="164" fontId="24" fillId="0" borderId="0" xfId="1" applyNumberFormat="1" applyFont="1"/>
    <xf numFmtId="164" fontId="8" fillId="0" borderId="0" xfId="1" applyNumberFormat="1" applyFont="1" applyBorder="1"/>
    <xf numFmtId="164" fontId="6" fillId="0" borderId="0" xfId="0" applyNumberFormat="1" applyFont="1" applyBorder="1"/>
    <xf numFmtId="49" fontId="6" fillId="5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43" fontId="0" fillId="0" borderId="0" xfId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49" fontId="11" fillId="9" borderId="2" xfId="0" applyNumberFormat="1" applyFont="1" applyFill="1" applyBorder="1" applyAlignment="1">
      <alignment horizontal="center" vertical="center"/>
    </xf>
    <xf numFmtId="49" fontId="11" fillId="9" borderId="8" xfId="0" applyNumberFormat="1" applyFont="1" applyFill="1" applyBorder="1" applyAlignment="1">
      <alignment horizontal="center" vertical="center"/>
    </xf>
    <xf numFmtId="49" fontId="11" fillId="9" borderId="4" xfId="0" applyNumberFormat="1" applyFont="1" applyFill="1" applyBorder="1" applyAlignment="1">
      <alignment horizontal="center" vertical="center"/>
    </xf>
    <xf numFmtId="49" fontId="11" fillId="14" borderId="14" xfId="0" applyNumberFormat="1" applyFont="1" applyFill="1" applyBorder="1" applyAlignment="1">
      <alignment vertical="center"/>
    </xf>
    <xf numFmtId="164" fontId="11" fillId="14" borderId="5" xfId="1" applyNumberFormat="1" applyFont="1" applyFill="1" applyBorder="1" applyAlignment="1">
      <alignment vertical="center"/>
    </xf>
    <xf numFmtId="164" fontId="11" fillId="14" borderId="0" xfId="0" applyNumberFormat="1" applyFont="1" applyFill="1" applyBorder="1" applyAlignment="1">
      <alignment vertical="center"/>
    </xf>
    <xf numFmtId="164" fontId="24" fillId="14" borderId="0" xfId="1" applyNumberFormat="1" applyFont="1" applyFill="1" applyBorder="1" applyAlignment="1">
      <alignment vertical="center"/>
    </xf>
    <xf numFmtId="164" fontId="24" fillId="14" borderId="6" xfId="1" applyNumberFormat="1" applyFont="1" applyFill="1" applyBorder="1" applyAlignment="1">
      <alignment vertical="center"/>
    </xf>
    <xf numFmtId="49" fontId="11" fillId="2" borderId="7" xfId="0" applyNumberFormat="1" applyFont="1" applyFill="1" applyBorder="1"/>
    <xf numFmtId="49" fontId="11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49" fontId="11" fillId="2" borderId="8" xfId="0" applyNumberFormat="1" applyFont="1" applyFill="1" applyBorder="1"/>
    <xf numFmtId="49" fontId="24" fillId="2" borderId="8" xfId="0" applyNumberFormat="1" applyFont="1" applyFill="1" applyBorder="1" applyAlignment="1">
      <alignment horizontal="center"/>
    </xf>
    <xf numFmtId="49" fontId="11" fillId="2" borderId="10" xfId="0" applyNumberFormat="1" applyFont="1" applyFill="1" applyBorder="1"/>
    <xf numFmtId="49" fontId="11" fillId="2" borderId="14" xfId="0" applyNumberFormat="1" applyFont="1" applyFill="1" applyBorder="1"/>
    <xf numFmtId="49" fontId="11" fillId="12" borderId="2" xfId="0" applyNumberFormat="1" applyFont="1" applyFill="1" applyBorder="1" applyAlignment="1">
      <alignment horizontal="center" vertical="center"/>
    </xf>
    <xf numFmtId="49" fontId="11" fillId="12" borderId="8" xfId="0" applyNumberFormat="1" applyFont="1" applyFill="1" applyBorder="1" applyAlignment="1">
      <alignment horizontal="center" vertical="center"/>
    </xf>
    <xf numFmtId="49" fontId="11" fillId="12" borderId="4" xfId="0" applyNumberFormat="1" applyFont="1" applyFill="1" applyBorder="1" applyAlignment="1">
      <alignment horizontal="center" vertical="center"/>
    </xf>
    <xf numFmtId="49" fontId="11" fillId="12" borderId="12" xfId="0" applyNumberFormat="1" applyFont="1" applyFill="1" applyBorder="1" applyAlignment="1">
      <alignment horizontal="center" vertical="center"/>
    </xf>
    <xf numFmtId="49" fontId="11" fillId="12" borderId="15" xfId="0" applyNumberFormat="1" applyFont="1" applyFill="1" applyBorder="1" applyAlignment="1">
      <alignment horizontal="center" vertical="center"/>
    </xf>
    <xf numFmtId="49" fontId="11" fillId="12" borderId="13" xfId="0" applyNumberFormat="1" applyFont="1" applyFill="1" applyBorder="1" applyAlignment="1">
      <alignment horizontal="center" vertical="center"/>
    </xf>
    <xf numFmtId="49" fontId="11" fillId="15" borderId="1" xfId="0" applyNumberFormat="1" applyFont="1" applyFill="1" applyBorder="1" applyAlignment="1">
      <alignment horizontal="center" vertical="center"/>
    </xf>
    <xf numFmtId="49" fontId="11" fillId="15" borderId="7" xfId="0" applyNumberFormat="1" applyFont="1" applyFill="1" applyBorder="1" applyAlignment="1">
      <alignment horizontal="center" vertical="center"/>
    </xf>
    <xf numFmtId="49" fontId="11" fillId="15" borderId="3" xfId="0" applyNumberFormat="1" applyFont="1" applyFill="1" applyBorder="1" applyAlignment="1">
      <alignment horizontal="center" vertical="center"/>
    </xf>
    <xf numFmtId="49" fontId="6" fillId="13" borderId="5" xfId="0" applyNumberFormat="1" applyFont="1" applyFill="1" applyBorder="1" applyAlignment="1">
      <alignment horizontal="center" vertical="center"/>
    </xf>
    <xf numFmtId="49" fontId="6" fillId="13" borderId="0" xfId="0" applyNumberFormat="1" applyFont="1" applyFill="1" applyBorder="1" applyAlignment="1">
      <alignment horizontal="center" vertical="center"/>
    </xf>
    <xf numFmtId="49" fontId="6" fillId="13" borderId="6" xfId="0" applyNumberFormat="1" applyFont="1" applyFill="1" applyBorder="1" applyAlignment="1">
      <alignment horizontal="center" vertical="center"/>
    </xf>
    <xf numFmtId="49" fontId="6" fillId="13" borderId="1" xfId="0" applyNumberFormat="1" applyFont="1" applyFill="1" applyBorder="1" applyAlignment="1">
      <alignment horizontal="center" vertical="center"/>
    </xf>
    <xf numFmtId="49" fontId="6" fillId="13" borderId="7" xfId="0" applyNumberFormat="1" applyFont="1" applyFill="1" applyBorder="1" applyAlignment="1">
      <alignment horizontal="center" vertical="center"/>
    </xf>
    <xf numFmtId="49" fontId="6" fillId="13" borderId="3" xfId="0" applyNumberFormat="1" applyFont="1" applyFill="1" applyBorder="1" applyAlignment="1">
      <alignment horizontal="center" vertical="center"/>
    </xf>
    <xf numFmtId="43" fontId="26" fillId="0" borderId="0" xfId="1" applyFont="1" applyAlignment="1">
      <alignment vertical="center"/>
    </xf>
    <xf numFmtId="49" fontId="11" fillId="15" borderId="10" xfId="0" applyNumberFormat="1" applyFont="1" applyFill="1" applyBorder="1" applyAlignment="1">
      <alignment vertical="center"/>
    </xf>
    <xf numFmtId="164" fontId="11" fillId="15" borderId="7" xfId="0" applyNumberFormat="1" applyFont="1" applyFill="1" applyBorder="1" applyAlignment="1">
      <alignment vertical="center"/>
    </xf>
    <xf numFmtId="164" fontId="24" fillId="15" borderId="7" xfId="1" applyNumberFormat="1" applyFont="1" applyFill="1" applyBorder="1" applyAlignment="1">
      <alignment vertical="center"/>
    </xf>
    <xf numFmtId="164" fontId="24" fillId="15" borderId="3" xfId="1" applyNumberFormat="1" applyFont="1" applyFill="1" applyBorder="1" applyAlignment="1">
      <alignment vertical="center"/>
    </xf>
    <xf numFmtId="49" fontId="11" fillId="9" borderId="11" xfId="0" applyNumberFormat="1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1" fillId="9" borderId="4" xfId="0" applyNumberFormat="1" applyFont="1" applyFill="1" applyBorder="1" applyAlignment="1">
      <alignment vertical="center"/>
    </xf>
    <xf numFmtId="164" fontId="11" fillId="9" borderId="2" xfId="1" applyNumberFormat="1" applyFont="1" applyFill="1" applyBorder="1" applyAlignment="1">
      <alignment vertical="center"/>
    </xf>
    <xf numFmtId="164" fontId="11" fillId="9" borderId="8" xfId="1" applyNumberFormat="1" applyFont="1" applyFill="1" applyBorder="1" applyAlignment="1">
      <alignment vertical="center"/>
    </xf>
    <xf numFmtId="164" fontId="11" fillId="9" borderId="4" xfId="1" applyNumberFormat="1" applyFont="1" applyFill="1" applyBorder="1" applyAlignment="1">
      <alignment vertical="center"/>
    </xf>
    <xf numFmtId="164" fontId="24" fillId="9" borderId="8" xfId="1" applyNumberFormat="1" applyFont="1" applyFill="1" applyBorder="1" applyAlignment="1">
      <alignment vertical="center"/>
    </xf>
    <xf numFmtId="164" fontId="24" fillId="9" borderId="4" xfId="1" applyNumberFormat="1" applyFont="1" applyFill="1" applyBorder="1" applyAlignment="1">
      <alignment vertical="center"/>
    </xf>
    <xf numFmtId="49" fontId="11" fillId="12" borderId="7" xfId="0" applyNumberFormat="1" applyFont="1" applyFill="1" applyBorder="1" applyAlignment="1">
      <alignment vertical="center"/>
    </xf>
    <xf numFmtId="49" fontId="11" fillId="12" borderId="3" xfId="0" applyNumberFormat="1" applyFont="1" applyFill="1" applyBorder="1" applyAlignment="1">
      <alignment vertical="center"/>
    </xf>
    <xf numFmtId="164" fontId="11" fillId="12" borderId="1" xfId="1" applyNumberFormat="1" applyFont="1" applyFill="1" applyBorder="1" applyAlignment="1">
      <alignment vertical="center"/>
    </xf>
    <xf numFmtId="49" fontId="12" fillId="12" borderId="7" xfId="0" applyNumberFormat="1" applyFont="1" applyFill="1" applyBorder="1" applyAlignment="1">
      <alignment vertical="center"/>
    </xf>
    <xf numFmtId="49" fontId="12" fillId="12" borderId="3" xfId="0" applyNumberFormat="1" applyFont="1" applyFill="1" applyBorder="1" applyAlignment="1">
      <alignment vertical="center"/>
    </xf>
    <xf numFmtId="164" fontId="24" fillId="12" borderId="7" xfId="1" applyNumberFormat="1" applyFont="1" applyFill="1" applyBorder="1" applyAlignment="1">
      <alignment vertical="center"/>
    </xf>
    <xf numFmtId="164" fontId="24" fillId="12" borderId="3" xfId="1" applyNumberFormat="1" applyFont="1" applyFill="1" applyBorder="1" applyAlignment="1">
      <alignment vertical="center"/>
    </xf>
    <xf numFmtId="49" fontId="11" fillId="12" borderId="11" xfId="0" applyNumberFormat="1" applyFont="1" applyFill="1" applyBorder="1" applyAlignment="1">
      <alignment vertical="center"/>
    </xf>
    <xf numFmtId="49" fontId="11" fillId="12" borderId="8" xfId="0" applyNumberFormat="1" applyFont="1" applyFill="1" applyBorder="1" applyAlignment="1">
      <alignment vertical="center"/>
    </xf>
    <xf numFmtId="49" fontId="11" fillId="12" borderId="4" xfId="0" applyNumberFormat="1" applyFont="1" applyFill="1" applyBorder="1" applyAlignment="1">
      <alignment vertical="center"/>
    </xf>
    <xf numFmtId="164" fontId="11" fillId="12" borderId="2" xfId="1" applyNumberFormat="1" applyFont="1" applyFill="1" applyBorder="1" applyAlignment="1">
      <alignment vertical="center"/>
    </xf>
    <xf numFmtId="164" fontId="11" fillId="12" borderId="8" xfId="0" applyNumberFormat="1" applyFont="1" applyFill="1" applyBorder="1" applyAlignment="1">
      <alignment vertical="center"/>
    </xf>
    <xf numFmtId="164" fontId="11" fillId="12" borderId="4" xfId="0" applyNumberFormat="1" applyFont="1" applyFill="1" applyBorder="1" applyAlignment="1">
      <alignment vertical="center"/>
    </xf>
    <xf numFmtId="164" fontId="24" fillId="12" borderId="8" xfId="1" applyNumberFormat="1" applyFont="1" applyFill="1" applyBorder="1" applyAlignment="1">
      <alignment vertical="center"/>
    </xf>
    <xf numFmtId="164" fontId="24" fillId="12" borderId="4" xfId="1" applyNumberFormat="1" applyFont="1" applyFill="1" applyBorder="1" applyAlignment="1">
      <alignment vertical="center"/>
    </xf>
    <xf numFmtId="49" fontId="6" fillId="13" borderId="14" xfId="0" applyNumberFormat="1" applyFont="1" applyFill="1" applyBorder="1" applyAlignment="1">
      <alignment vertical="center"/>
    </xf>
    <xf numFmtId="49" fontId="6" fillId="13" borderId="0" xfId="0" applyNumberFormat="1" applyFont="1" applyFill="1" applyBorder="1" applyAlignment="1">
      <alignment vertical="center"/>
    </xf>
    <xf numFmtId="49" fontId="6" fillId="13" borderId="6" xfId="0" applyNumberFormat="1" applyFont="1" applyFill="1" applyBorder="1" applyAlignment="1">
      <alignment vertical="center"/>
    </xf>
    <xf numFmtId="164" fontId="6" fillId="13" borderId="5" xfId="1" applyNumberFormat="1" applyFont="1" applyFill="1" applyBorder="1" applyAlignment="1">
      <alignment vertical="center"/>
    </xf>
    <xf numFmtId="164" fontId="6" fillId="13" borderId="0" xfId="1" applyNumberFormat="1" applyFont="1" applyFill="1" applyBorder="1" applyAlignment="1">
      <alignment vertical="center"/>
    </xf>
    <xf numFmtId="164" fontId="6" fillId="13" borderId="6" xfId="1" applyNumberFormat="1" applyFont="1" applyFill="1" applyBorder="1" applyAlignment="1">
      <alignment vertical="center"/>
    </xf>
    <xf numFmtId="164" fontId="8" fillId="13" borderId="0" xfId="1" applyNumberFormat="1" applyFont="1" applyFill="1" applyBorder="1" applyAlignment="1">
      <alignment vertical="center"/>
    </xf>
    <xf numFmtId="164" fontId="8" fillId="13" borderId="6" xfId="1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6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11" fillId="12" borderId="9" xfId="0" applyNumberFormat="1" applyFont="1" applyFill="1" applyBorder="1" applyAlignment="1">
      <alignment vertical="center"/>
    </xf>
    <xf numFmtId="49" fontId="11" fillId="12" borderId="15" xfId="0" applyNumberFormat="1" applyFont="1" applyFill="1" applyBorder="1" applyAlignment="1">
      <alignment vertical="center"/>
    </xf>
    <xf numFmtId="49" fontId="11" fillId="12" borderId="13" xfId="0" applyNumberFormat="1" applyFont="1" applyFill="1" applyBorder="1" applyAlignment="1">
      <alignment vertical="center"/>
    </xf>
    <xf numFmtId="164" fontId="11" fillId="12" borderId="12" xfId="1" applyNumberFormat="1" applyFont="1" applyFill="1" applyBorder="1" applyAlignment="1">
      <alignment horizontal="center" vertical="center"/>
    </xf>
    <xf numFmtId="164" fontId="11" fillId="12" borderId="15" xfId="1" applyNumberFormat="1" applyFont="1" applyFill="1" applyBorder="1" applyAlignment="1">
      <alignment horizontal="center" vertical="center"/>
    </xf>
    <xf numFmtId="164" fontId="11" fillId="12" borderId="13" xfId="1" applyNumberFormat="1" applyFont="1" applyFill="1" applyBorder="1" applyAlignment="1">
      <alignment horizontal="center" vertical="center"/>
    </xf>
    <xf numFmtId="164" fontId="24" fillId="12" borderId="15" xfId="1" applyNumberFormat="1" applyFont="1" applyFill="1" applyBorder="1" applyAlignment="1">
      <alignment vertical="center"/>
    </xf>
    <xf numFmtId="164" fontId="24" fillId="12" borderId="13" xfId="1" applyNumberFormat="1" applyFont="1" applyFill="1" applyBorder="1" applyAlignment="1">
      <alignment vertical="center"/>
    </xf>
    <xf numFmtId="164" fontId="6" fillId="13" borderId="5" xfId="1" applyNumberFormat="1" applyFont="1" applyFill="1" applyBorder="1" applyAlignment="1">
      <alignment horizontal="center" vertical="center"/>
    </xf>
    <xf numFmtId="164" fontId="6" fillId="13" borderId="0" xfId="1" applyNumberFormat="1" applyFont="1" applyFill="1" applyBorder="1" applyAlignment="1">
      <alignment horizontal="center" vertical="center"/>
    </xf>
    <xf numFmtId="164" fontId="6" fillId="13" borderId="6" xfId="1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49" fontId="6" fillId="13" borderId="10" xfId="0" applyNumberFormat="1" applyFont="1" applyFill="1" applyBorder="1" applyAlignment="1">
      <alignment vertical="center"/>
    </xf>
    <xf numFmtId="49" fontId="6" fillId="13" borderId="7" xfId="0" applyNumberFormat="1" applyFont="1" applyFill="1" applyBorder="1" applyAlignment="1">
      <alignment vertical="center"/>
    </xf>
    <xf numFmtId="49" fontId="6" fillId="13" borderId="3" xfId="0" applyNumberFormat="1" applyFont="1" applyFill="1" applyBorder="1" applyAlignment="1">
      <alignment vertical="center"/>
    </xf>
    <xf numFmtId="164" fontId="6" fillId="13" borderId="7" xfId="1" applyNumberFormat="1" applyFont="1" applyFill="1" applyBorder="1" applyAlignment="1">
      <alignment horizontal="center" vertical="center"/>
    </xf>
    <xf numFmtId="164" fontId="6" fillId="13" borderId="3" xfId="1" applyNumberFormat="1" applyFont="1" applyFill="1" applyBorder="1" applyAlignment="1">
      <alignment horizontal="center" vertical="center"/>
    </xf>
    <xf numFmtId="164" fontId="8" fillId="13" borderId="3" xfId="1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8" fillId="0" borderId="8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6" fillId="5" borderId="7" xfId="0" applyNumberFormat="1" applyFont="1" applyFill="1" applyBorder="1" applyAlignment="1">
      <alignment vertical="center"/>
    </xf>
    <xf numFmtId="164" fontId="6" fillId="0" borderId="7" xfId="1" applyNumberFormat="1" applyFont="1" applyBorder="1" applyAlignment="1">
      <alignment horizontal="center" vertical="center"/>
    </xf>
    <xf numFmtId="164" fontId="8" fillId="0" borderId="3" xfId="1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11" fillId="15" borderId="1" xfId="0" applyNumberFormat="1" applyFont="1" applyFill="1" applyBorder="1" applyAlignment="1">
      <alignment vertical="center"/>
    </xf>
    <xf numFmtId="164" fontId="11" fillId="12" borderId="12" xfId="1" applyNumberFormat="1" applyFont="1" applyFill="1" applyBorder="1" applyAlignment="1">
      <alignment vertical="center"/>
    </xf>
    <xf numFmtId="164" fontId="11" fillId="12" borderId="15" xfId="1" applyNumberFormat="1" applyFont="1" applyFill="1" applyBorder="1" applyAlignment="1">
      <alignment vertical="center"/>
    </xf>
    <xf numFmtId="164" fontId="11" fillId="12" borderId="13" xfId="1" applyNumberFormat="1" applyFont="1" applyFill="1" applyBorder="1" applyAlignment="1">
      <alignment vertical="center"/>
    </xf>
    <xf numFmtId="164" fontId="6" fillId="13" borderId="1" xfId="1" applyNumberFormat="1" applyFont="1" applyFill="1" applyBorder="1" applyAlignment="1">
      <alignment vertical="center"/>
    </xf>
    <xf numFmtId="164" fontId="6" fillId="13" borderId="7" xfId="1" applyNumberFormat="1" applyFont="1" applyFill="1" applyBorder="1" applyAlignment="1">
      <alignment vertical="center"/>
    </xf>
    <xf numFmtId="164" fontId="6" fillId="13" borderId="3" xfId="1" applyNumberFormat="1" applyFont="1" applyFill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6" fillId="0" borderId="6" xfId="1" applyNumberFormat="1" applyFont="1" applyFill="1" applyBorder="1" applyAlignment="1">
      <alignment vertical="center"/>
    </xf>
    <xf numFmtId="164" fontId="11" fillId="12" borderId="15" xfId="1" applyNumberFormat="1" applyFont="1" applyFill="1" applyBorder="1" applyAlignment="1">
      <alignment horizontal="left" vertical="center"/>
    </xf>
    <xf numFmtId="164" fontId="11" fillId="12" borderId="13" xfId="1" applyNumberFormat="1" applyFont="1" applyFill="1" applyBorder="1" applyAlignment="1">
      <alignment horizontal="left" vertical="center"/>
    </xf>
    <xf numFmtId="164" fontId="6" fillId="13" borderId="7" xfId="1" applyNumberFormat="1" applyFont="1" applyFill="1" applyBorder="1" applyAlignment="1">
      <alignment horizontal="left" vertical="center"/>
    </xf>
    <xf numFmtId="164" fontId="6" fillId="13" borderId="3" xfId="1" applyNumberFormat="1" applyFont="1" applyFill="1" applyBorder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164" fontId="6" fillId="0" borderId="6" xfId="1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vertical="center"/>
    </xf>
    <xf numFmtId="164" fontId="8" fillId="9" borderId="13" xfId="1" applyNumberFormat="1" applyFont="1" applyFill="1" applyBorder="1" applyAlignment="1">
      <alignment vertical="center"/>
    </xf>
    <xf numFmtId="164" fontId="11" fillId="12" borderId="8" xfId="1" applyNumberFormat="1" applyFont="1" applyFill="1" applyBorder="1" applyAlignment="1">
      <alignment vertical="center"/>
    </xf>
    <xf numFmtId="49" fontId="6" fillId="5" borderId="0" xfId="0" applyNumberFormat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horizontal="center" vertical="center"/>
    </xf>
    <xf numFmtId="164" fontId="6" fillId="5" borderId="6" xfId="1" applyNumberFormat="1" applyFont="1" applyFill="1" applyBorder="1" applyAlignment="1">
      <alignment horizontal="center" vertical="center"/>
    </xf>
    <xf numFmtId="164" fontId="11" fillId="9" borderId="8" xfId="1" applyNumberFormat="1" applyFont="1" applyFill="1" applyBorder="1" applyAlignment="1">
      <alignment horizontal="left" vertical="center"/>
    </xf>
    <xf numFmtId="164" fontId="11" fillId="9" borderId="4" xfId="1" applyNumberFormat="1" applyFont="1" applyFill="1" applyBorder="1" applyAlignment="1">
      <alignment horizontal="left" vertical="center"/>
    </xf>
    <xf numFmtId="164" fontId="11" fillId="9" borderId="8" xfId="0" applyNumberFormat="1" applyFont="1" applyFill="1" applyBorder="1" applyAlignment="1">
      <alignment vertical="center"/>
    </xf>
    <xf numFmtId="164" fontId="11" fillId="9" borderId="4" xfId="0" applyNumberFormat="1" applyFont="1" applyFill="1" applyBorder="1" applyAlignment="1">
      <alignment vertical="center"/>
    </xf>
    <xf numFmtId="49" fontId="11" fillId="9" borderId="9" xfId="0" applyNumberFormat="1" applyFont="1" applyFill="1" applyBorder="1" applyAlignment="1">
      <alignment horizontal="left" vertical="center"/>
    </xf>
    <xf numFmtId="49" fontId="11" fillId="9" borderId="15" xfId="0" applyNumberFormat="1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vertical="center"/>
    </xf>
    <xf numFmtId="49" fontId="11" fillId="9" borderId="15" xfId="0" applyNumberFormat="1" applyFont="1" applyFill="1" applyBorder="1" applyAlignment="1">
      <alignment vertical="center"/>
    </xf>
    <xf numFmtId="164" fontId="11" fillId="9" borderId="12" xfId="1" applyNumberFormat="1" applyFont="1" applyFill="1" applyBorder="1" applyAlignment="1">
      <alignment vertical="center"/>
    </xf>
    <xf numFmtId="164" fontId="11" fillId="9" borderId="15" xfId="1" applyNumberFormat="1" applyFont="1" applyFill="1" applyBorder="1" applyAlignment="1">
      <alignment vertical="center"/>
    </xf>
    <xf numFmtId="164" fontId="11" fillId="9" borderId="13" xfId="1" applyNumberFormat="1" applyFont="1" applyFill="1" applyBorder="1" applyAlignment="1">
      <alignment vertical="center"/>
    </xf>
    <xf numFmtId="49" fontId="11" fillId="9" borderId="12" xfId="0" applyNumberFormat="1" applyFont="1" applyFill="1" applyBorder="1" applyAlignment="1">
      <alignment horizontal="center" vertical="center"/>
    </xf>
    <xf numFmtId="49" fontId="11" fillId="9" borderId="13" xfId="0" applyNumberFormat="1" applyFont="1" applyFill="1" applyBorder="1" applyAlignment="1">
      <alignment horizontal="center" vertical="center"/>
    </xf>
    <xf numFmtId="164" fontId="11" fillId="9" borderId="2" xfId="1" applyNumberFormat="1" applyFont="1" applyFill="1" applyBorder="1" applyAlignment="1">
      <alignment horizontal="center" vertical="center"/>
    </xf>
    <xf numFmtId="164" fontId="11" fillId="9" borderId="8" xfId="1" applyNumberFormat="1" applyFont="1" applyFill="1" applyBorder="1" applyAlignment="1">
      <alignment horizontal="center" vertical="center"/>
    </xf>
    <xf numFmtId="164" fontId="11" fillId="9" borderId="4" xfId="1" applyNumberFormat="1" applyFont="1" applyFill="1" applyBorder="1" applyAlignment="1">
      <alignment horizontal="center" vertical="center"/>
    </xf>
    <xf numFmtId="164" fontId="24" fillId="9" borderId="15" xfId="1" applyNumberFormat="1" applyFont="1" applyFill="1" applyBorder="1" applyAlignment="1">
      <alignment vertical="center"/>
    </xf>
    <xf numFmtId="164" fontId="24" fillId="9" borderId="13" xfId="1" applyNumberFormat="1" applyFont="1" applyFill="1" applyBorder="1" applyAlignment="1">
      <alignment vertical="center"/>
    </xf>
    <xf numFmtId="164" fontId="11" fillId="9" borderId="5" xfId="1" applyNumberFormat="1" applyFont="1" applyFill="1" applyBorder="1" applyAlignment="1">
      <alignment vertical="center"/>
    </xf>
    <xf numFmtId="164" fontId="11" fillId="9" borderId="0" xfId="1" applyNumberFormat="1" applyFont="1" applyFill="1" applyBorder="1" applyAlignment="1">
      <alignment vertical="center"/>
    </xf>
    <xf numFmtId="164" fontId="11" fillId="9" borderId="6" xfId="1" applyNumberFormat="1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13" borderId="12" xfId="0" applyNumberFormat="1" applyFont="1" applyFill="1" applyBorder="1" applyAlignment="1">
      <alignment horizontal="center" vertical="center"/>
    </xf>
    <xf numFmtId="49" fontId="6" fillId="13" borderId="15" xfId="0" applyNumberFormat="1" applyFont="1" applyFill="1" applyBorder="1" applyAlignment="1">
      <alignment horizontal="center" vertical="center"/>
    </xf>
    <xf numFmtId="49" fontId="6" fillId="13" borderId="13" xfId="0" applyNumberFormat="1" applyFont="1" applyFill="1" applyBorder="1" applyAlignment="1">
      <alignment horizontal="center" vertical="center"/>
    </xf>
    <xf numFmtId="49" fontId="6" fillId="13" borderId="15" xfId="0" applyNumberFormat="1" applyFont="1" applyFill="1" applyBorder="1" applyAlignment="1">
      <alignment vertical="center"/>
    </xf>
    <xf numFmtId="49" fontId="6" fillId="13" borderId="13" xfId="0" applyNumberFormat="1" applyFont="1" applyFill="1" applyBorder="1" applyAlignment="1">
      <alignment vertical="center"/>
    </xf>
    <xf numFmtId="164" fontId="6" fillId="13" borderId="12" xfId="1" applyNumberFormat="1" applyFont="1" applyFill="1" applyBorder="1" applyAlignment="1">
      <alignment horizontal="center" vertical="center"/>
    </xf>
    <xf numFmtId="164" fontId="6" fillId="13" borderId="15" xfId="1" applyNumberFormat="1" applyFont="1" applyFill="1" applyBorder="1" applyAlignment="1">
      <alignment horizontal="center" vertical="center"/>
    </xf>
    <xf numFmtId="164" fontId="6" fillId="13" borderId="13" xfId="1" applyNumberFormat="1" applyFont="1" applyFill="1" applyBorder="1" applyAlignment="1">
      <alignment horizontal="center" vertical="center"/>
    </xf>
    <xf numFmtId="164" fontId="8" fillId="13" borderId="15" xfId="1" applyNumberFormat="1" applyFont="1" applyFill="1" applyBorder="1" applyAlignment="1">
      <alignment vertical="center"/>
    </xf>
    <xf numFmtId="164" fontId="8" fillId="13" borderId="13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164" fontId="8" fillId="13" borderId="5" xfId="1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24" fillId="2" borderId="6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24" fillId="2" borderId="4" xfId="0" applyNumberFormat="1" applyFont="1" applyFill="1" applyBorder="1" applyAlignment="1">
      <alignment horizontal="center"/>
    </xf>
    <xf numFmtId="49" fontId="11" fillId="15" borderId="9" xfId="0" applyNumberFormat="1" applyFont="1" applyFill="1" applyBorder="1" applyAlignment="1">
      <alignment vertical="center"/>
    </xf>
    <xf numFmtId="164" fontId="11" fillId="15" borderId="12" xfId="1" applyNumberFormat="1" applyFont="1" applyFill="1" applyBorder="1" applyAlignment="1">
      <alignment vertical="center"/>
    </xf>
    <xf numFmtId="164" fontId="11" fillId="15" borderId="15" xfId="0" applyNumberFormat="1" applyFont="1" applyFill="1" applyBorder="1" applyAlignment="1">
      <alignment vertical="center"/>
    </xf>
    <xf numFmtId="164" fontId="24" fillId="15" borderId="15" xfId="1" applyNumberFormat="1" applyFont="1" applyFill="1" applyBorder="1" applyAlignment="1">
      <alignment vertical="center"/>
    </xf>
    <xf numFmtId="164" fontId="24" fillId="15" borderId="13" xfId="1" applyNumberFormat="1" applyFont="1" applyFill="1" applyBorder="1" applyAlignment="1">
      <alignment vertical="center"/>
    </xf>
    <xf numFmtId="49" fontId="11" fillId="16" borderId="9" xfId="0" applyNumberFormat="1" applyFont="1" applyFill="1" applyBorder="1" applyAlignment="1">
      <alignment vertical="center"/>
    </xf>
    <xf numFmtId="49" fontId="11" fillId="16" borderId="12" xfId="0" applyNumberFormat="1" applyFont="1" applyFill="1" applyBorder="1" applyAlignment="1">
      <alignment vertical="center"/>
    </xf>
    <xf numFmtId="49" fontId="11" fillId="16" borderId="15" xfId="0" applyNumberFormat="1" applyFont="1" applyFill="1" applyBorder="1" applyAlignment="1">
      <alignment vertical="center"/>
    </xf>
    <xf numFmtId="49" fontId="11" fillId="16" borderId="13" xfId="0" applyNumberFormat="1" applyFont="1" applyFill="1" applyBorder="1" applyAlignment="1">
      <alignment vertical="center"/>
    </xf>
    <xf numFmtId="164" fontId="11" fillId="16" borderId="12" xfId="1" applyNumberFormat="1" applyFont="1" applyFill="1" applyBorder="1" applyAlignment="1">
      <alignment vertical="center"/>
    </xf>
    <xf numFmtId="164" fontId="11" fillId="16" borderId="15" xfId="0" applyNumberFormat="1" applyFont="1" applyFill="1" applyBorder="1" applyAlignment="1">
      <alignment vertical="center"/>
    </xf>
    <xf numFmtId="164" fontId="11" fillId="16" borderId="13" xfId="0" applyNumberFormat="1" applyFont="1" applyFill="1" applyBorder="1" applyAlignment="1">
      <alignment vertical="center"/>
    </xf>
    <xf numFmtId="164" fontId="24" fillId="16" borderId="15" xfId="1" applyNumberFormat="1" applyFont="1" applyFill="1" applyBorder="1" applyAlignment="1">
      <alignment vertical="center"/>
    </xf>
    <xf numFmtId="164" fontId="24" fillId="16" borderId="13" xfId="1" applyNumberFormat="1" applyFont="1" applyFill="1" applyBorder="1" applyAlignment="1">
      <alignment vertical="center"/>
    </xf>
    <xf numFmtId="49" fontId="11" fillId="16" borderId="12" xfId="0" applyNumberFormat="1" applyFont="1" applyFill="1" applyBorder="1" applyAlignment="1">
      <alignment horizontal="center" vertical="center"/>
    </xf>
    <xf numFmtId="49" fontId="11" fillId="16" borderId="15" xfId="0" applyNumberFormat="1" applyFont="1" applyFill="1" applyBorder="1" applyAlignment="1">
      <alignment horizontal="center" vertical="center"/>
    </xf>
    <xf numFmtId="49" fontId="11" fillId="16" borderId="13" xfId="0" applyNumberFormat="1" applyFont="1" applyFill="1" applyBorder="1" applyAlignment="1">
      <alignment horizontal="center" vertical="center"/>
    </xf>
    <xf numFmtId="164" fontId="11" fillId="16" borderId="15" xfId="1" applyNumberFormat="1" applyFont="1" applyFill="1" applyBorder="1" applyAlignment="1">
      <alignment vertical="center"/>
    </xf>
    <xf numFmtId="164" fontId="11" fillId="16" borderId="13" xfId="1" applyNumberFormat="1" applyFont="1" applyFill="1" applyBorder="1" applyAlignment="1">
      <alignment vertical="center"/>
    </xf>
    <xf numFmtId="49" fontId="6" fillId="13" borderId="5" xfId="0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64" fontId="11" fillId="16" borderId="12" xfId="1" applyNumberFormat="1" applyFont="1" applyFill="1" applyBorder="1" applyAlignment="1">
      <alignment horizontal="center" vertical="center"/>
    </xf>
    <xf numFmtId="164" fontId="11" fillId="16" borderId="15" xfId="1" applyNumberFormat="1" applyFont="1" applyFill="1" applyBorder="1" applyAlignment="1">
      <alignment horizontal="center" vertical="center"/>
    </xf>
    <xf numFmtId="164" fontId="11" fillId="16" borderId="13" xfId="1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16" fillId="0" borderId="0" xfId="2" applyFont="1"/>
    <xf numFmtId="0" fontId="16" fillId="0" borderId="0" xfId="0" applyFont="1"/>
    <xf numFmtId="49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4" fillId="2" borderId="1" xfId="0" applyNumberFormat="1" applyFont="1" applyFill="1" applyBorder="1" applyAlignment="1">
      <alignment vertical="center"/>
    </xf>
    <xf numFmtId="49" fontId="24" fillId="2" borderId="7" xfId="0" applyNumberFormat="1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vertical="center"/>
    </xf>
    <xf numFmtId="49" fontId="24" fillId="3" borderId="15" xfId="0" applyNumberFormat="1" applyFont="1" applyFill="1" applyBorder="1" applyAlignment="1">
      <alignment vertical="center"/>
    </xf>
    <xf numFmtId="0" fontId="24" fillId="4" borderId="15" xfId="0" applyFont="1" applyFill="1" applyBorder="1" applyAlignment="1">
      <alignment vertical="center"/>
    </xf>
    <xf numFmtId="0" fontId="24" fillId="4" borderId="13" xfId="0" applyFont="1" applyFill="1" applyBorder="1" applyAlignment="1">
      <alignment vertical="center"/>
    </xf>
    <xf numFmtId="49" fontId="12" fillId="3" borderId="15" xfId="0" applyNumberFormat="1" applyFont="1" applyFill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49" fontId="24" fillId="2" borderId="3" xfId="0" applyNumberFormat="1" applyFont="1" applyFill="1" applyBorder="1" applyAlignment="1">
      <alignment vertical="center"/>
    </xf>
    <xf numFmtId="49" fontId="24" fillId="2" borderId="6" xfId="0" applyNumberFormat="1" applyFont="1" applyFill="1" applyBorder="1" applyAlignment="1">
      <alignment vertical="center"/>
    </xf>
    <xf numFmtId="49" fontId="11" fillId="10" borderId="12" xfId="0" applyNumberFormat="1" applyFont="1" applyFill="1" applyBorder="1" applyAlignment="1">
      <alignment horizontal="center" vertical="center"/>
    </xf>
    <xf numFmtId="49" fontId="11" fillId="10" borderId="15" xfId="0" applyNumberFormat="1" applyFont="1" applyFill="1" applyBorder="1" applyAlignment="1">
      <alignment horizontal="center" vertical="center"/>
    </xf>
    <xf numFmtId="49" fontId="11" fillId="10" borderId="15" xfId="0" applyNumberFormat="1" applyFont="1" applyFill="1" applyBorder="1" applyAlignment="1">
      <alignment vertical="center"/>
    </xf>
    <xf numFmtId="49" fontId="11" fillId="17" borderId="12" xfId="0" applyNumberFormat="1" applyFont="1" applyFill="1" applyBorder="1" applyAlignment="1">
      <alignment horizontal="center" vertical="center"/>
    </xf>
    <xf numFmtId="49" fontId="11" fillId="17" borderId="15" xfId="0" applyNumberFormat="1" applyFont="1" applyFill="1" applyBorder="1" applyAlignment="1">
      <alignment horizontal="center" vertical="center"/>
    </xf>
    <xf numFmtId="49" fontId="11" fillId="17" borderId="15" xfId="0" applyNumberFormat="1" applyFont="1" applyFill="1" applyBorder="1" applyAlignment="1">
      <alignment vertical="center"/>
    </xf>
    <xf numFmtId="164" fontId="11" fillId="17" borderId="15" xfId="1" applyNumberFormat="1" applyFont="1" applyFill="1" applyBorder="1" applyAlignment="1">
      <alignment vertical="center"/>
    </xf>
    <xf numFmtId="164" fontId="11" fillId="17" borderId="13" xfId="1" applyNumberFormat="1" applyFont="1" applyFill="1" applyBorder="1" applyAlignment="1">
      <alignment vertical="center"/>
    </xf>
    <xf numFmtId="49" fontId="11" fillId="17" borderId="13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164" fontId="11" fillId="17" borderId="12" xfId="1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vertical="center"/>
    </xf>
    <xf numFmtId="164" fontId="11" fillId="17" borderId="12" xfId="1" applyNumberFormat="1" applyFont="1" applyFill="1" applyBorder="1" applyAlignment="1">
      <alignment vertical="center"/>
    </xf>
    <xf numFmtId="43" fontId="6" fillId="0" borderId="5" xfId="1" applyFont="1" applyBorder="1" applyAlignment="1">
      <alignment vertical="center"/>
    </xf>
    <xf numFmtId="164" fontId="24" fillId="17" borderId="12" xfId="1" applyNumberFormat="1" applyFont="1" applyFill="1" applyBorder="1" applyAlignment="1">
      <alignment horizontal="center" vertical="center"/>
    </xf>
    <xf numFmtId="164" fontId="24" fillId="17" borderId="13" xfId="1" applyNumberFormat="1" applyFont="1" applyFill="1" applyBorder="1" applyAlignment="1">
      <alignment horizontal="center" vertical="center"/>
    </xf>
    <xf numFmtId="49" fontId="11" fillId="10" borderId="12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164" fontId="24" fillId="10" borderId="15" xfId="1" applyNumberFormat="1" applyFont="1" applyFill="1" applyBorder="1" applyAlignment="1">
      <alignment horizontal="center" vertical="center"/>
    </xf>
    <xf numFmtId="164" fontId="24" fillId="10" borderId="13" xfId="1" applyNumberFormat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49" fontId="25" fillId="5" borderId="2" xfId="0" applyNumberFormat="1" applyFont="1" applyFill="1" applyBorder="1" applyAlignment="1">
      <alignment vertical="center"/>
    </xf>
    <xf numFmtId="49" fontId="25" fillId="5" borderId="8" xfId="0" applyNumberFormat="1" applyFont="1" applyFill="1" applyBorder="1" applyAlignment="1">
      <alignment vertical="center"/>
    </xf>
    <xf numFmtId="49" fontId="25" fillId="5" borderId="4" xfId="0" applyNumberFormat="1" applyFont="1" applyFill="1" applyBorder="1" applyAlignment="1">
      <alignment vertical="center"/>
    </xf>
    <xf numFmtId="41" fontId="11" fillId="5" borderId="2" xfId="3" applyFont="1" applyFill="1" applyBorder="1" applyAlignment="1">
      <alignment horizontal="right" vertical="center"/>
    </xf>
    <xf numFmtId="41" fontId="11" fillId="5" borderId="8" xfId="3" applyFont="1" applyFill="1" applyBorder="1" applyAlignment="1">
      <alignment horizontal="right" vertical="center"/>
    </xf>
    <xf numFmtId="164" fontId="24" fillId="0" borderId="2" xfId="1" applyNumberFormat="1" applyFont="1" applyBorder="1" applyAlignment="1">
      <alignment horizontal="center" vertical="center"/>
    </xf>
    <xf numFmtId="49" fontId="12" fillId="6" borderId="1" xfId="0" applyNumberFormat="1" applyFont="1" applyFill="1" applyBorder="1" applyAlignment="1">
      <alignment vertical="center"/>
    </xf>
    <xf numFmtId="49" fontId="24" fillId="6" borderId="7" xfId="0" applyNumberFormat="1" applyFont="1" applyFill="1" applyBorder="1" applyAlignment="1">
      <alignment vertical="center"/>
    </xf>
    <xf numFmtId="49" fontId="24" fillId="6" borderId="3" xfId="0" applyNumberFormat="1" applyFont="1" applyFill="1" applyBorder="1" applyAlignment="1">
      <alignment vertical="center"/>
    </xf>
    <xf numFmtId="49" fontId="12" fillId="6" borderId="5" xfId="0" applyNumberFormat="1" applyFont="1" applyFill="1" applyBorder="1" applyAlignment="1">
      <alignment vertical="center"/>
    </xf>
    <xf numFmtId="49" fontId="24" fillId="6" borderId="0" xfId="0" applyNumberFormat="1" applyFont="1" applyFill="1" applyBorder="1" applyAlignment="1">
      <alignment vertical="center"/>
    </xf>
    <xf numFmtId="49" fontId="24" fillId="6" borderId="6" xfId="0" applyNumberFormat="1" applyFont="1" applyFill="1" applyBorder="1" applyAlignment="1">
      <alignment vertical="center"/>
    </xf>
    <xf numFmtId="49" fontId="11" fillId="6" borderId="1" xfId="0" applyNumberFormat="1" applyFont="1" applyFill="1" applyBorder="1" applyAlignment="1">
      <alignment vertical="center"/>
    </xf>
    <xf numFmtId="49" fontId="11" fillId="6" borderId="7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49" fontId="11" fillId="6" borderId="5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49" fontId="24" fillId="6" borderId="5" xfId="0" applyNumberFormat="1" applyFont="1" applyFill="1" applyBorder="1" applyAlignment="1">
      <alignment vertical="center"/>
    </xf>
    <xf numFmtId="0" fontId="24" fillId="10" borderId="13" xfId="0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horizontal="center" vertical="center"/>
    </xf>
    <xf numFmtId="49" fontId="24" fillId="10" borderId="13" xfId="0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49" fontId="11" fillId="10" borderId="13" xfId="0" applyNumberFormat="1" applyFont="1" applyFill="1" applyBorder="1" applyAlignment="1">
      <alignment vertical="center"/>
    </xf>
    <xf numFmtId="49" fontId="24" fillId="7" borderId="12" xfId="0" applyNumberFormat="1" applyFont="1" applyFill="1" applyBorder="1" applyAlignment="1">
      <alignment horizontal="center" vertical="center"/>
    </xf>
    <xf numFmtId="49" fontId="24" fillId="7" borderId="15" xfId="0" applyNumberFormat="1" applyFont="1" applyFill="1" applyBorder="1" applyAlignment="1">
      <alignment horizontal="center" vertical="center"/>
    </xf>
    <xf numFmtId="49" fontId="24" fillId="7" borderId="13" xfId="0" applyNumberFormat="1" applyFont="1" applyFill="1" applyBorder="1" applyAlignment="1">
      <alignment horizontal="center" vertical="center"/>
    </xf>
    <xf numFmtId="49" fontId="11" fillId="7" borderId="12" xfId="0" applyNumberFormat="1" applyFont="1" applyFill="1" applyBorder="1" applyAlignment="1">
      <alignment vertical="center"/>
    </xf>
    <xf numFmtId="49" fontId="11" fillId="7" borderId="15" xfId="0" applyNumberFormat="1" applyFont="1" applyFill="1" applyBorder="1" applyAlignment="1">
      <alignment vertical="center"/>
    </xf>
    <xf numFmtId="49" fontId="11" fillId="7" borderId="13" xfId="0" applyNumberFormat="1" applyFont="1" applyFill="1" applyBorder="1" applyAlignment="1">
      <alignment vertical="center"/>
    </xf>
    <xf numFmtId="164" fontId="11" fillId="7" borderId="12" xfId="1" applyNumberFormat="1" applyFont="1" applyFill="1" applyBorder="1" applyAlignment="1">
      <alignment vertical="center"/>
    </xf>
    <xf numFmtId="164" fontId="11" fillId="7" borderId="15" xfId="1" applyNumberFormat="1" applyFont="1" applyFill="1" applyBorder="1" applyAlignment="1">
      <alignment vertical="center"/>
    </xf>
    <xf numFmtId="164" fontId="11" fillId="7" borderId="13" xfId="1" applyNumberFormat="1" applyFont="1" applyFill="1" applyBorder="1" applyAlignment="1">
      <alignment vertical="center"/>
    </xf>
    <xf numFmtId="1" fontId="24" fillId="8" borderId="12" xfId="0" applyNumberFormat="1" applyFont="1" applyFill="1" applyBorder="1" applyAlignment="1">
      <alignment horizontal="center" vertical="center"/>
    </xf>
    <xf numFmtId="1" fontId="24" fillId="8" borderId="13" xfId="0" applyNumberFormat="1" applyFont="1" applyFill="1" applyBorder="1" applyAlignment="1">
      <alignment horizontal="center" vertical="center"/>
    </xf>
    <xf numFmtId="49" fontId="11" fillId="7" borderId="12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49" fontId="11" fillId="7" borderId="13" xfId="0" applyNumberFormat="1" applyFont="1" applyFill="1" applyBorder="1" applyAlignment="1">
      <alignment horizontal="center" vertical="center"/>
    </xf>
    <xf numFmtId="43" fontId="24" fillId="8" borderId="12" xfId="1" applyFont="1" applyFill="1" applyBorder="1" applyAlignment="1">
      <alignment horizontal="center" vertical="center"/>
    </xf>
    <xf numFmtId="49" fontId="11" fillId="8" borderId="12" xfId="0" applyNumberFormat="1" applyFont="1" applyFill="1" applyBorder="1" applyAlignment="1">
      <alignment horizontal="center" vertical="center"/>
    </xf>
    <xf numFmtId="49" fontId="11" fillId="8" borderId="15" xfId="0" applyNumberFormat="1" applyFont="1" applyFill="1" applyBorder="1" applyAlignment="1">
      <alignment horizontal="center" vertical="center"/>
    </xf>
    <xf numFmtId="49" fontId="11" fillId="8" borderId="13" xfId="0" applyNumberFormat="1" applyFont="1" applyFill="1" applyBorder="1" applyAlignment="1">
      <alignment horizontal="center" vertical="center"/>
    </xf>
    <xf numFmtId="49" fontId="11" fillId="8" borderId="12" xfId="0" applyNumberFormat="1" applyFont="1" applyFill="1" applyBorder="1" applyAlignment="1">
      <alignment vertical="center"/>
    </xf>
    <xf numFmtId="49" fontId="11" fillId="8" borderId="15" xfId="0" applyNumberFormat="1" applyFont="1" applyFill="1" applyBorder="1" applyAlignment="1">
      <alignment vertical="center"/>
    </xf>
    <xf numFmtId="49" fontId="11" fillId="8" borderId="13" xfId="0" applyNumberFormat="1" applyFont="1" applyFill="1" applyBorder="1" applyAlignment="1">
      <alignment vertical="center"/>
    </xf>
    <xf numFmtId="164" fontId="11" fillId="8" borderId="12" xfId="1" applyNumberFormat="1" applyFont="1" applyFill="1" applyBorder="1" applyAlignment="1">
      <alignment horizontal="right" vertical="center"/>
    </xf>
    <xf numFmtId="164" fontId="11" fillId="8" borderId="15" xfId="1" applyNumberFormat="1" applyFont="1" applyFill="1" applyBorder="1" applyAlignment="1">
      <alignment vertical="center"/>
    </xf>
    <xf numFmtId="164" fontId="11" fillId="8" borderId="13" xfId="1" applyNumberFormat="1" applyFont="1" applyFill="1" applyBorder="1" applyAlignment="1">
      <alignment vertical="center"/>
    </xf>
    <xf numFmtId="164" fontId="11" fillId="8" borderId="12" xfId="1" applyNumberFormat="1" applyFont="1" applyFill="1" applyBorder="1" applyAlignment="1">
      <alignment vertical="center"/>
    </xf>
    <xf numFmtId="1" fontId="24" fillId="10" borderId="13" xfId="0" applyNumberFormat="1" applyFont="1" applyFill="1" applyBorder="1" applyAlignment="1">
      <alignment horizontal="center" vertical="center"/>
    </xf>
    <xf numFmtId="3" fontId="11" fillId="10" borderId="12" xfId="0" applyNumberFormat="1" applyFont="1" applyFill="1" applyBorder="1" applyAlignment="1">
      <alignment vertical="center"/>
    </xf>
    <xf numFmtId="49" fontId="12" fillId="10" borderId="13" xfId="0" applyNumberFormat="1" applyFont="1" applyFill="1" applyBorder="1" applyAlignment="1">
      <alignment vertical="center"/>
    </xf>
    <xf numFmtId="43" fontId="6" fillId="0" borderId="2" xfId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12" fillId="10" borderId="12" xfId="0" applyFont="1" applyFill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3" fontId="24" fillId="8" borderId="13" xfId="1" applyFont="1" applyFill="1" applyBorder="1" applyAlignment="1">
      <alignment horizontal="center" vertical="center"/>
    </xf>
    <xf numFmtId="43" fontId="11" fillId="7" borderId="12" xfId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vertical="center"/>
    </xf>
    <xf numFmtId="49" fontId="11" fillId="3" borderId="7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164" fontId="24" fillId="8" borderId="13" xfId="1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49" fontId="12" fillId="3" borderId="3" xfId="0" applyNumberFormat="1" applyFont="1" applyFill="1" applyBorder="1" applyAlignment="1">
      <alignment vertical="center"/>
    </xf>
    <xf numFmtId="164" fontId="24" fillId="7" borderId="13" xfId="1" applyNumberFormat="1" applyFont="1" applyFill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164" fontId="24" fillId="8" borderId="12" xfId="1" applyNumberFormat="1" applyFont="1" applyFill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49" fontId="18" fillId="10" borderId="13" xfId="0" applyNumberFormat="1" applyFont="1" applyFill="1" applyBorder="1" applyAlignment="1">
      <alignment vertical="center"/>
    </xf>
    <xf numFmtId="49" fontId="17" fillId="10" borderId="15" xfId="0" applyNumberFormat="1" applyFont="1" applyFill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49" fontId="20" fillId="10" borderId="9" xfId="0" applyNumberFormat="1" applyFont="1" applyFill="1" applyBorder="1" applyAlignment="1">
      <alignment horizontal="center" vertical="center"/>
    </xf>
    <xf numFmtId="49" fontId="21" fillId="0" borderId="15" xfId="0" applyNumberFormat="1" applyFont="1" applyBorder="1" applyAlignment="1">
      <alignment horizontal="left" vertical="center"/>
    </xf>
    <xf numFmtId="49" fontId="6" fillId="10" borderId="9" xfId="0" applyNumberFormat="1" applyFont="1" applyFill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5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vertical="center"/>
    </xf>
    <xf numFmtId="49" fontId="11" fillId="11" borderId="15" xfId="0" applyNumberFormat="1" applyFont="1" applyFill="1" applyBorder="1" applyAlignment="1">
      <alignment vertical="center"/>
    </xf>
    <xf numFmtId="49" fontId="11" fillId="11" borderId="13" xfId="0" applyNumberFormat="1" applyFont="1" applyFill="1" applyBorder="1" applyAlignment="1">
      <alignment vertical="center"/>
    </xf>
    <xf numFmtId="164" fontId="11" fillId="11" borderId="12" xfId="1" applyNumberFormat="1" applyFont="1" applyFill="1" applyBorder="1" applyAlignment="1">
      <alignment vertical="center"/>
    </xf>
    <xf numFmtId="164" fontId="11" fillId="11" borderId="15" xfId="1" applyNumberFormat="1" applyFont="1" applyFill="1" applyBorder="1" applyAlignment="1">
      <alignment vertical="center"/>
    </xf>
    <xf numFmtId="164" fontId="11" fillId="11" borderId="13" xfId="1" applyNumberFormat="1" applyFont="1" applyFill="1" applyBorder="1" applyAlignment="1">
      <alignment vertical="center"/>
    </xf>
    <xf numFmtId="43" fontId="8" fillId="0" borderId="3" xfId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/>
    </xf>
    <xf numFmtId="164" fontId="8" fillId="13" borderId="1" xfId="1" applyNumberFormat="1" applyFont="1" applyFill="1" applyBorder="1" applyAlignment="1">
      <alignment vertical="center"/>
    </xf>
    <xf numFmtId="164" fontId="11" fillId="8" borderId="15" xfId="1" applyNumberFormat="1" applyFont="1" applyFill="1" applyBorder="1" applyAlignment="1">
      <alignment horizontal="right" vertical="center"/>
    </xf>
    <xf numFmtId="164" fontId="11" fillId="8" borderId="13" xfId="1" applyNumberFormat="1" applyFont="1" applyFill="1" applyBorder="1" applyAlignment="1">
      <alignment horizontal="right" vertical="center"/>
    </xf>
    <xf numFmtId="165" fontId="6" fillId="0" borderId="5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164" fontId="6" fillId="0" borderId="5" xfId="1" applyNumberFormat="1" applyFont="1" applyFill="1" applyBorder="1" applyAlignment="1">
      <alignment vertical="center"/>
    </xf>
    <xf numFmtId="49" fontId="11" fillId="14" borderId="5" xfId="0" applyNumberFormat="1" applyFont="1" applyFill="1" applyBorder="1" applyAlignment="1">
      <alignment horizontal="center" vertical="center"/>
    </xf>
    <xf numFmtId="49" fontId="11" fillId="14" borderId="0" xfId="0" applyNumberFormat="1" applyFont="1" applyFill="1" applyBorder="1" applyAlignment="1">
      <alignment horizontal="center" vertical="center"/>
    </xf>
    <xf numFmtId="49" fontId="11" fillId="14" borderId="6" xfId="0" applyNumberFormat="1" applyFont="1" applyFill="1" applyBorder="1" applyAlignment="1">
      <alignment horizontal="center" vertical="center"/>
    </xf>
    <xf numFmtId="49" fontId="11" fillId="15" borderId="12" xfId="0" applyNumberFormat="1" applyFont="1" applyFill="1" applyBorder="1" applyAlignment="1">
      <alignment horizontal="center" vertical="center"/>
    </xf>
    <xf numFmtId="49" fontId="11" fillId="15" borderId="15" xfId="0" applyNumberFormat="1" applyFont="1" applyFill="1" applyBorder="1" applyAlignment="1">
      <alignment horizontal="center" vertical="center"/>
    </xf>
    <xf numFmtId="49" fontId="11" fillId="15" borderId="13" xfId="0" applyNumberFormat="1" applyFont="1" applyFill="1" applyBorder="1" applyAlignment="1">
      <alignment horizontal="center" vertical="center"/>
    </xf>
    <xf numFmtId="49" fontId="11" fillId="12" borderId="1" xfId="0" applyNumberFormat="1" applyFont="1" applyFill="1" applyBorder="1" applyAlignment="1">
      <alignment horizontal="center" vertical="center"/>
    </xf>
    <xf numFmtId="49" fontId="11" fillId="12" borderId="7" xfId="0" applyNumberFormat="1" applyFont="1" applyFill="1" applyBorder="1" applyAlignment="1">
      <alignment horizontal="center" vertical="center"/>
    </xf>
    <xf numFmtId="49" fontId="11" fillId="12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49" fontId="11" fillId="12" borderId="12" xfId="0" applyNumberFormat="1" applyFont="1" applyFill="1" applyBorder="1" applyAlignment="1">
      <alignment vertical="center"/>
    </xf>
    <xf numFmtId="49" fontId="6" fillId="13" borderId="1" xfId="0" applyNumberFormat="1" applyFont="1" applyFill="1" applyBorder="1" applyAlignment="1">
      <alignment vertical="center"/>
    </xf>
    <xf numFmtId="49" fontId="6" fillId="13" borderId="5" xfId="0" applyNumberFormat="1" applyFont="1" applyFill="1" applyBorder="1" applyAlignment="1">
      <alignment horizontal="left" vertical="center"/>
    </xf>
    <xf numFmtId="164" fontId="24" fillId="12" borderId="12" xfId="1" applyNumberFormat="1" applyFont="1" applyFill="1" applyBorder="1" applyAlignment="1">
      <alignment vertical="center"/>
    </xf>
    <xf numFmtId="164" fontId="8" fillId="9" borderId="7" xfId="1" applyNumberFormat="1" applyFont="1" applyFill="1" applyBorder="1" applyAlignment="1">
      <alignment vertical="center"/>
    </xf>
    <xf numFmtId="164" fontId="8" fillId="9" borderId="3" xfId="1" applyNumberFormat="1" applyFont="1" applyFill="1" applyBorder="1" applyAlignment="1">
      <alignment vertical="center"/>
    </xf>
    <xf numFmtId="164" fontId="11" fillId="9" borderId="5" xfId="1" applyNumberFormat="1" applyFont="1" applyFill="1" applyBorder="1" applyAlignment="1">
      <alignment horizontal="center" vertical="center"/>
    </xf>
    <xf numFmtId="164" fontId="11" fillId="9" borderId="0" xfId="1" applyNumberFormat="1" applyFont="1" applyFill="1" applyBorder="1" applyAlignment="1">
      <alignment horizontal="center" vertical="center"/>
    </xf>
    <xf numFmtId="164" fontId="11" fillId="9" borderId="6" xfId="1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14" borderId="14" xfId="0" applyNumberFormat="1" applyFont="1" applyFill="1" applyBorder="1" applyAlignment="1">
      <alignment horizontal="center" vertical="center"/>
    </xf>
    <xf numFmtId="49" fontId="11" fillId="15" borderId="9" xfId="0" applyNumberFormat="1" applyFont="1" applyFill="1" applyBorder="1" applyAlignment="1">
      <alignment horizontal="center" vertical="center"/>
    </xf>
    <xf numFmtId="49" fontId="11" fillId="16" borderId="9" xfId="0" applyNumberFormat="1" applyFont="1" applyFill="1" applyBorder="1" applyAlignment="1">
      <alignment horizontal="center" vertical="center"/>
    </xf>
    <xf numFmtId="49" fontId="11" fillId="9" borderId="11" xfId="0" applyNumberFormat="1" applyFont="1" applyFill="1" applyBorder="1" applyAlignment="1">
      <alignment horizontal="center" vertical="center"/>
    </xf>
    <xf numFmtId="49" fontId="11" fillId="12" borderId="10" xfId="0" applyNumberFormat="1" applyFont="1" applyFill="1" applyBorder="1" applyAlignment="1">
      <alignment horizontal="center" vertical="center"/>
    </xf>
    <xf numFmtId="49" fontId="11" fillId="12" borderId="11" xfId="0" applyNumberFormat="1" applyFont="1" applyFill="1" applyBorder="1" applyAlignment="1">
      <alignment horizontal="center" vertical="center"/>
    </xf>
    <xf numFmtId="49" fontId="6" fillId="13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1" fillId="12" borderId="9" xfId="0" applyNumberFormat="1" applyFont="1" applyFill="1" applyBorder="1" applyAlignment="1">
      <alignment horizontal="center" vertical="center"/>
    </xf>
    <xf numFmtId="49" fontId="6" fillId="13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5" borderId="14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1" fillId="15" borderId="10" xfId="0" applyNumberFormat="1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13" borderId="10" xfId="0" applyNumberFormat="1" applyFont="1" applyFill="1" applyBorder="1" applyAlignment="1">
      <alignment horizontal="center" vertical="center"/>
    </xf>
    <xf numFmtId="49" fontId="20" fillId="14" borderId="0" xfId="0" applyNumberFormat="1" applyFont="1" applyFill="1" applyBorder="1" applyAlignment="1">
      <alignment vertical="center"/>
    </xf>
    <xf numFmtId="49" fontId="20" fillId="14" borderId="6" xfId="0" applyNumberFormat="1" applyFont="1" applyFill="1" applyBorder="1" applyAlignment="1">
      <alignment vertical="center"/>
    </xf>
    <xf numFmtId="49" fontId="30" fillId="15" borderId="15" xfId="0" applyNumberFormat="1" applyFont="1" applyFill="1" applyBorder="1" applyAlignment="1">
      <alignment vertical="center"/>
    </xf>
    <xf numFmtId="49" fontId="30" fillId="15" borderId="13" xfId="0" applyNumberFormat="1" applyFont="1" applyFill="1" applyBorder="1" applyAlignment="1">
      <alignment vertical="center"/>
    </xf>
    <xf numFmtId="49" fontId="30" fillId="15" borderId="7" xfId="0" applyNumberFormat="1" applyFont="1" applyFill="1" applyBorder="1" applyAlignment="1">
      <alignment vertical="center"/>
    </xf>
    <xf numFmtId="49" fontId="30" fillId="15" borderId="3" xfId="0" applyNumberFormat="1" applyFont="1" applyFill="1" applyBorder="1" applyAlignment="1">
      <alignment vertical="center"/>
    </xf>
    <xf numFmtId="164" fontId="6" fillId="13" borderId="0" xfId="1" applyNumberFormat="1" applyFont="1" applyFill="1" applyBorder="1" applyAlignment="1">
      <alignment horizontal="left" vertical="center"/>
    </xf>
    <xf numFmtId="164" fontId="6" fillId="13" borderId="6" xfId="1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11" fillId="12" borderId="0" xfId="0" applyNumberFormat="1" applyFont="1" applyFill="1" applyBorder="1" applyAlignment="1">
      <alignment horizontal="center" vertical="center"/>
    </xf>
    <xf numFmtId="49" fontId="11" fillId="12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1" fontId="24" fillId="11" borderId="3" xfId="0" applyNumberFormat="1" applyFont="1" applyFill="1" applyBorder="1" applyAlignment="1">
      <alignment horizontal="center" vertical="center"/>
    </xf>
    <xf numFmtId="1" fontId="24" fillId="11" borderId="2" xfId="0" applyNumberFormat="1" applyFont="1" applyFill="1" applyBorder="1" applyAlignment="1">
      <alignment horizontal="center" vertical="center"/>
    </xf>
    <xf numFmtId="1" fontId="24" fillId="11" borderId="4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43" fontId="8" fillId="0" borderId="5" xfId="1" applyFont="1" applyFill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43" fontId="24" fillId="11" borderId="1" xfId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center" vertical="center"/>
    </xf>
    <xf numFmtId="1" fontId="24" fillId="0" borderId="4" xfId="1" applyNumberFormat="1" applyFont="1" applyBorder="1" applyAlignment="1">
      <alignment horizontal="center" vertical="center"/>
    </xf>
    <xf numFmtId="49" fontId="6" fillId="13" borderId="0" xfId="0" applyNumberFormat="1" applyFont="1" applyFill="1" applyBorder="1" applyAlignment="1">
      <alignment horizontal="left" vertical="center"/>
    </xf>
    <xf numFmtId="164" fontId="11" fillId="9" borderId="2" xfId="1" applyNumberFormat="1" applyFont="1" applyFill="1" applyBorder="1" applyAlignment="1">
      <alignment horizontal="left" vertical="center"/>
    </xf>
    <xf numFmtId="164" fontId="11" fillId="12" borderId="12" xfId="1" applyNumberFormat="1" applyFont="1" applyFill="1" applyBorder="1" applyAlignment="1">
      <alignment horizontal="left" vertical="center"/>
    </xf>
    <xf numFmtId="164" fontId="6" fillId="13" borderId="1" xfId="1" applyNumberFormat="1" applyFont="1" applyFill="1" applyBorder="1" applyAlignment="1">
      <alignment horizontal="center" vertical="center"/>
    </xf>
    <xf numFmtId="164" fontId="24" fillId="16" borderId="12" xfId="1" applyNumberFormat="1" applyFont="1" applyFill="1" applyBorder="1" applyAlignment="1">
      <alignment vertical="center"/>
    </xf>
    <xf numFmtId="164" fontId="24" fillId="9" borderId="2" xfId="1" applyNumberFormat="1" applyFont="1" applyFill="1" applyBorder="1" applyAlignment="1">
      <alignment vertical="center"/>
    </xf>
    <xf numFmtId="164" fontId="8" fillId="9" borderId="12" xfId="1" applyNumberFormat="1" applyFont="1" applyFill="1" applyBorder="1" applyAlignment="1">
      <alignment vertical="center"/>
    </xf>
    <xf numFmtId="164" fontId="24" fillId="12" borderId="2" xfId="1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9" fontId="11" fillId="16" borderId="11" xfId="0" applyNumberFormat="1" applyFont="1" applyFill="1" applyBorder="1" applyAlignment="1">
      <alignment vertical="center"/>
    </xf>
    <xf numFmtId="49" fontId="11" fillId="16" borderId="2" xfId="0" applyNumberFormat="1" applyFont="1" applyFill="1" applyBorder="1" applyAlignment="1">
      <alignment horizontal="center" vertical="center"/>
    </xf>
    <xf numFmtId="49" fontId="11" fillId="16" borderId="8" xfId="0" applyNumberFormat="1" applyFont="1" applyFill="1" applyBorder="1" applyAlignment="1">
      <alignment horizontal="center" vertical="center"/>
    </xf>
    <xf numFmtId="49" fontId="11" fillId="16" borderId="2" xfId="0" applyNumberFormat="1" applyFont="1" applyFill="1" applyBorder="1" applyAlignment="1">
      <alignment vertical="center"/>
    </xf>
    <xf numFmtId="49" fontId="11" fillId="16" borderId="8" xfId="0" applyNumberFormat="1" applyFont="1" applyFill="1" applyBorder="1" applyAlignment="1">
      <alignment vertical="center"/>
    </xf>
    <xf numFmtId="164" fontId="24" fillId="16" borderId="2" xfId="1" applyNumberFormat="1" applyFont="1" applyFill="1" applyBorder="1" applyAlignment="1">
      <alignment vertical="center"/>
    </xf>
    <xf numFmtId="164" fontId="24" fillId="16" borderId="4" xfId="1" applyNumberFormat="1" applyFont="1" applyFill="1" applyBorder="1" applyAlignment="1">
      <alignment vertical="center"/>
    </xf>
    <xf numFmtId="164" fontId="11" fillId="12" borderId="0" xfId="1" applyNumberFormat="1" applyFont="1" applyFill="1" applyBorder="1" applyAlignment="1">
      <alignment vertical="center"/>
    </xf>
    <xf numFmtId="164" fontId="11" fillId="16" borderId="2" xfId="1" applyNumberFormat="1" applyFont="1" applyFill="1" applyBorder="1" applyAlignment="1">
      <alignment horizontal="left" vertical="center"/>
    </xf>
    <xf numFmtId="164" fontId="11" fillId="16" borderId="8" xfId="1" applyNumberFormat="1" applyFont="1" applyFill="1" applyBorder="1" applyAlignment="1">
      <alignment horizontal="left" vertical="center"/>
    </xf>
    <xf numFmtId="164" fontId="11" fillId="16" borderId="4" xfId="1" applyNumberFormat="1" applyFont="1" applyFill="1" applyBorder="1" applyAlignment="1">
      <alignment horizontal="left" vertical="center"/>
    </xf>
    <xf numFmtId="49" fontId="11" fillId="9" borderId="14" xfId="0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49" fontId="32" fillId="9" borderId="5" xfId="0" applyNumberFormat="1" applyFont="1" applyFill="1" applyBorder="1" applyAlignment="1">
      <alignment horizontal="center" vertical="center"/>
    </xf>
    <xf numFmtId="49" fontId="11" fillId="9" borderId="5" xfId="0" applyNumberFormat="1" applyFont="1" applyFill="1" applyBorder="1" applyAlignment="1">
      <alignment horizontal="left" vertical="center"/>
    </xf>
    <xf numFmtId="49" fontId="11" fillId="9" borderId="0" xfId="0" applyNumberFormat="1" applyFont="1" applyFill="1" applyBorder="1" applyAlignment="1">
      <alignment vertical="center"/>
    </xf>
    <xf numFmtId="49" fontId="11" fillId="9" borderId="6" xfId="0" applyNumberFormat="1" applyFont="1" applyFill="1" applyBorder="1" applyAlignment="1">
      <alignment vertical="center"/>
    </xf>
    <xf numFmtId="164" fontId="24" fillId="9" borderId="5" xfId="1" applyNumberFormat="1" applyFont="1" applyFill="1" applyBorder="1" applyAlignment="1">
      <alignment vertical="center"/>
    </xf>
    <xf numFmtId="164" fontId="24" fillId="9" borderId="6" xfId="1" applyNumberFormat="1" applyFont="1" applyFill="1" applyBorder="1" applyAlignment="1">
      <alignment vertical="center"/>
    </xf>
    <xf numFmtId="49" fontId="11" fillId="12" borderId="14" xfId="0" applyNumberFormat="1" applyFont="1" applyFill="1" applyBorder="1" applyAlignment="1">
      <alignment vertical="center"/>
    </xf>
    <xf numFmtId="49" fontId="11" fillId="12" borderId="5" xfId="0" applyNumberFormat="1" applyFont="1" applyFill="1" applyBorder="1" applyAlignment="1">
      <alignment horizontal="center" vertical="center"/>
    </xf>
    <xf numFmtId="49" fontId="11" fillId="12" borderId="5" xfId="0" applyNumberFormat="1" applyFont="1" applyFill="1" applyBorder="1" applyAlignment="1">
      <alignment horizontal="left" vertical="center"/>
    </xf>
    <xf numFmtId="49" fontId="11" fillId="12" borderId="6" xfId="0" applyNumberFormat="1" applyFont="1" applyFill="1" applyBorder="1" applyAlignment="1">
      <alignment vertical="center"/>
    </xf>
    <xf numFmtId="164" fontId="24" fillId="12" borderId="5" xfId="1" applyNumberFormat="1" applyFont="1" applyFill="1" applyBorder="1" applyAlignment="1">
      <alignment vertical="center"/>
    </xf>
    <xf numFmtId="164" fontId="24" fillId="12" borderId="6" xfId="1" applyNumberFormat="1" applyFont="1" applyFill="1" applyBorder="1" applyAlignment="1">
      <alignment vertical="center"/>
    </xf>
    <xf numFmtId="49" fontId="31" fillId="0" borderId="14" xfId="0" applyNumberFormat="1" applyFont="1" applyFill="1" applyBorder="1" applyAlignment="1">
      <alignment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14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164" fontId="31" fillId="0" borderId="5" xfId="1" applyNumberFormat="1" applyFont="1" applyBorder="1" applyAlignment="1">
      <alignment vertical="center"/>
    </xf>
    <xf numFmtId="164" fontId="31" fillId="0" borderId="0" xfId="1" applyNumberFormat="1" applyFont="1" applyBorder="1" applyAlignment="1">
      <alignment horizontal="center" vertical="center"/>
    </xf>
    <xf numFmtId="164" fontId="33" fillId="0" borderId="5" xfId="1" applyNumberFormat="1" applyFont="1" applyFill="1" applyBorder="1" applyAlignment="1">
      <alignment vertical="center"/>
    </xf>
    <xf numFmtId="164" fontId="33" fillId="0" borderId="6" xfId="1" applyNumberFormat="1" applyFont="1" applyFill="1" applyBorder="1" applyAlignment="1">
      <alignment vertical="center"/>
    </xf>
    <xf numFmtId="164" fontId="11" fillId="9" borderId="7" xfId="1" applyNumberFormat="1" applyFont="1" applyFill="1" applyBorder="1" applyAlignment="1">
      <alignment vertical="center"/>
    </xf>
    <xf numFmtId="164" fontId="11" fillId="9" borderId="1" xfId="1" applyNumberFormat="1" applyFont="1" applyFill="1" applyBorder="1" applyAlignment="1">
      <alignment vertical="center"/>
    </xf>
    <xf numFmtId="164" fontId="11" fillId="9" borderId="3" xfId="1" applyNumberFormat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vertical="center"/>
    </xf>
    <xf numFmtId="164" fontId="6" fillId="5" borderId="8" xfId="1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164" fontId="31" fillId="0" borderId="6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164" fontId="11" fillId="16" borderId="2" xfId="1" applyNumberFormat="1" applyFont="1" applyFill="1" applyBorder="1" applyAlignment="1">
      <alignment vertical="center"/>
    </xf>
    <xf numFmtId="164" fontId="11" fillId="16" borderId="8" xfId="1" applyNumberFormat="1" applyFont="1" applyFill="1" applyBorder="1" applyAlignment="1">
      <alignment vertical="center"/>
    </xf>
    <xf numFmtId="164" fontId="24" fillId="16" borderId="8" xfId="1" applyNumberFormat="1" applyFont="1" applyFill="1" applyBorder="1" applyAlignment="1">
      <alignment vertical="center"/>
    </xf>
    <xf numFmtId="0" fontId="0" fillId="0" borderId="0" xfId="0" applyBorder="1"/>
    <xf numFmtId="49" fontId="11" fillId="16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vertical="center"/>
    </xf>
    <xf numFmtId="164" fontId="0" fillId="0" borderId="0" xfId="0" applyNumberFormat="1"/>
    <xf numFmtId="49" fontId="6" fillId="0" borderId="0" xfId="0" applyNumberFormat="1" applyFont="1" applyBorder="1" applyAlignment="1">
      <alignment horizontal="left" vertical="center"/>
    </xf>
    <xf numFmtId="49" fontId="11" fillId="16" borderId="11" xfId="0" applyNumberFormat="1" applyFont="1" applyFill="1" applyBorder="1" applyAlignment="1">
      <alignment horizontal="center" vertical="center"/>
    </xf>
    <xf numFmtId="49" fontId="11" fillId="9" borderId="12" xfId="0" applyNumberFormat="1" applyFont="1" applyFill="1" applyBorder="1" applyAlignment="1">
      <alignment vertical="center"/>
    </xf>
    <xf numFmtId="1" fontId="8" fillId="0" borderId="7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vertical="center"/>
    </xf>
    <xf numFmtId="1" fontId="8" fillId="0" borderId="8" xfId="0" applyNumberFormat="1" applyFont="1" applyBorder="1" applyAlignment="1">
      <alignment horizontal="center" vertical="center"/>
    </xf>
    <xf numFmtId="164" fontId="8" fillId="18" borderId="5" xfId="1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0" fillId="0" borderId="0" xfId="0" applyAlignment="1"/>
    <xf numFmtId="49" fontId="6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11" fillId="8" borderId="1" xfId="0" applyNumberFormat="1" applyFont="1" applyFill="1" applyBorder="1" applyAlignment="1">
      <alignment horizontal="center" vertical="center"/>
    </xf>
    <xf numFmtId="49" fontId="11" fillId="8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1" fillId="0" borderId="12" xfId="0" applyNumberFormat="1" applyFont="1" applyBorder="1" applyAlignment="1">
      <alignment horizontal="left" vertical="center"/>
    </xf>
    <xf numFmtId="49" fontId="21" fillId="0" borderId="13" xfId="0" applyNumberFormat="1" applyFont="1" applyBorder="1" applyAlignment="1">
      <alignment horizontal="left" vertical="center"/>
    </xf>
    <xf numFmtId="49" fontId="10" fillId="5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9" fontId="16" fillId="5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49" fontId="2" fillId="0" borderId="0" xfId="0" applyNumberFormat="1" applyFont="1"/>
    <xf numFmtId="49" fontId="3" fillId="0" borderId="0" xfId="0" applyNumberFormat="1" applyFont="1"/>
    <xf numFmtId="0" fontId="10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49" fontId="21" fillId="0" borderId="12" xfId="0" applyNumberFormat="1" applyFont="1" applyBorder="1" applyAlignment="1">
      <alignment horizontal="left" vertical="center" wrapText="1"/>
    </xf>
    <xf numFmtId="49" fontId="21" fillId="0" borderId="13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1" fillId="12" borderId="10" xfId="0" applyNumberFormat="1" applyFont="1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49" fontId="29" fillId="2" borderId="14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6" fillId="13" borderId="5" xfId="0" applyNumberFormat="1" applyFont="1" applyFill="1" applyBorder="1" applyAlignment="1">
      <alignment horizontal="center" vertical="center" wrapText="1"/>
    </xf>
    <xf numFmtId="49" fontId="6" fillId="13" borderId="0" xfId="0" applyNumberFormat="1" applyFont="1" applyFill="1" applyBorder="1" applyAlignment="1">
      <alignment horizontal="center" vertical="center" wrapText="1"/>
    </xf>
    <xf numFmtId="49" fontId="6" fillId="13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18" borderId="0" xfId="0" applyFont="1" applyFill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0" fillId="18" borderId="0" xfId="0" applyFill="1"/>
    <xf numFmtId="0" fontId="12" fillId="18" borderId="0" xfId="0" applyFont="1" applyFill="1" applyAlignment="1">
      <alignment horizontal="center"/>
    </xf>
    <xf numFmtId="0" fontId="0" fillId="18" borderId="0" xfId="0" applyFill="1" applyAlignment="1">
      <alignment horizontal="left"/>
    </xf>
    <xf numFmtId="49" fontId="0" fillId="18" borderId="0" xfId="0" applyNumberFormat="1" applyFont="1" applyFill="1" applyAlignment="1">
      <alignment horizontal="left"/>
    </xf>
    <xf numFmtId="49" fontId="0" fillId="18" borderId="0" xfId="0" applyNumberFormat="1" applyFont="1" applyFill="1" applyAlignment="1">
      <alignment horizontal="left"/>
    </xf>
    <xf numFmtId="49" fontId="0" fillId="18" borderId="0" xfId="0" applyNumberFormat="1" applyFont="1" applyFill="1"/>
    <xf numFmtId="0" fontId="10" fillId="18" borderId="0" xfId="2" applyFont="1" applyFill="1"/>
    <xf numFmtId="0" fontId="0" fillId="18" borderId="0" xfId="0" applyFont="1" applyFill="1"/>
    <xf numFmtId="0" fontId="26" fillId="18" borderId="0" xfId="2" applyFont="1" applyFill="1"/>
    <xf numFmtId="0" fontId="26" fillId="18" borderId="0" xfId="0" applyFont="1" applyFill="1"/>
    <xf numFmtId="0" fontId="26" fillId="18" borderId="0" xfId="0" applyFont="1" applyFill="1" applyAlignment="1">
      <alignment horizontal="center"/>
    </xf>
    <xf numFmtId="0" fontId="12" fillId="18" borderId="0" xfId="0" applyFont="1" applyFill="1"/>
    <xf numFmtId="0" fontId="16" fillId="18" borderId="0" xfId="0" applyFont="1" applyFill="1" applyAlignment="1">
      <alignment horizontal="center"/>
    </xf>
    <xf numFmtId="0" fontId="16" fillId="18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center" vertical="center"/>
    </xf>
    <xf numFmtId="0" fontId="16" fillId="18" borderId="0" xfId="2" applyFont="1" applyFill="1"/>
    <xf numFmtId="0" fontId="16" fillId="18" borderId="0" xfId="0" applyFont="1" applyFill="1"/>
    <xf numFmtId="0" fontId="16" fillId="18" borderId="0" xfId="0" applyFont="1" applyFill="1" applyAlignment="1">
      <alignment horizontal="center"/>
    </xf>
    <xf numFmtId="0" fontId="0" fillId="18" borderId="0" xfId="0" applyFill="1" applyBorder="1"/>
    <xf numFmtId="0" fontId="13" fillId="18" borderId="0" xfId="0" applyFont="1" applyFill="1" applyBorder="1" applyAlignment="1">
      <alignment horizontal="center" vertical="center" wrapText="1"/>
    </xf>
    <xf numFmtId="0" fontId="13" fillId="18" borderId="0" xfId="0" applyFont="1" applyFill="1" applyBorder="1" applyAlignment="1">
      <alignment horizontal="center" vertical="center"/>
    </xf>
    <xf numFmtId="0" fontId="13" fillId="18" borderId="0" xfId="0" applyFont="1" applyFill="1" applyBorder="1" applyAlignment="1">
      <alignment horizontal="center" vertical="center"/>
    </xf>
    <xf numFmtId="0" fontId="13" fillId="18" borderId="0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textRotation="90"/>
    </xf>
    <xf numFmtId="0" fontId="13" fillId="18" borderId="0" xfId="0" applyFont="1" applyFill="1" applyBorder="1" applyAlignment="1">
      <alignment horizontal="center" vertical="center" textRotation="90"/>
    </xf>
    <xf numFmtId="49" fontId="27" fillId="18" borderId="0" xfId="0" applyNumberFormat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left" vertical="center" wrapText="1"/>
    </xf>
    <xf numFmtId="164" fontId="15" fillId="18" borderId="0" xfId="1" applyNumberFormat="1" applyFont="1" applyFill="1" applyBorder="1" applyAlignment="1">
      <alignment horizontal="center" vertical="center"/>
    </xf>
    <xf numFmtId="0" fontId="28" fillId="18" borderId="0" xfId="0" applyFont="1" applyFill="1" applyBorder="1" applyAlignment="1">
      <alignment horizontal="center" vertical="center" wrapText="1"/>
    </xf>
    <xf numFmtId="0" fontId="0" fillId="18" borderId="0" xfId="0" applyFill="1" applyBorder="1"/>
    <xf numFmtId="0" fontId="31" fillId="18" borderId="0" xfId="0" applyFont="1" applyFill="1" applyBorder="1" applyAlignment="1">
      <alignment horizontal="center" vertical="center" wrapText="1"/>
    </xf>
    <xf numFmtId="0" fontId="0" fillId="18" borderId="0" xfId="0" applyFill="1" applyBorder="1" applyAlignment="1">
      <alignment horizontal="center" vertical="center" textRotation="90"/>
    </xf>
    <xf numFmtId="0" fontId="28" fillId="18" borderId="0" xfId="0" applyFont="1" applyFill="1" applyBorder="1" applyAlignment="1">
      <alignment horizontal="center" vertical="center"/>
    </xf>
    <xf numFmtId="0" fontId="13" fillId="18" borderId="0" xfId="0" applyFont="1" applyFill="1" applyBorder="1" applyAlignment="1">
      <alignment horizontal="center" vertical="center" textRotation="90" wrapText="1"/>
    </xf>
    <xf numFmtId="0" fontId="13" fillId="18" borderId="0" xfId="0" applyFont="1" applyFill="1" applyBorder="1" applyAlignment="1">
      <alignment horizontal="left" vertical="center" textRotation="90"/>
    </xf>
    <xf numFmtId="0" fontId="12" fillId="18" borderId="0" xfId="0" applyFont="1" applyFill="1" applyBorder="1" applyAlignment="1">
      <alignment horizontal="center" vertical="center" textRotation="90" wrapText="1"/>
    </xf>
    <xf numFmtId="0" fontId="13" fillId="18" borderId="0" xfId="0" applyFont="1" applyFill="1" applyBorder="1" applyAlignment="1">
      <alignment horizontal="left" vertical="center" wrapText="1"/>
    </xf>
    <xf numFmtId="164" fontId="5" fillId="18" borderId="0" xfId="1" applyNumberFormat="1" applyFont="1" applyFill="1" applyBorder="1" applyAlignment="1">
      <alignment horizontal="center" vertical="center"/>
    </xf>
    <xf numFmtId="0" fontId="15" fillId="18" borderId="0" xfId="0" applyFont="1" applyFill="1" applyBorder="1" applyAlignment="1">
      <alignment horizontal="left" vertical="center" wrapText="1"/>
    </xf>
  </cellXfs>
  <cellStyles count="4">
    <cellStyle name="Comma" xfId="1" builtinId="3"/>
    <cellStyle name="Comma [0]" xfId="3" builtinId="6"/>
    <cellStyle name="Normal" xfId="0" builtinId="0"/>
    <cellStyle name="Normal 3" xfId="2" xr:uid="{00000000-0005-0000-0000-000000000000}"/>
  </cellStyles>
  <dxfs count="0"/>
  <tableStyles count="0" defaultTableStyle="TableStyleMedium9" defaultPivotStyle="PivotStyleLight16"/>
  <colors>
    <mruColors>
      <color rgb="FFFF99CC"/>
      <color rgb="FFFFFF99"/>
      <color rgb="FF7CC3D6"/>
      <color rgb="FF64A46F"/>
      <color rgb="FFA5C26A"/>
      <color rgb="FF9EE5EC"/>
      <color rgb="FF75DAE5"/>
      <color rgb="FF88DFE8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2"/>
  <sheetViews>
    <sheetView topLeftCell="A112" zoomScaleNormal="100" workbookViewId="0">
      <selection activeCell="T127" sqref="T126:T127"/>
    </sheetView>
  </sheetViews>
  <sheetFormatPr defaultRowHeight="14.4" x14ac:dyDescent="0.3"/>
  <cols>
    <col min="1" max="7" width="2.33203125" customWidth="1"/>
    <col min="8" max="8" width="2.33203125" style="9" customWidth="1"/>
    <col min="9" max="9" width="4.6640625" customWidth="1"/>
    <col min="11" max="11" width="48.109375" customWidth="1"/>
    <col min="12" max="12" width="12.33203125" style="9" customWidth="1"/>
    <col min="13" max="13" width="10.6640625" customWidth="1"/>
    <col min="14" max="14" width="10.44140625" customWidth="1"/>
    <col min="15" max="15" width="7.109375" customWidth="1"/>
    <col min="16" max="16" width="6.5546875" customWidth="1"/>
  </cols>
  <sheetData>
    <row r="1" spans="1:17" x14ac:dyDescent="0.3">
      <c r="A1" s="606" t="s">
        <v>413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27"/>
    </row>
    <row r="2" spans="1:17" x14ac:dyDescent="0.3">
      <c r="A2" s="617" t="s">
        <v>414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27"/>
    </row>
    <row r="3" spans="1:17" ht="12" customHeight="1" x14ac:dyDescent="0.3">
      <c r="A3" s="618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12"/>
      <c r="M3" s="1"/>
      <c r="N3" s="1"/>
    </row>
    <row r="4" spans="1:17" ht="18" customHeight="1" x14ac:dyDescent="0.3">
      <c r="A4" s="621" t="s">
        <v>314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</row>
    <row r="5" spans="1:17" ht="18" customHeight="1" x14ac:dyDescent="0.3">
      <c r="A5" s="621" t="s">
        <v>348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</row>
    <row r="6" spans="1:17" ht="12.75" customHeight="1" x14ac:dyDescent="0.3">
      <c r="A6" s="2"/>
      <c r="B6" s="2"/>
      <c r="C6" s="2"/>
      <c r="D6" s="2"/>
      <c r="E6" s="2"/>
      <c r="F6" s="2"/>
      <c r="G6" s="2"/>
      <c r="H6" s="28"/>
      <c r="I6" s="2"/>
      <c r="J6" s="2"/>
      <c r="K6" s="2"/>
      <c r="L6" s="13"/>
      <c r="M6" s="1"/>
      <c r="N6" s="1"/>
    </row>
    <row r="7" spans="1:17" ht="18" x14ac:dyDescent="0.3">
      <c r="A7" s="607" t="s">
        <v>114</v>
      </c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</row>
    <row r="8" spans="1:17" s="9" customFormat="1" ht="12" customHeight="1" x14ac:dyDescent="0.3">
      <c r="A8" s="16"/>
      <c r="B8" s="16"/>
      <c r="C8" s="16"/>
      <c r="D8" s="16"/>
      <c r="E8" s="16"/>
      <c r="F8" s="16"/>
      <c r="G8" s="16"/>
      <c r="H8" s="29"/>
      <c r="I8" s="16"/>
      <c r="J8" s="16"/>
      <c r="K8" s="16"/>
      <c r="L8" s="16"/>
      <c r="M8" s="16"/>
      <c r="N8" s="6"/>
    </row>
    <row r="9" spans="1:17" s="9" customFormat="1" x14ac:dyDescent="0.3">
      <c r="A9" s="606" t="s">
        <v>352</v>
      </c>
      <c r="B9" s="606"/>
      <c r="C9" s="606"/>
      <c r="D9" s="606"/>
      <c r="E9" s="606"/>
      <c r="F9" s="606"/>
      <c r="G9" s="606"/>
      <c r="H9" s="606"/>
      <c r="I9" s="606"/>
      <c r="J9" s="606"/>
      <c r="K9" s="606"/>
      <c r="L9" s="287"/>
      <c r="M9" s="287"/>
      <c r="N9" s="287"/>
      <c r="O9" s="288"/>
      <c r="P9" s="288"/>
    </row>
    <row r="10" spans="1:17" s="9" customFormat="1" x14ac:dyDescent="0.3">
      <c r="A10" s="622" t="s">
        <v>137</v>
      </c>
      <c r="B10" s="622"/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288"/>
      <c r="P10" s="288"/>
    </row>
    <row r="11" spans="1:17" s="9" customFormat="1" x14ac:dyDescent="0.3">
      <c r="A11" s="622" t="s">
        <v>138</v>
      </c>
      <c r="B11" s="622"/>
      <c r="C11" s="622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288"/>
      <c r="P11" s="288"/>
    </row>
    <row r="12" spans="1:17" s="9" customFormat="1" x14ac:dyDescent="0.3">
      <c r="A12" s="622" t="s">
        <v>139</v>
      </c>
      <c r="B12" s="622"/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288"/>
      <c r="P12" s="288"/>
    </row>
    <row r="13" spans="1:17" s="9" customFormat="1" x14ac:dyDescent="0.3">
      <c r="A13" s="622" t="s">
        <v>140</v>
      </c>
      <c r="B13" s="622"/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288"/>
      <c r="P13" s="288"/>
    </row>
    <row r="14" spans="1:17" s="9" customFormat="1" x14ac:dyDescent="0.3">
      <c r="A14" s="622" t="s">
        <v>141</v>
      </c>
      <c r="B14" s="622"/>
      <c r="C14" s="622"/>
      <c r="D14" s="622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288"/>
      <c r="P14" s="288"/>
    </row>
    <row r="15" spans="1:17" s="9" customFormat="1" x14ac:dyDescent="0.3">
      <c r="A15" s="622" t="s">
        <v>146</v>
      </c>
      <c r="B15" s="622"/>
      <c r="C15" s="622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288"/>
      <c r="P15" s="288"/>
    </row>
    <row r="16" spans="1:17" ht="13.5" customHeight="1" x14ac:dyDescent="0.3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90"/>
      <c r="L16" s="290"/>
      <c r="M16" s="37"/>
      <c r="N16" s="37"/>
      <c r="O16" s="22"/>
      <c r="P16" s="22"/>
    </row>
    <row r="17" spans="1:16" ht="15" customHeight="1" x14ac:dyDescent="0.3">
      <c r="A17" s="614" t="s">
        <v>115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4"/>
      <c r="N17" s="614"/>
      <c r="O17" s="614"/>
      <c r="P17" s="614"/>
    </row>
    <row r="18" spans="1:16" ht="15" customHeight="1" x14ac:dyDescent="0.3">
      <c r="A18" s="620" t="s">
        <v>349</v>
      </c>
      <c r="B18" s="620"/>
      <c r="C18" s="620"/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22"/>
      <c r="P18" s="22"/>
    </row>
    <row r="19" spans="1:16" ht="15" customHeight="1" x14ac:dyDescent="0.3">
      <c r="A19" s="291"/>
      <c r="B19" s="292"/>
      <c r="C19" s="292"/>
      <c r="D19" s="292"/>
      <c r="E19" s="292"/>
      <c r="F19" s="292"/>
      <c r="G19" s="292"/>
      <c r="H19" s="312"/>
      <c r="I19" s="293" t="s">
        <v>0</v>
      </c>
      <c r="J19" s="292"/>
      <c r="K19" s="292"/>
      <c r="L19" s="323" t="s">
        <v>116</v>
      </c>
      <c r="M19" s="294" t="s">
        <v>1</v>
      </c>
      <c r="N19" s="295" t="s">
        <v>118</v>
      </c>
      <c r="O19" s="327" t="s">
        <v>2</v>
      </c>
      <c r="P19" s="295" t="s">
        <v>2</v>
      </c>
    </row>
    <row r="20" spans="1:16" ht="15" customHeight="1" x14ac:dyDescent="0.3">
      <c r="A20" s="296"/>
      <c r="B20" s="297"/>
      <c r="C20" s="297"/>
      <c r="D20" s="297"/>
      <c r="E20" s="297"/>
      <c r="F20" s="297"/>
      <c r="G20" s="297"/>
      <c r="H20" s="313"/>
      <c r="I20" s="298"/>
      <c r="J20" s="297"/>
      <c r="K20" s="297"/>
      <c r="L20" s="324" t="s">
        <v>117</v>
      </c>
      <c r="M20" s="299" t="s">
        <v>409</v>
      </c>
      <c r="N20" s="300" t="s">
        <v>119</v>
      </c>
      <c r="O20" s="328" t="s">
        <v>132</v>
      </c>
      <c r="P20" s="300" t="s">
        <v>133</v>
      </c>
    </row>
    <row r="21" spans="1:16" ht="15" customHeight="1" x14ac:dyDescent="0.3">
      <c r="A21" s="301" t="s">
        <v>3</v>
      </c>
      <c r="B21" s="298"/>
      <c r="C21" s="298"/>
      <c r="D21" s="298"/>
      <c r="E21" s="298"/>
      <c r="F21" s="297"/>
      <c r="G21" s="297"/>
      <c r="H21" s="313"/>
      <c r="I21" s="297"/>
      <c r="J21" s="297"/>
      <c r="K21" s="297"/>
      <c r="L21" s="328" t="s">
        <v>325</v>
      </c>
      <c r="M21" s="299"/>
      <c r="N21" s="300" t="s">
        <v>353</v>
      </c>
      <c r="O21" s="329" t="s">
        <v>4</v>
      </c>
      <c r="P21" s="302"/>
    </row>
    <row r="22" spans="1:16" x14ac:dyDescent="0.3">
      <c r="A22" s="328">
        <v>1</v>
      </c>
      <c r="B22" s="299">
        <v>2</v>
      </c>
      <c r="C22" s="299">
        <v>3</v>
      </c>
      <c r="D22" s="299">
        <v>4</v>
      </c>
      <c r="E22" s="299">
        <v>5</v>
      </c>
      <c r="F22" s="299">
        <v>6</v>
      </c>
      <c r="G22" s="299">
        <v>7</v>
      </c>
      <c r="H22" s="300" t="s">
        <v>161</v>
      </c>
      <c r="I22" s="297"/>
      <c r="J22" s="297"/>
      <c r="K22" s="297"/>
      <c r="L22" s="324" t="s">
        <v>87</v>
      </c>
      <c r="M22" s="299" t="s">
        <v>128</v>
      </c>
      <c r="N22" s="325" t="s">
        <v>96</v>
      </c>
      <c r="O22" s="329"/>
      <c r="P22" s="302"/>
    </row>
    <row r="23" spans="1:16" x14ac:dyDescent="0.3">
      <c r="A23" s="303"/>
      <c r="B23" s="304"/>
      <c r="C23" s="304"/>
      <c r="D23" s="304"/>
      <c r="E23" s="304"/>
      <c r="F23" s="304"/>
      <c r="G23" s="304"/>
      <c r="H23" s="304"/>
      <c r="I23" s="305" t="s">
        <v>307</v>
      </c>
      <c r="J23" s="305"/>
      <c r="K23" s="305"/>
      <c r="L23" s="305"/>
      <c r="M23" s="305"/>
      <c r="N23" s="306"/>
      <c r="O23" s="307"/>
      <c r="P23" s="308"/>
    </row>
    <row r="24" spans="1:16" x14ac:dyDescent="0.3">
      <c r="A24" s="52" t="s">
        <v>87</v>
      </c>
      <c r="B24" s="53"/>
      <c r="C24" s="53" t="s">
        <v>96</v>
      </c>
      <c r="D24" s="53" t="s">
        <v>11</v>
      </c>
      <c r="E24" s="53" t="s">
        <v>157</v>
      </c>
      <c r="F24" s="53" t="s">
        <v>158</v>
      </c>
      <c r="G24" s="53"/>
      <c r="H24" s="54"/>
      <c r="I24" s="30">
        <v>6</v>
      </c>
      <c r="J24" s="30" t="s">
        <v>7</v>
      </c>
      <c r="K24" s="30"/>
      <c r="L24" s="148">
        <v>11943903</v>
      </c>
      <c r="M24" s="149">
        <v>9261100</v>
      </c>
      <c r="N24" s="150">
        <f>N48</f>
        <v>9382059</v>
      </c>
      <c r="O24" s="148">
        <f>N24/L24*100</f>
        <v>78.551031434197014</v>
      </c>
      <c r="P24" s="150">
        <f>N24/M24*100</f>
        <v>101.30609754780751</v>
      </c>
    </row>
    <row r="25" spans="1:16" x14ac:dyDescent="0.3">
      <c r="A25" s="52"/>
      <c r="B25" s="53"/>
      <c r="C25" s="53"/>
      <c r="D25" s="53"/>
      <c r="E25" s="53"/>
      <c r="F25" s="53"/>
      <c r="G25" s="53" t="s">
        <v>159</v>
      </c>
      <c r="H25" s="54"/>
      <c r="I25" s="30">
        <v>7</v>
      </c>
      <c r="J25" s="30" t="s">
        <v>9</v>
      </c>
      <c r="K25" s="30"/>
      <c r="L25" s="148">
        <v>16346</v>
      </c>
      <c r="M25" s="149">
        <v>20000</v>
      </c>
      <c r="N25" s="150">
        <f>N71</f>
        <v>17151</v>
      </c>
      <c r="O25" s="148">
        <v>0</v>
      </c>
      <c r="P25" s="150">
        <f>N25/M25*100</f>
        <v>85.75500000000001</v>
      </c>
    </row>
    <row r="26" spans="1:16" x14ac:dyDescent="0.3">
      <c r="A26" s="52" t="s">
        <v>87</v>
      </c>
      <c r="B26" s="53"/>
      <c r="C26" s="53" t="s">
        <v>96</v>
      </c>
      <c r="D26" s="53" t="s">
        <v>11</v>
      </c>
      <c r="E26" s="53" t="s">
        <v>157</v>
      </c>
      <c r="F26" s="53" t="s">
        <v>4</v>
      </c>
      <c r="G26" s="53" t="s">
        <v>159</v>
      </c>
      <c r="H26" s="54"/>
      <c r="I26" s="30">
        <v>3</v>
      </c>
      <c r="J26" s="30" t="s">
        <v>10</v>
      </c>
      <c r="K26" s="30"/>
      <c r="L26" s="148">
        <v>6424350</v>
      </c>
      <c r="M26" s="149">
        <v>7085796</v>
      </c>
      <c r="N26" s="150">
        <f>N74</f>
        <v>6754631</v>
      </c>
      <c r="O26" s="453">
        <f t="shared" ref="O26:O27" si="0">N26/L26*100</f>
        <v>105.1410804205873</v>
      </c>
      <c r="P26" s="454">
        <f t="shared" ref="P26:P27" si="1">N26/M26*100</f>
        <v>95.326354300914105</v>
      </c>
    </row>
    <row r="27" spans="1:16" x14ac:dyDescent="0.3">
      <c r="A27" s="58"/>
      <c r="B27" s="59"/>
      <c r="C27" s="59"/>
      <c r="D27" s="59"/>
      <c r="E27" s="59"/>
      <c r="F27" s="59" t="s">
        <v>158</v>
      </c>
      <c r="G27" s="59" t="s">
        <v>159</v>
      </c>
      <c r="H27" s="60"/>
      <c r="I27" s="36" t="s">
        <v>11</v>
      </c>
      <c r="J27" s="30" t="s">
        <v>12</v>
      </c>
      <c r="K27" s="30"/>
      <c r="L27" s="148">
        <v>3379883</v>
      </c>
      <c r="M27" s="149">
        <v>11527270</v>
      </c>
      <c r="N27" s="150">
        <f>N98</f>
        <v>4002403</v>
      </c>
      <c r="O27" s="148">
        <f t="shared" si="0"/>
        <v>118.4183890389105</v>
      </c>
      <c r="P27" s="150">
        <f t="shared" si="1"/>
        <v>34.721169886712119</v>
      </c>
    </row>
    <row r="28" spans="1:16" x14ac:dyDescent="0.3">
      <c r="A28" s="317"/>
      <c r="B28" s="318"/>
      <c r="C28" s="318"/>
      <c r="D28" s="318"/>
      <c r="E28" s="318"/>
      <c r="F28" s="318"/>
      <c r="G28" s="318"/>
      <c r="H28" s="322"/>
      <c r="I28" s="319" t="s">
        <v>306</v>
      </c>
      <c r="J28" s="319"/>
      <c r="K28" s="319"/>
      <c r="L28" s="326">
        <f>L24+L25-L26-L27</f>
        <v>2156016</v>
      </c>
      <c r="M28" s="320">
        <f>M24+M25-M26-M27</f>
        <v>-9331966</v>
      </c>
      <c r="N28" s="321">
        <f>N24+N25-N26-N27</f>
        <v>-1357824</v>
      </c>
      <c r="O28" s="330"/>
      <c r="P28" s="321"/>
    </row>
    <row r="29" spans="1:16" x14ac:dyDescent="0.3">
      <c r="A29" s="35"/>
      <c r="B29" s="35"/>
      <c r="C29" s="35"/>
      <c r="D29" s="35"/>
      <c r="E29" s="35"/>
      <c r="F29" s="35"/>
      <c r="G29" s="35"/>
      <c r="H29" s="35"/>
      <c r="I29" s="30"/>
      <c r="J29" s="30"/>
      <c r="K29" s="30"/>
      <c r="L29" s="30"/>
      <c r="M29" s="30"/>
      <c r="N29" s="37"/>
      <c r="O29" s="22"/>
      <c r="P29" s="22"/>
    </row>
    <row r="30" spans="1:16" x14ac:dyDescent="0.3">
      <c r="A30" s="303"/>
      <c r="B30" s="304"/>
      <c r="C30" s="304"/>
      <c r="D30" s="304"/>
      <c r="E30" s="304"/>
      <c r="F30" s="304"/>
      <c r="G30" s="304"/>
      <c r="H30" s="304"/>
      <c r="I30" s="305" t="s">
        <v>308</v>
      </c>
      <c r="J30" s="305"/>
      <c r="K30" s="305"/>
      <c r="L30" s="305"/>
      <c r="M30" s="305"/>
      <c r="N30" s="309"/>
      <c r="O30" s="310"/>
      <c r="P30" s="311"/>
    </row>
    <row r="31" spans="1:16" x14ac:dyDescent="0.3">
      <c r="A31" s="52"/>
      <c r="B31" s="53"/>
      <c r="C31" s="53"/>
      <c r="D31" s="53"/>
      <c r="E31" s="53"/>
      <c r="F31" s="53"/>
      <c r="G31" s="53" t="s">
        <v>4</v>
      </c>
      <c r="H31" s="54" t="s">
        <v>161</v>
      </c>
      <c r="I31" s="30">
        <v>8</v>
      </c>
      <c r="J31" s="30" t="s">
        <v>13</v>
      </c>
      <c r="K31" s="30"/>
      <c r="L31" s="148">
        <f>L107</f>
        <v>0</v>
      </c>
      <c r="M31" s="149">
        <f>M107</f>
        <v>0</v>
      </c>
      <c r="N31" s="150">
        <v>0</v>
      </c>
      <c r="O31" s="522">
        <v>0</v>
      </c>
      <c r="P31" s="523">
        <v>0</v>
      </c>
    </row>
    <row r="32" spans="1:16" x14ac:dyDescent="0.3">
      <c r="A32" s="52"/>
      <c r="B32" s="53"/>
      <c r="C32" s="53"/>
      <c r="D32" s="53"/>
      <c r="E32" s="53"/>
      <c r="F32" s="53"/>
      <c r="G32" s="53" t="s">
        <v>4</v>
      </c>
      <c r="H32" s="54" t="s">
        <v>161</v>
      </c>
      <c r="I32" s="30">
        <v>5</v>
      </c>
      <c r="J32" s="30" t="s">
        <v>14</v>
      </c>
      <c r="K32" s="30"/>
      <c r="L32" s="331">
        <f>L111</f>
        <v>0</v>
      </c>
      <c r="M32" s="149">
        <f>M111</f>
        <v>0</v>
      </c>
      <c r="N32" s="150">
        <v>0</v>
      </c>
      <c r="O32" s="522">
        <v>0</v>
      </c>
      <c r="P32" s="523">
        <v>0</v>
      </c>
    </row>
    <row r="33" spans="1:16" x14ac:dyDescent="0.3">
      <c r="A33" s="317"/>
      <c r="B33" s="318"/>
      <c r="C33" s="318"/>
      <c r="D33" s="318"/>
      <c r="E33" s="318"/>
      <c r="F33" s="318"/>
      <c r="G33" s="318"/>
      <c r="H33" s="322"/>
      <c r="I33" s="319" t="s">
        <v>305</v>
      </c>
      <c r="J33" s="319"/>
      <c r="K33" s="319"/>
      <c r="L33" s="330">
        <f>L31-L32</f>
        <v>0</v>
      </c>
      <c r="M33" s="320">
        <f t="shared" ref="M33:N33" si="2">M31-M32</f>
        <v>0</v>
      </c>
      <c r="N33" s="321">
        <f t="shared" si="2"/>
        <v>0</v>
      </c>
      <c r="O33" s="332"/>
      <c r="P33" s="333"/>
    </row>
    <row r="34" spans="1:16" x14ac:dyDescent="0.3">
      <c r="A34" s="35"/>
      <c r="B34" s="35"/>
      <c r="C34" s="35"/>
      <c r="D34" s="35"/>
      <c r="E34" s="35"/>
      <c r="F34" s="35"/>
      <c r="G34" s="35"/>
      <c r="H34" s="35"/>
      <c r="I34" s="30"/>
      <c r="J34" s="30"/>
      <c r="K34" s="30"/>
      <c r="L34" s="30"/>
      <c r="M34" s="30"/>
      <c r="N34" s="37"/>
      <c r="O34" s="22"/>
      <c r="P34" s="22"/>
    </row>
    <row r="35" spans="1:16" x14ac:dyDescent="0.3">
      <c r="A35" s="303"/>
      <c r="B35" s="304"/>
      <c r="C35" s="304"/>
      <c r="D35" s="304"/>
      <c r="E35" s="304"/>
      <c r="F35" s="304"/>
      <c r="G35" s="304"/>
      <c r="H35" s="304"/>
      <c r="I35" s="305" t="s">
        <v>309</v>
      </c>
      <c r="J35" s="305"/>
      <c r="K35" s="305"/>
      <c r="L35" s="305"/>
      <c r="M35" s="305"/>
      <c r="N35" s="309"/>
      <c r="O35" s="310"/>
      <c r="P35" s="311"/>
    </row>
    <row r="36" spans="1:16" x14ac:dyDescent="0.3">
      <c r="A36" s="58"/>
      <c r="B36" s="59"/>
      <c r="C36" s="59"/>
      <c r="D36" s="59"/>
      <c r="E36" s="59"/>
      <c r="F36" s="59"/>
      <c r="G36" s="59"/>
      <c r="H36" s="60" t="s">
        <v>398</v>
      </c>
      <c r="I36" s="276" t="s">
        <v>15</v>
      </c>
      <c r="J36" s="184"/>
      <c r="K36" s="184"/>
      <c r="L36" s="338">
        <v>7175950</v>
      </c>
      <c r="M36" s="174">
        <v>9331966</v>
      </c>
      <c r="N36" s="175">
        <f>N116</f>
        <v>7974141</v>
      </c>
      <c r="O36" s="339">
        <f>N36/L36*100</f>
        <v>111.12314049010932</v>
      </c>
      <c r="P36" s="340">
        <f>N36/M36*100</f>
        <v>85.449743387406258</v>
      </c>
    </row>
    <row r="37" spans="1:16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7"/>
      <c r="O37" s="38"/>
      <c r="P37" s="38"/>
    </row>
    <row r="38" spans="1:16" x14ac:dyDescent="0.3">
      <c r="A38" s="334"/>
      <c r="B38" s="316"/>
      <c r="C38" s="316"/>
      <c r="D38" s="316"/>
      <c r="E38" s="316"/>
      <c r="F38" s="316"/>
      <c r="G38" s="316"/>
      <c r="H38" s="316"/>
      <c r="I38" s="316" t="s">
        <v>310</v>
      </c>
      <c r="J38" s="316"/>
      <c r="K38" s="316"/>
      <c r="L38" s="316"/>
      <c r="M38" s="316"/>
      <c r="N38" s="335"/>
      <c r="O38" s="336"/>
      <c r="P38" s="337"/>
    </row>
    <row r="39" spans="1:16" x14ac:dyDescent="0.3">
      <c r="A39" s="341"/>
      <c r="B39" s="342"/>
      <c r="C39" s="342"/>
      <c r="D39" s="342"/>
      <c r="E39" s="342"/>
      <c r="F39" s="342"/>
      <c r="G39" s="342"/>
      <c r="H39" s="343"/>
      <c r="I39" s="342"/>
      <c r="J39" s="342"/>
      <c r="K39" s="342"/>
      <c r="L39" s="344">
        <f>L28+L33+L36</f>
        <v>9331966</v>
      </c>
      <c r="M39" s="345">
        <f>M28+M33+M36</f>
        <v>0</v>
      </c>
      <c r="N39" s="345">
        <f>N28+N33+N36</f>
        <v>6616317</v>
      </c>
      <c r="O39" s="346"/>
      <c r="P39" s="526"/>
    </row>
    <row r="40" spans="1:16" s="9" customFormat="1" ht="7.95" customHeigh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  <c r="N40" s="42"/>
      <c r="O40" s="22"/>
      <c r="P40" s="22"/>
    </row>
    <row r="41" spans="1:16" ht="13.95" customHeight="1" x14ac:dyDescent="0.3">
      <c r="A41" s="613" t="s">
        <v>145</v>
      </c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</row>
    <row r="42" spans="1:16" x14ac:dyDescent="0.3">
      <c r="A42" s="610" t="s">
        <v>350</v>
      </c>
      <c r="B42" s="610"/>
      <c r="C42" s="610"/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</row>
    <row r="43" spans="1:16" ht="4.95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45"/>
      <c r="P43" s="45"/>
    </row>
    <row r="44" spans="1:16" ht="12.6" customHeight="1" x14ac:dyDescent="0.3">
      <c r="A44" s="347"/>
      <c r="B44" s="348"/>
      <c r="C44" s="348"/>
      <c r="D44" s="348"/>
      <c r="E44" s="348"/>
      <c r="F44" s="348"/>
      <c r="G44" s="348"/>
      <c r="H44" s="349"/>
      <c r="I44" s="353" t="s">
        <v>0</v>
      </c>
      <c r="J44" s="348"/>
      <c r="K44" s="348"/>
      <c r="L44" s="323" t="s">
        <v>116</v>
      </c>
      <c r="M44" s="354" t="s">
        <v>1</v>
      </c>
      <c r="N44" s="295" t="s">
        <v>118</v>
      </c>
      <c r="O44" s="364" t="s">
        <v>2</v>
      </c>
      <c r="P44" s="355" t="s">
        <v>2</v>
      </c>
    </row>
    <row r="45" spans="1:16" ht="12.6" customHeight="1" x14ac:dyDescent="0.3">
      <c r="A45" s="350"/>
      <c r="B45" s="351"/>
      <c r="C45" s="351"/>
      <c r="D45" s="351"/>
      <c r="E45" s="351"/>
      <c r="F45" s="351"/>
      <c r="G45" s="351"/>
      <c r="H45" s="352"/>
      <c r="I45" s="356"/>
      <c r="J45" s="351"/>
      <c r="K45" s="351"/>
      <c r="L45" s="324" t="s">
        <v>117</v>
      </c>
      <c r="M45" s="357" t="s">
        <v>315</v>
      </c>
      <c r="N45" s="300" t="s">
        <v>119</v>
      </c>
      <c r="O45" s="324" t="s">
        <v>132</v>
      </c>
      <c r="P45" s="325" t="s">
        <v>133</v>
      </c>
    </row>
    <row r="46" spans="1:16" ht="12" customHeight="1" x14ac:dyDescent="0.3">
      <c r="A46" s="301" t="s">
        <v>3</v>
      </c>
      <c r="B46" s="298"/>
      <c r="C46" s="298"/>
      <c r="D46" s="298"/>
      <c r="E46" s="298"/>
      <c r="F46" s="297"/>
      <c r="G46" s="297"/>
      <c r="H46" s="313"/>
      <c r="I46" s="358"/>
      <c r="J46" s="351" t="s">
        <v>164</v>
      </c>
      <c r="K46" s="351"/>
      <c r="L46" s="324" t="s">
        <v>325</v>
      </c>
      <c r="M46" s="357"/>
      <c r="N46" s="325" t="s">
        <v>353</v>
      </c>
      <c r="O46" s="329"/>
      <c r="P46" s="302"/>
    </row>
    <row r="47" spans="1:16" x14ac:dyDescent="0.3">
      <c r="A47" s="314">
        <v>1</v>
      </c>
      <c r="B47" s="315">
        <v>2</v>
      </c>
      <c r="C47" s="315">
        <v>3</v>
      </c>
      <c r="D47" s="315">
        <v>4</v>
      </c>
      <c r="E47" s="315">
        <v>5</v>
      </c>
      <c r="F47" s="315">
        <v>6</v>
      </c>
      <c r="G47" s="315">
        <v>7</v>
      </c>
      <c r="H47" s="360" t="s">
        <v>161</v>
      </c>
      <c r="I47" s="334" t="s">
        <v>311</v>
      </c>
      <c r="J47" s="316"/>
      <c r="K47" s="371"/>
      <c r="L47" s="314" t="s">
        <v>87</v>
      </c>
      <c r="M47" s="315" t="s">
        <v>128</v>
      </c>
      <c r="N47" s="361" t="s">
        <v>96</v>
      </c>
      <c r="O47" s="365"/>
      <c r="P47" s="359"/>
    </row>
    <row r="48" spans="1:16" x14ac:dyDescent="0.3">
      <c r="A48" s="372" t="s">
        <v>87</v>
      </c>
      <c r="B48" s="373"/>
      <c r="C48" s="373" t="s">
        <v>96</v>
      </c>
      <c r="D48" s="373" t="s">
        <v>11</v>
      </c>
      <c r="E48" s="373" t="s">
        <v>157</v>
      </c>
      <c r="F48" s="373" t="s">
        <v>158</v>
      </c>
      <c r="G48" s="373"/>
      <c r="H48" s="374"/>
      <c r="I48" s="376">
        <v>6</v>
      </c>
      <c r="J48" s="376" t="s">
        <v>7</v>
      </c>
      <c r="K48" s="377"/>
      <c r="L48" s="378">
        <f>L49+L53+L59+L62+L66+L68</f>
        <v>11943903</v>
      </c>
      <c r="M48" s="379">
        <f>M49+M53+M59+M62+M66+M68</f>
        <v>9261100</v>
      </c>
      <c r="N48" s="380">
        <f>N49+N53+N59+N62+N66+N68</f>
        <v>9382059</v>
      </c>
      <c r="O48" s="381">
        <f>N48/L48*100</f>
        <v>78.551031434197014</v>
      </c>
      <c r="P48" s="382">
        <f>N48/M48*100</f>
        <v>101.30609754780751</v>
      </c>
    </row>
    <row r="49" spans="1:16" x14ac:dyDescent="0.3">
      <c r="A49" s="67"/>
      <c r="B49" s="68"/>
      <c r="C49" s="68"/>
      <c r="D49" s="68"/>
      <c r="E49" s="68"/>
      <c r="F49" s="68"/>
      <c r="G49" s="68"/>
      <c r="H49" s="69"/>
      <c r="I49" s="195">
        <v>61</v>
      </c>
      <c r="J49" s="195" t="s">
        <v>16</v>
      </c>
      <c r="K49" s="195"/>
      <c r="L49" s="196">
        <v>3340642</v>
      </c>
      <c r="M49" s="246">
        <v>533000</v>
      </c>
      <c r="N49" s="429">
        <f>SUM(N50:N52)</f>
        <v>476357</v>
      </c>
      <c r="O49" s="430">
        <f t="shared" ref="O49:O70" si="3">N49/L49*100</f>
        <v>14.259444741459875</v>
      </c>
      <c r="P49" s="431">
        <f t="shared" ref="P49:P70" si="4">N49/M49*100</f>
        <v>89.372795497185749</v>
      </c>
    </row>
    <row r="50" spans="1:16" x14ac:dyDescent="0.3">
      <c r="A50" s="52" t="s">
        <v>87</v>
      </c>
      <c r="B50" s="53"/>
      <c r="C50" s="53"/>
      <c r="D50" s="53"/>
      <c r="E50" s="53"/>
      <c r="F50" s="53"/>
      <c r="G50" s="53"/>
      <c r="H50" s="54"/>
      <c r="I50" s="146">
        <v>611</v>
      </c>
      <c r="J50" s="146" t="s">
        <v>17</v>
      </c>
      <c r="K50" s="146"/>
      <c r="L50" s="148">
        <v>3309821</v>
      </c>
      <c r="M50" s="149">
        <v>500000</v>
      </c>
      <c r="N50" s="194">
        <v>434644</v>
      </c>
      <c r="O50" s="366">
        <f t="shared" si="3"/>
        <v>13.131948827444143</v>
      </c>
      <c r="P50" s="367">
        <f t="shared" si="4"/>
        <v>86.928799999999995</v>
      </c>
    </row>
    <row r="51" spans="1:16" x14ac:dyDescent="0.3">
      <c r="A51" s="52" t="s">
        <v>87</v>
      </c>
      <c r="B51" s="53"/>
      <c r="C51" s="53"/>
      <c r="D51" s="53"/>
      <c r="E51" s="53"/>
      <c r="F51" s="53"/>
      <c r="G51" s="53"/>
      <c r="H51" s="54"/>
      <c r="I51" s="146">
        <v>613</v>
      </c>
      <c r="J51" s="146" t="s">
        <v>18</v>
      </c>
      <c r="K51" s="146"/>
      <c r="L51" s="148">
        <v>29100</v>
      </c>
      <c r="M51" s="149">
        <v>30000</v>
      </c>
      <c r="N51" s="194">
        <v>38910</v>
      </c>
      <c r="O51" s="366">
        <f t="shared" si="3"/>
        <v>133.71134020618555</v>
      </c>
      <c r="P51" s="367">
        <f t="shared" si="4"/>
        <v>129.69999999999999</v>
      </c>
    </row>
    <row r="52" spans="1:16" x14ac:dyDescent="0.3">
      <c r="A52" s="52" t="s">
        <v>87</v>
      </c>
      <c r="B52" s="53"/>
      <c r="C52" s="53"/>
      <c r="D52" s="53"/>
      <c r="E52" s="53"/>
      <c r="F52" s="53"/>
      <c r="G52" s="53"/>
      <c r="H52" s="54"/>
      <c r="I52" s="146">
        <v>614</v>
      </c>
      <c r="J52" s="146" t="s">
        <v>19</v>
      </c>
      <c r="K52" s="146"/>
      <c r="L52" s="148">
        <v>1721</v>
      </c>
      <c r="M52" s="149">
        <v>3000</v>
      </c>
      <c r="N52" s="194">
        <v>2803</v>
      </c>
      <c r="O52" s="366">
        <f t="shared" si="3"/>
        <v>162.87042417199302</v>
      </c>
      <c r="P52" s="367">
        <f t="shared" si="4"/>
        <v>93.433333333333337</v>
      </c>
    </row>
    <row r="53" spans="1:16" x14ac:dyDescent="0.3">
      <c r="A53" s="52"/>
      <c r="B53" s="53"/>
      <c r="C53" s="53"/>
      <c r="D53" s="53"/>
      <c r="E53" s="53"/>
      <c r="F53" s="53"/>
      <c r="G53" s="53"/>
      <c r="H53" s="54"/>
      <c r="I53" s="146">
        <v>63</v>
      </c>
      <c r="J53" s="146" t="s">
        <v>20</v>
      </c>
      <c r="K53" s="146"/>
      <c r="L53" s="148">
        <v>6765499</v>
      </c>
      <c r="M53" s="149">
        <v>6940000</v>
      </c>
      <c r="N53" s="150">
        <f>SUM(N54:N58)</f>
        <v>7164097</v>
      </c>
      <c r="O53" s="366">
        <f t="shared" si="3"/>
        <v>105.89162750596815</v>
      </c>
      <c r="P53" s="367">
        <f t="shared" si="4"/>
        <v>103.22906340057636</v>
      </c>
    </row>
    <row r="54" spans="1:16" s="9" customFormat="1" x14ac:dyDescent="0.3">
      <c r="A54" s="52"/>
      <c r="B54" s="53"/>
      <c r="C54" s="53"/>
      <c r="D54" s="53"/>
      <c r="E54" s="53" t="s">
        <v>157</v>
      </c>
      <c r="F54" s="53"/>
      <c r="G54" s="53"/>
      <c r="H54" s="54"/>
      <c r="I54" s="146" t="s">
        <v>326</v>
      </c>
      <c r="J54" s="146" t="s">
        <v>327</v>
      </c>
      <c r="K54" s="146"/>
      <c r="L54" s="148">
        <v>107471</v>
      </c>
      <c r="M54" s="149">
        <v>0</v>
      </c>
      <c r="N54" s="150">
        <v>0</v>
      </c>
      <c r="O54" s="521">
        <v>0</v>
      </c>
      <c r="P54" s="367" t="e">
        <f t="shared" si="4"/>
        <v>#DIV/0!</v>
      </c>
    </row>
    <row r="55" spans="1:16" s="9" customFormat="1" x14ac:dyDescent="0.3">
      <c r="A55" s="52"/>
      <c r="B55" s="53"/>
      <c r="C55" s="53"/>
      <c r="D55" s="53"/>
      <c r="E55" s="53" t="s">
        <v>157</v>
      </c>
      <c r="F55" s="53"/>
      <c r="G55" s="53"/>
      <c r="H55" s="54"/>
      <c r="I55" s="146" t="s">
        <v>165</v>
      </c>
      <c r="J55" s="615" t="s">
        <v>166</v>
      </c>
      <c r="K55" s="615"/>
      <c r="L55" s="148">
        <v>5184352</v>
      </c>
      <c r="M55" s="149">
        <v>5900000</v>
      </c>
      <c r="N55" s="150">
        <v>5974834</v>
      </c>
      <c r="O55" s="366">
        <f t="shared" si="3"/>
        <v>115.24746004900901</v>
      </c>
      <c r="P55" s="367">
        <f t="shared" si="4"/>
        <v>101.26837288135593</v>
      </c>
    </row>
    <row r="56" spans="1:16" x14ac:dyDescent="0.3">
      <c r="A56" s="52"/>
      <c r="B56" s="53"/>
      <c r="C56" s="53"/>
      <c r="D56" s="53"/>
      <c r="E56" s="53" t="s">
        <v>157</v>
      </c>
      <c r="F56" s="53"/>
      <c r="G56" s="53"/>
      <c r="H56" s="54"/>
      <c r="I56" s="146">
        <v>633</v>
      </c>
      <c r="J56" s="146" t="s">
        <v>21</v>
      </c>
      <c r="K56" s="146"/>
      <c r="L56" s="148">
        <v>968000</v>
      </c>
      <c r="M56" s="77">
        <v>900000</v>
      </c>
      <c r="N56" s="194">
        <v>1050000</v>
      </c>
      <c r="O56" s="366">
        <f t="shared" si="3"/>
        <v>108.47107438016531</v>
      </c>
      <c r="P56" s="367">
        <f t="shared" si="4"/>
        <v>116.66666666666667</v>
      </c>
    </row>
    <row r="57" spans="1:16" x14ac:dyDescent="0.3">
      <c r="A57" s="52"/>
      <c r="B57" s="53"/>
      <c r="C57" s="53"/>
      <c r="D57" s="53"/>
      <c r="E57" s="53" t="s">
        <v>157</v>
      </c>
      <c r="F57" s="53"/>
      <c r="G57" s="53"/>
      <c r="H57" s="54"/>
      <c r="I57" s="146" t="s">
        <v>22</v>
      </c>
      <c r="J57" s="146" t="s">
        <v>23</v>
      </c>
      <c r="K57" s="146"/>
      <c r="L57" s="148">
        <v>360503</v>
      </c>
      <c r="M57" s="77">
        <v>140000</v>
      </c>
      <c r="N57" s="194">
        <v>63723</v>
      </c>
      <c r="O57" s="366">
        <f t="shared" si="3"/>
        <v>17.676135843529735</v>
      </c>
      <c r="P57" s="367">
        <f t="shared" si="4"/>
        <v>45.51642857142857</v>
      </c>
    </row>
    <row r="58" spans="1:16" s="9" customFormat="1" x14ac:dyDescent="0.3">
      <c r="A58" s="52"/>
      <c r="B58" s="53"/>
      <c r="C58" s="53"/>
      <c r="D58" s="53"/>
      <c r="E58" s="53" t="s">
        <v>157</v>
      </c>
      <c r="F58" s="53"/>
      <c r="G58" s="53"/>
      <c r="H58" s="54"/>
      <c r="I58" s="146" t="s">
        <v>167</v>
      </c>
      <c r="J58" s="615" t="s">
        <v>168</v>
      </c>
      <c r="K58" s="615"/>
      <c r="L58" s="148">
        <v>145173</v>
      </c>
      <c r="M58" s="77">
        <v>0</v>
      </c>
      <c r="N58" s="194">
        <v>75540</v>
      </c>
      <c r="O58" s="366">
        <f t="shared" si="3"/>
        <v>52.034469219482958</v>
      </c>
      <c r="P58" s="367" t="e">
        <f t="shared" si="4"/>
        <v>#DIV/0!</v>
      </c>
    </row>
    <row r="59" spans="1:16" x14ac:dyDescent="0.3">
      <c r="A59" s="52"/>
      <c r="B59" s="53"/>
      <c r="C59" s="53"/>
      <c r="D59" s="53"/>
      <c r="E59" s="53"/>
      <c r="F59" s="53"/>
      <c r="G59" s="53"/>
      <c r="H59" s="54"/>
      <c r="I59" s="146">
        <v>64</v>
      </c>
      <c r="J59" s="146" t="s">
        <v>24</v>
      </c>
      <c r="K59" s="146"/>
      <c r="L59" s="148">
        <v>879232</v>
      </c>
      <c r="M59" s="149">
        <v>900100</v>
      </c>
      <c r="N59" s="150">
        <f>SUM(N60:N61)</f>
        <v>924827</v>
      </c>
      <c r="O59" s="366">
        <f t="shared" si="3"/>
        <v>105.18577576794293</v>
      </c>
      <c r="P59" s="367">
        <f t="shared" si="4"/>
        <v>102.7471392067548</v>
      </c>
    </row>
    <row r="60" spans="1:16" x14ac:dyDescent="0.3">
      <c r="A60" s="52" t="s">
        <v>87</v>
      </c>
      <c r="B60" s="53"/>
      <c r="C60" s="53"/>
      <c r="D60" s="53" t="s">
        <v>11</v>
      </c>
      <c r="E60" s="53"/>
      <c r="F60" s="53"/>
      <c r="G60" s="53"/>
      <c r="H60" s="54"/>
      <c r="I60" s="146">
        <v>641</v>
      </c>
      <c r="J60" s="146" t="s">
        <v>25</v>
      </c>
      <c r="K60" s="146"/>
      <c r="L60" s="148">
        <v>88</v>
      </c>
      <c r="M60" s="77">
        <v>100</v>
      </c>
      <c r="N60" s="194">
        <v>94</v>
      </c>
      <c r="O60" s="366">
        <f t="shared" si="3"/>
        <v>106.81818181818181</v>
      </c>
      <c r="P60" s="367">
        <f t="shared" si="4"/>
        <v>94</v>
      </c>
    </row>
    <row r="61" spans="1:16" x14ac:dyDescent="0.3">
      <c r="A61" s="52" t="s">
        <v>87</v>
      </c>
      <c r="B61" s="53"/>
      <c r="C61" s="53" t="s">
        <v>96</v>
      </c>
      <c r="D61" s="53" t="s">
        <v>11</v>
      </c>
      <c r="E61" s="53"/>
      <c r="F61" s="53"/>
      <c r="G61" s="53"/>
      <c r="H61" s="54"/>
      <c r="I61" s="146">
        <v>642</v>
      </c>
      <c r="J61" s="146" t="s">
        <v>26</v>
      </c>
      <c r="K61" s="146"/>
      <c r="L61" s="148">
        <v>879144</v>
      </c>
      <c r="M61" s="77">
        <v>900000</v>
      </c>
      <c r="N61" s="194">
        <v>924733</v>
      </c>
      <c r="O61" s="366">
        <f t="shared" si="3"/>
        <v>105.18561236839471</v>
      </c>
      <c r="P61" s="367">
        <f t="shared" si="4"/>
        <v>102.7481111111111</v>
      </c>
    </row>
    <row r="62" spans="1:16" x14ac:dyDescent="0.3">
      <c r="A62" s="52"/>
      <c r="B62" s="53"/>
      <c r="C62" s="53"/>
      <c r="D62" s="53"/>
      <c r="E62" s="53"/>
      <c r="F62" s="53"/>
      <c r="G62" s="53"/>
      <c r="H62" s="54"/>
      <c r="I62" s="146">
        <v>65</v>
      </c>
      <c r="J62" s="146" t="s">
        <v>27</v>
      </c>
      <c r="K62" s="146"/>
      <c r="L62" s="148">
        <v>787197</v>
      </c>
      <c r="M62" s="149">
        <v>689000</v>
      </c>
      <c r="N62" s="150">
        <f>SUM(N63:N65)</f>
        <v>623419</v>
      </c>
      <c r="O62" s="366">
        <f t="shared" si="3"/>
        <v>79.194788598025653</v>
      </c>
      <c r="P62" s="367">
        <f t="shared" si="4"/>
        <v>90.481712626995645</v>
      </c>
    </row>
    <row r="63" spans="1:16" x14ac:dyDescent="0.3">
      <c r="A63" s="52" t="s">
        <v>87</v>
      </c>
      <c r="B63" s="53"/>
      <c r="C63" s="53"/>
      <c r="D63" s="53"/>
      <c r="E63" s="53"/>
      <c r="F63" s="53"/>
      <c r="G63" s="53"/>
      <c r="H63" s="54"/>
      <c r="I63" s="146">
        <v>651</v>
      </c>
      <c r="J63" s="146" t="s">
        <v>28</v>
      </c>
      <c r="K63" s="146"/>
      <c r="L63" s="148">
        <v>14739</v>
      </c>
      <c r="M63" s="77">
        <v>8000</v>
      </c>
      <c r="N63" s="194">
        <v>8342</v>
      </c>
      <c r="O63" s="366">
        <f t="shared" si="3"/>
        <v>56.5981409864984</v>
      </c>
      <c r="P63" s="367">
        <f t="shared" si="4"/>
        <v>104.27500000000001</v>
      </c>
    </row>
    <row r="64" spans="1:16" s="9" customFormat="1" x14ac:dyDescent="0.3">
      <c r="A64" s="52"/>
      <c r="B64" s="53"/>
      <c r="C64" s="53"/>
      <c r="D64" s="53" t="s">
        <v>11</v>
      </c>
      <c r="E64" s="53"/>
      <c r="F64" s="53"/>
      <c r="G64" s="53"/>
      <c r="H64" s="54"/>
      <c r="I64" s="146" t="s">
        <v>120</v>
      </c>
      <c r="J64" s="615" t="s">
        <v>134</v>
      </c>
      <c r="K64" s="615"/>
      <c r="L64" s="148">
        <v>457</v>
      </c>
      <c r="M64" s="77">
        <v>1000</v>
      </c>
      <c r="N64" s="194">
        <v>433</v>
      </c>
      <c r="O64" s="366">
        <f t="shared" si="3"/>
        <v>94.748358862144428</v>
      </c>
      <c r="P64" s="367">
        <f t="shared" si="4"/>
        <v>43.3</v>
      </c>
    </row>
    <row r="65" spans="1:16" x14ac:dyDescent="0.3">
      <c r="A65" s="52" t="s">
        <v>87</v>
      </c>
      <c r="B65" s="53"/>
      <c r="C65" s="53"/>
      <c r="D65" s="53" t="s">
        <v>11</v>
      </c>
      <c r="E65" s="53"/>
      <c r="F65" s="53"/>
      <c r="G65" s="53"/>
      <c r="H65" s="54"/>
      <c r="I65" s="146">
        <v>653</v>
      </c>
      <c r="J65" s="146" t="s">
        <v>29</v>
      </c>
      <c r="K65" s="146"/>
      <c r="L65" s="148">
        <v>772001</v>
      </c>
      <c r="M65" s="77">
        <v>680000</v>
      </c>
      <c r="N65" s="194">
        <v>614644</v>
      </c>
      <c r="O65" s="366">
        <f t="shared" si="3"/>
        <v>79.616995314772907</v>
      </c>
      <c r="P65" s="367">
        <f t="shared" si="4"/>
        <v>90.388823529411766</v>
      </c>
    </row>
    <row r="66" spans="1:16" s="9" customFormat="1" x14ac:dyDescent="0.3">
      <c r="A66" s="52"/>
      <c r="B66" s="53"/>
      <c r="C66" s="53"/>
      <c r="D66" s="53"/>
      <c r="E66" s="53"/>
      <c r="F66" s="53"/>
      <c r="G66" s="53"/>
      <c r="H66" s="54"/>
      <c r="I66" s="146" t="s">
        <v>121</v>
      </c>
      <c r="J66" s="615" t="s">
        <v>136</v>
      </c>
      <c r="K66" s="615"/>
      <c r="L66" s="148">
        <v>2000</v>
      </c>
      <c r="M66" s="77">
        <v>104000</v>
      </c>
      <c r="N66" s="194">
        <f>N67</f>
        <v>103438</v>
      </c>
      <c r="O66" s="366">
        <f t="shared" si="3"/>
        <v>5171.9000000000005</v>
      </c>
      <c r="P66" s="525">
        <v>0</v>
      </c>
    </row>
    <row r="67" spans="1:16" s="9" customFormat="1" x14ac:dyDescent="0.3">
      <c r="A67" s="52"/>
      <c r="B67" s="53"/>
      <c r="C67" s="53"/>
      <c r="D67" s="53"/>
      <c r="E67" s="53"/>
      <c r="F67" s="53" t="s">
        <v>158</v>
      </c>
      <c r="G67" s="53"/>
      <c r="H67" s="54"/>
      <c r="I67" s="146" t="s">
        <v>122</v>
      </c>
      <c r="J67" s="615" t="s">
        <v>135</v>
      </c>
      <c r="K67" s="615"/>
      <c r="L67" s="148">
        <v>2000</v>
      </c>
      <c r="M67" s="77">
        <v>104000</v>
      </c>
      <c r="N67" s="194">
        <v>103438</v>
      </c>
      <c r="O67" s="366">
        <f t="shared" si="3"/>
        <v>5171.9000000000005</v>
      </c>
      <c r="P67" s="525">
        <v>0</v>
      </c>
    </row>
    <row r="68" spans="1:16" x14ac:dyDescent="0.3">
      <c r="A68" s="52"/>
      <c r="B68" s="53"/>
      <c r="C68" s="53"/>
      <c r="D68" s="53"/>
      <c r="E68" s="53"/>
      <c r="F68" s="53"/>
      <c r="G68" s="53"/>
      <c r="H68" s="54"/>
      <c r="I68" s="146" t="s">
        <v>30</v>
      </c>
      <c r="J68" s="146" t="s">
        <v>31</v>
      </c>
      <c r="K68" s="146"/>
      <c r="L68" s="166">
        <v>169333</v>
      </c>
      <c r="M68" s="77">
        <v>95000</v>
      </c>
      <c r="N68" s="153">
        <f>SUM(N69:N70)</f>
        <v>89921</v>
      </c>
      <c r="O68" s="366">
        <f t="shared" si="3"/>
        <v>53.103057289482855</v>
      </c>
      <c r="P68" s="367">
        <f t="shared" si="4"/>
        <v>94.653684210526308</v>
      </c>
    </row>
    <row r="69" spans="1:16" s="9" customFormat="1" x14ac:dyDescent="0.3">
      <c r="A69" s="52"/>
      <c r="B69" s="53"/>
      <c r="C69" s="53"/>
      <c r="D69" s="53"/>
      <c r="E69" s="53"/>
      <c r="F69" s="53"/>
      <c r="G69" s="53"/>
      <c r="H69" s="54"/>
      <c r="I69" s="146" t="s">
        <v>354</v>
      </c>
      <c r="J69" s="146" t="s">
        <v>355</v>
      </c>
      <c r="K69" s="146"/>
      <c r="L69" s="166">
        <v>0</v>
      </c>
      <c r="M69" s="77">
        <v>15000</v>
      </c>
      <c r="N69" s="153">
        <v>15371</v>
      </c>
      <c r="O69" s="366" t="e">
        <f>N69/L69*100</f>
        <v>#DIV/0!</v>
      </c>
      <c r="P69" s="367">
        <f>N69/M69*100</f>
        <v>102.47333333333333</v>
      </c>
    </row>
    <row r="70" spans="1:16" ht="13.2" customHeight="1" x14ac:dyDescent="0.3">
      <c r="A70" s="58" t="s">
        <v>87</v>
      </c>
      <c r="B70" s="59"/>
      <c r="C70" s="59"/>
      <c r="D70" s="59"/>
      <c r="E70" s="59"/>
      <c r="F70" s="59"/>
      <c r="G70" s="59"/>
      <c r="H70" s="60"/>
      <c r="I70" s="184" t="s">
        <v>32</v>
      </c>
      <c r="J70" s="184" t="s">
        <v>303</v>
      </c>
      <c r="K70" s="184"/>
      <c r="L70" s="186">
        <v>169333</v>
      </c>
      <c r="M70" s="174">
        <v>80000</v>
      </c>
      <c r="N70" s="518">
        <v>74550</v>
      </c>
      <c r="O70" s="432">
        <f t="shared" si="3"/>
        <v>44.025677215900032</v>
      </c>
      <c r="P70" s="370">
        <f t="shared" si="4"/>
        <v>93.1875</v>
      </c>
    </row>
    <row r="71" spans="1:16" ht="14.4" customHeight="1" x14ac:dyDescent="0.3">
      <c r="A71" s="438"/>
      <c r="B71" s="439"/>
      <c r="C71" s="439"/>
      <c r="D71" s="439"/>
      <c r="E71" s="439"/>
      <c r="F71" s="439"/>
      <c r="G71" s="439" t="s">
        <v>159</v>
      </c>
      <c r="H71" s="440"/>
      <c r="I71" s="441">
        <v>7</v>
      </c>
      <c r="J71" s="442" t="s">
        <v>9</v>
      </c>
      <c r="K71" s="443"/>
      <c r="L71" s="444">
        <f t="shared" ref="L71:N72" si="5">L72</f>
        <v>16346</v>
      </c>
      <c r="M71" s="445">
        <f t="shared" si="5"/>
        <v>20000</v>
      </c>
      <c r="N71" s="446">
        <f t="shared" si="5"/>
        <v>17151</v>
      </c>
      <c r="O71" s="524">
        <v>0</v>
      </c>
      <c r="P71" s="514">
        <f>N71/M71*100</f>
        <v>85.75500000000001</v>
      </c>
    </row>
    <row r="72" spans="1:16" ht="13.2" customHeight="1" x14ac:dyDescent="0.3">
      <c r="A72" s="52"/>
      <c r="B72" s="53"/>
      <c r="C72" s="53" t="s">
        <v>4</v>
      </c>
      <c r="D72" s="53"/>
      <c r="E72" s="53"/>
      <c r="F72" s="53"/>
      <c r="G72" s="53"/>
      <c r="H72" s="54"/>
      <c r="I72" s="275">
        <v>72</v>
      </c>
      <c r="J72" s="146" t="s">
        <v>33</v>
      </c>
      <c r="K72" s="147"/>
      <c r="L72" s="148">
        <v>16346</v>
      </c>
      <c r="M72" s="149">
        <v>20000</v>
      </c>
      <c r="N72" s="149">
        <f t="shared" si="5"/>
        <v>17151</v>
      </c>
      <c r="O72" s="448">
        <v>0</v>
      </c>
      <c r="P72" s="431">
        <f>N72/M72*100</f>
        <v>85.75500000000001</v>
      </c>
    </row>
    <row r="73" spans="1:16" ht="13.2" customHeight="1" x14ac:dyDescent="0.3">
      <c r="A73" s="58"/>
      <c r="B73" s="59"/>
      <c r="C73" s="59"/>
      <c r="D73" s="59"/>
      <c r="E73" s="59"/>
      <c r="F73" s="59"/>
      <c r="G73" s="59" t="s">
        <v>159</v>
      </c>
      <c r="H73" s="60"/>
      <c r="I73" s="276" t="s">
        <v>34</v>
      </c>
      <c r="J73" s="184" t="s">
        <v>35</v>
      </c>
      <c r="K73" s="185"/>
      <c r="L73" s="148">
        <v>16346</v>
      </c>
      <c r="M73" s="149">
        <v>20000</v>
      </c>
      <c r="N73" s="149">
        <v>17151</v>
      </c>
      <c r="O73" s="449">
        <v>0</v>
      </c>
      <c r="P73" s="370">
        <f>N73/M73*100</f>
        <v>85.75500000000001</v>
      </c>
    </row>
    <row r="74" spans="1:16" ht="14.4" customHeight="1" x14ac:dyDescent="0.3">
      <c r="A74" s="387" t="s">
        <v>87</v>
      </c>
      <c r="B74" s="388"/>
      <c r="C74" s="388" t="s">
        <v>96</v>
      </c>
      <c r="D74" s="388" t="s">
        <v>11</v>
      </c>
      <c r="E74" s="388" t="s">
        <v>157</v>
      </c>
      <c r="F74" s="388"/>
      <c r="G74" s="388" t="s">
        <v>159</v>
      </c>
      <c r="H74" s="389"/>
      <c r="I74" s="390">
        <v>3</v>
      </c>
      <c r="J74" s="391" t="s">
        <v>10</v>
      </c>
      <c r="K74" s="392"/>
      <c r="L74" s="393">
        <f>L75+L81+L86+L92+L94+L90</f>
        <v>6424350</v>
      </c>
      <c r="M74" s="451">
        <f>M75+M81+M86+M92+M94+M90+M88</f>
        <v>7085796</v>
      </c>
      <c r="N74" s="452">
        <f>N75+N81+N86+N92+N94+N90+N88</f>
        <v>6754631</v>
      </c>
      <c r="O74" s="515">
        <f>N74/L74*100</f>
        <v>105.1410804205873</v>
      </c>
      <c r="P74" s="516">
        <f>N74/M74*100</f>
        <v>95.326354300914105</v>
      </c>
    </row>
    <row r="75" spans="1:16" ht="13.2" customHeight="1" x14ac:dyDescent="0.3">
      <c r="A75" s="52"/>
      <c r="B75" s="53"/>
      <c r="C75" s="53"/>
      <c r="D75" s="53"/>
      <c r="E75" s="53"/>
      <c r="F75" s="53"/>
      <c r="G75" s="53"/>
      <c r="H75" s="54"/>
      <c r="I75" s="275">
        <v>31</v>
      </c>
      <c r="J75" s="146" t="s">
        <v>36</v>
      </c>
      <c r="K75" s="147"/>
      <c r="L75" s="362">
        <v>707406</v>
      </c>
      <c r="M75" s="149">
        <v>769000</v>
      </c>
      <c r="N75" s="150">
        <f>SUM(N76:N80)</f>
        <v>776773</v>
      </c>
      <c r="O75" s="368">
        <f>N75/L75*100</f>
        <v>109.80582579169528</v>
      </c>
      <c r="P75" s="369">
        <f>N75/M75*100</f>
        <v>101.0107932379714</v>
      </c>
    </row>
    <row r="76" spans="1:16" ht="13.2" customHeight="1" x14ac:dyDescent="0.3">
      <c r="A76" s="52" t="s">
        <v>87</v>
      </c>
      <c r="B76" s="53"/>
      <c r="C76" s="53"/>
      <c r="D76" s="53"/>
      <c r="E76" s="53"/>
      <c r="F76" s="53"/>
      <c r="G76" s="53"/>
      <c r="H76" s="54"/>
      <c r="I76" s="275">
        <v>311</v>
      </c>
      <c r="J76" s="615" t="s">
        <v>37</v>
      </c>
      <c r="K76" s="616"/>
      <c r="L76" s="362">
        <v>511299</v>
      </c>
      <c r="M76" s="149">
        <v>540000</v>
      </c>
      <c r="N76" s="194">
        <v>538279</v>
      </c>
      <c r="O76" s="368">
        <f t="shared" ref="O76:O97" si="6">N76/L76*100</f>
        <v>105.27675587083097</v>
      </c>
      <c r="P76" s="369">
        <f t="shared" ref="P76:P97" si="7">N76/M76*100</f>
        <v>99.681296296296296</v>
      </c>
    </row>
    <row r="77" spans="1:16" ht="13.2" customHeight="1" x14ac:dyDescent="0.3">
      <c r="A77" s="52" t="s">
        <v>87</v>
      </c>
      <c r="B77" s="53"/>
      <c r="C77" s="53"/>
      <c r="D77" s="53"/>
      <c r="E77" s="53" t="s">
        <v>157</v>
      </c>
      <c r="F77" s="53"/>
      <c r="G77" s="53"/>
      <c r="H77" s="54"/>
      <c r="I77" s="275" t="s">
        <v>38</v>
      </c>
      <c r="J77" s="146" t="s">
        <v>39</v>
      </c>
      <c r="K77" s="147"/>
      <c r="L77" s="362">
        <v>77359</v>
      </c>
      <c r="M77" s="149">
        <v>98000</v>
      </c>
      <c r="N77" s="194">
        <v>97391</v>
      </c>
      <c r="O77" s="368">
        <f t="shared" si="6"/>
        <v>125.89485386315748</v>
      </c>
      <c r="P77" s="369">
        <f t="shared" si="7"/>
        <v>99.378571428571433</v>
      </c>
    </row>
    <row r="78" spans="1:16" ht="13.2" customHeight="1" x14ac:dyDescent="0.3">
      <c r="A78" s="52" t="s">
        <v>87</v>
      </c>
      <c r="B78" s="53"/>
      <c r="C78" s="53"/>
      <c r="D78" s="53"/>
      <c r="E78" s="53"/>
      <c r="F78" s="53"/>
      <c r="G78" s="53"/>
      <c r="H78" s="54"/>
      <c r="I78" s="275">
        <v>312</v>
      </c>
      <c r="J78" s="146" t="s">
        <v>40</v>
      </c>
      <c r="K78" s="147"/>
      <c r="L78" s="362">
        <v>21619</v>
      </c>
      <c r="M78" s="149">
        <v>25000</v>
      </c>
      <c r="N78" s="194">
        <v>36231</v>
      </c>
      <c r="O78" s="368">
        <f t="shared" si="6"/>
        <v>167.58869512928442</v>
      </c>
      <c r="P78" s="369">
        <f t="shared" si="7"/>
        <v>144.92400000000001</v>
      </c>
    </row>
    <row r="79" spans="1:16" ht="13.2" customHeight="1" x14ac:dyDescent="0.3">
      <c r="A79" s="52" t="s">
        <v>87</v>
      </c>
      <c r="B79" s="53"/>
      <c r="C79" s="53"/>
      <c r="D79" s="53"/>
      <c r="E79" s="53"/>
      <c r="F79" s="53"/>
      <c r="G79" s="53"/>
      <c r="H79" s="54"/>
      <c r="I79" s="275">
        <v>313</v>
      </c>
      <c r="J79" s="146" t="s">
        <v>41</v>
      </c>
      <c r="K79" s="147"/>
      <c r="L79" s="362">
        <v>84365</v>
      </c>
      <c r="M79" s="149">
        <v>90000</v>
      </c>
      <c r="N79" s="194">
        <v>88802</v>
      </c>
      <c r="O79" s="368">
        <f t="shared" si="6"/>
        <v>105.25928998992472</v>
      </c>
      <c r="P79" s="369">
        <f t="shared" si="7"/>
        <v>98.668888888888887</v>
      </c>
    </row>
    <row r="80" spans="1:16" ht="13.2" customHeight="1" x14ac:dyDescent="0.3">
      <c r="A80" s="52" t="s">
        <v>87</v>
      </c>
      <c r="B80" s="53"/>
      <c r="C80" s="53"/>
      <c r="D80" s="53"/>
      <c r="E80" s="53"/>
      <c r="F80" s="53"/>
      <c r="G80" s="53"/>
      <c r="H80" s="54"/>
      <c r="I80" s="275" t="s">
        <v>42</v>
      </c>
      <c r="J80" s="146" t="s">
        <v>43</v>
      </c>
      <c r="K80" s="147"/>
      <c r="L80" s="362">
        <v>12764</v>
      </c>
      <c r="M80" s="149">
        <v>16000</v>
      </c>
      <c r="N80" s="194">
        <v>16070</v>
      </c>
      <c r="O80" s="368">
        <f t="shared" si="6"/>
        <v>125.90097148229395</v>
      </c>
      <c r="P80" s="369">
        <f t="shared" si="7"/>
        <v>100.4375</v>
      </c>
    </row>
    <row r="81" spans="1:16" ht="13.2" customHeight="1" x14ac:dyDescent="0.3">
      <c r="A81" s="52"/>
      <c r="B81" s="53"/>
      <c r="C81" s="53"/>
      <c r="D81" s="53"/>
      <c r="E81" s="53"/>
      <c r="F81" s="53"/>
      <c r="G81" s="53"/>
      <c r="H81" s="54"/>
      <c r="I81" s="275">
        <v>32</v>
      </c>
      <c r="J81" s="146" t="s">
        <v>44</v>
      </c>
      <c r="K81" s="147"/>
      <c r="L81" s="362">
        <v>4317171</v>
      </c>
      <c r="M81" s="149">
        <v>4620750</v>
      </c>
      <c r="N81" s="150">
        <f>SUM(N82:N85)</f>
        <v>4286302</v>
      </c>
      <c r="O81" s="368">
        <f t="shared" si="6"/>
        <v>99.284971570503004</v>
      </c>
      <c r="P81" s="369">
        <f t="shared" si="7"/>
        <v>92.762040794243362</v>
      </c>
    </row>
    <row r="82" spans="1:16" ht="13.2" customHeight="1" x14ac:dyDescent="0.3">
      <c r="A82" s="52" t="s">
        <v>87</v>
      </c>
      <c r="B82" s="53"/>
      <c r="C82" s="53"/>
      <c r="D82" s="53"/>
      <c r="E82" s="53"/>
      <c r="F82" s="53"/>
      <c r="G82" s="53"/>
      <c r="H82" s="54"/>
      <c r="I82" s="275">
        <v>321</v>
      </c>
      <c r="J82" s="146" t="s">
        <v>45</v>
      </c>
      <c r="K82" s="147"/>
      <c r="L82" s="362">
        <v>23592</v>
      </c>
      <c r="M82" s="149">
        <v>20000</v>
      </c>
      <c r="N82" s="194">
        <v>19963</v>
      </c>
      <c r="O82" s="368">
        <f t="shared" si="6"/>
        <v>84.617667005764659</v>
      </c>
      <c r="P82" s="369">
        <f t="shared" si="7"/>
        <v>99.814999999999998</v>
      </c>
    </row>
    <row r="83" spans="1:16" ht="13.2" customHeight="1" x14ac:dyDescent="0.3">
      <c r="A83" s="52" t="s">
        <v>87</v>
      </c>
      <c r="B83" s="53"/>
      <c r="C83" s="53" t="s">
        <v>96</v>
      </c>
      <c r="D83" s="53"/>
      <c r="E83" s="53"/>
      <c r="F83" s="53"/>
      <c r="G83" s="53"/>
      <c r="H83" s="54"/>
      <c r="I83" s="275">
        <v>322</v>
      </c>
      <c r="J83" s="146" t="s">
        <v>46</v>
      </c>
      <c r="K83" s="147"/>
      <c r="L83" s="362">
        <v>407524</v>
      </c>
      <c r="M83" s="149">
        <v>390000</v>
      </c>
      <c r="N83" s="194">
        <v>418034</v>
      </c>
      <c r="O83" s="368">
        <f t="shared" si="6"/>
        <v>102.57898921290524</v>
      </c>
      <c r="P83" s="369">
        <f t="shared" si="7"/>
        <v>107.18820512820513</v>
      </c>
    </row>
    <row r="84" spans="1:16" ht="13.2" customHeight="1" x14ac:dyDescent="0.3">
      <c r="A84" s="52" t="s">
        <v>87</v>
      </c>
      <c r="B84" s="53"/>
      <c r="C84" s="53" t="s">
        <v>96</v>
      </c>
      <c r="D84" s="53" t="s">
        <v>11</v>
      </c>
      <c r="E84" s="53"/>
      <c r="F84" s="53" t="s">
        <v>158</v>
      </c>
      <c r="G84" s="53" t="s">
        <v>159</v>
      </c>
      <c r="H84" s="54"/>
      <c r="I84" s="275">
        <v>323</v>
      </c>
      <c r="J84" s="146" t="s">
        <v>47</v>
      </c>
      <c r="K84" s="147"/>
      <c r="L84" s="362">
        <v>3376645</v>
      </c>
      <c r="M84" s="149">
        <v>3599750</v>
      </c>
      <c r="N84" s="194">
        <v>3323446</v>
      </c>
      <c r="O84" s="368">
        <f t="shared" si="6"/>
        <v>98.424501243097808</v>
      </c>
      <c r="P84" s="369">
        <f t="shared" si="7"/>
        <v>92.324355858045692</v>
      </c>
    </row>
    <row r="85" spans="1:16" ht="13.2" customHeight="1" x14ac:dyDescent="0.3">
      <c r="A85" s="52" t="s">
        <v>87</v>
      </c>
      <c r="B85" s="53"/>
      <c r="C85" s="53" t="s">
        <v>96</v>
      </c>
      <c r="D85" s="53" t="s">
        <v>11</v>
      </c>
      <c r="E85" s="53"/>
      <c r="F85" s="53"/>
      <c r="G85" s="53"/>
      <c r="H85" s="54"/>
      <c r="I85" s="275">
        <v>329</v>
      </c>
      <c r="J85" s="146" t="s">
        <v>48</v>
      </c>
      <c r="K85" s="147"/>
      <c r="L85" s="362">
        <v>509410</v>
      </c>
      <c r="M85" s="149">
        <v>611000</v>
      </c>
      <c r="N85" s="194">
        <v>524859</v>
      </c>
      <c r="O85" s="368">
        <f t="shared" si="6"/>
        <v>103.03272413183879</v>
      </c>
      <c r="P85" s="369">
        <f t="shared" si="7"/>
        <v>85.901636661211128</v>
      </c>
    </row>
    <row r="86" spans="1:16" ht="13.2" customHeight="1" x14ac:dyDescent="0.3">
      <c r="A86" s="52"/>
      <c r="B86" s="53"/>
      <c r="C86" s="53"/>
      <c r="D86" s="53"/>
      <c r="E86" s="53"/>
      <c r="F86" s="53"/>
      <c r="G86" s="53"/>
      <c r="H86" s="54"/>
      <c r="I86" s="275">
        <v>34</v>
      </c>
      <c r="J86" s="146" t="s">
        <v>49</v>
      </c>
      <c r="K86" s="147"/>
      <c r="L86" s="362">
        <v>10146</v>
      </c>
      <c r="M86" s="149">
        <v>15700</v>
      </c>
      <c r="N86" s="150">
        <f>SUM(N87)</f>
        <v>15449</v>
      </c>
      <c r="O86" s="368">
        <f t="shared" si="6"/>
        <v>152.26690321308891</v>
      </c>
      <c r="P86" s="369">
        <f t="shared" si="7"/>
        <v>98.401273885350321</v>
      </c>
    </row>
    <row r="87" spans="1:16" ht="13.2" customHeight="1" x14ac:dyDescent="0.3">
      <c r="A87" s="52" t="s">
        <v>87</v>
      </c>
      <c r="B87" s="53"/>
      <c r="C87" s="53"/>
      <c r="D87" s="53"/>
      <c r="E87" s="53"/>
      <c r="F87" s="53"/>
      <c r="G87" s="53"/>
      <c r="H87" s="54"/>
      <c r="I87" s="275">
        <v>343</v>
      </c>
      <c r="J87" s="146" t="s">
        <v>50</v>
      </c>
      <c r="K87" s="147"/>
      <c r="L87" s="362">
        <v>10146</v>
      </c>
      <c r="M87" s="149">
        <v>15700</v>
      </c>
      <c r="N87" s="194">
        <v>15449</v>
      </c>
      <c r="O87" s="368">
        <f t="shared" si="6"/>
        <v>152.26690321308891</v>
      </c>
      <c r="P87" s="369">
        <f t="shared" si="7"/>
        <v>98.401273885350321</v>
      </c>
    </row>
    <row r="88" spans="1:16" s="9" customFormat="1" ht="13.2" customHeight="1" x14ac:dyDescent="0.3">
      <c r="A88" s="52"/>
      <c r="B88" s="53"/>
      <c r="C88" s="53"/>
      <c r="D88" s="53"/>
      <c r="E88" s="53"/>
      <c r="F88" s="53"/>
      <c r="G88" s="53"/>
      <c r="H88" s="54"/>
      <c r="I88" s="275" t="s">
        <v>356</v>
      </c>
      <c r="J88" s="146" t="s">
        <v>357</v>
      </c>
      <c r="K88" s="147"/>
      <c r="L88" s="577">
        <v>0</v>
      </c>
      <c r="M88" s="149">
        <v>207000</v>
      </c>
      <c r="N88" s="535">
        <f>SUM(N89)</f>
        <v>208020</v>
      </c>
      <c r="O88" s="368" t="e">
        <f>N88/L88*100</f>
        <v>#DIV/0!</v>
      </c>
      <c r="P88" s="369">
        <f>N88/M88*100</f>
        <v>100.49275362318841</v>
      </c>
    </row>
    <row r="89" spans="1:16" s="9" customFormat="1" ht="13.2" customHeight="1" x14ac:dyDescent="0.3">
      <c r="A89" s="52"/>
      <c r="B89" s="53"/>
      <c r="C89" s="53"/>
      <c r="D89" s="53"/>
      <c r="E89" s="53"/>
      <c r="F89" s="53"/>
      <c r="G89" s="53"/>
      <c r="H89" s="54"/>
      <c r="I89" s="275" t="s">
        <v>358</v>
      </c>
      <c r="J89" s="146" t="s">
        <v>359</v>
      </c>
      <c r="K89" s="147"/>
      <c r="L89" s="577">
        <v>0</v>
      </c>
      <c r="M89" s="149">
        <v>207000</v>
      </c>
      <c r="N89" s="535">
        <v>208020</v>
      </c>
      <c r="O89" s="368" t="e">
        <f>N89/L89*100</f>
        <v>#DIV/0!</v>
      </c>
      <c r="P89" s="369">
        <f>N89/M89*100</f>
        <v>100.49275362318841</v>
      </c>
    </row>
    <row r="90" spans="1:16" s="9" customFormat="1" ht="13.2" customHeight="1" x14ac:dyDescent="0.3">
      <c r="A90" s="52"/>
      <c r="B90" s="53"/>
      <c r="C90" s="53"/>
      <c r="D90" s="53"/>
      <c r="E90" s="53"/>
      <c r="F90" s="53"/>
      <c r="G90" s="53"/>
      <c r="H90" s="54"/>
      <c r="I90" s="275" t="s">
        <v>328</v>
      </c>
      <c r="J90" s="510" t="s">
        <v>330</v>
      </c>
      <c r="K90" s="511"/>
      <c r="L90" s="149">
        <v>23093</v>
      </c>
      <c r="M90" s="149">
        <v>0</v>
      </c>
      <c r="N90" s="149">
        <f>N91</f>
        <v>0</v>
      </c>
      <c r="O90" s="522">
        <v>0</v>
      </c>
      <c r="P90" s="369" t="e">
        <f t="shared" si="7"/>
        <v>#DIV/0!</v>
      </c>
    </row>
    <row r="91" spans="1:16" s="9" customFormat="1" ht="13.2" customHeight="1" x14ac:dyDescent="0.3">
      <c r="A91" s="52" t="s">
        <v>87</v>
      </c>
      <c r="B91" s="53"/>
      <c r="C91" s="53"/>
      <c r="D91" s="53"/>
      <c r="E91" s="53"/>
      <c r="F91" s="53"/>
      <c r="G91" s="53"/>
      <c r="H91" s="54"/>
      <c r="I91" s="275" t="s">
        <v>329</v>
      </c>
      <c r="J91" s="510" t="s">
        <v>331</v>
      </c>
      <c r="K91" s="511"/>
      <c r="L91" s="362">
        <v>23093</v>
      </c>
      <c r="M91" s="149">
        <v>0</v>
      </c>
      <c r="N91" s="149">
        <v>0</v>
      </c>
      <c r="O91" s="522">
        <v>0</v>
      </c>
      <c r="P91" s="369" t="e">
        <f t="shared" si="7"/>
        <v>#DIV/0!</v>
      </c>
    </row>
    <row r="92" spans="1:16" ht="13.2" customHeight="1" x14ac:dyDescent="0.3">
      <c r="A92" s="52"/>
      <c r="B92" s="53"/>
      <c r="C92" s="53"/>
      <c r="D92" s="53"/>
      <c r="E92" s="53"/>
      <c r="F92" s="53"/>
      <c r="G92" s="53"/>
      <c r="H92" s="54"/>
      <c r="I92" s="275">
        <v>37</v>
      </c>
      <c r="J92" s="146" t="s">
        <v>51</v>
      </c>
      <c r="K92" s="147"/>
      <c r="L92" s="362">
        <v>618155</v>
      </c>
      <c r="M92" s="149">
        <v>680000</v>
      </c>
      <c r="N92" s="150">
        <f>SUM(N93)</f>
        <v>691355</v>
      </c>
      <c r="O92" s="368">
        <f t="shared" si="6"/>
        <v>111.84169019097152</v>
      </c>
      <c r="P92" s="369">
        <f t="shared" si="7"/>
        <v>101.66985294117647</v>
      </c>
    </row>
    <row r="93" spans="1:16" ht="13.2" customHeight="1" x14ac:dyDescent="0.3">
      <c r="A93" s="52" t="s">
        <v>87</v>
      </c>
      <c r="B93" s="53"/>
      <c r="C93" s="53" t="s">
        <v>96</v>
      </c>
      <c r="D93" s="53" t="s">
        <v>11</v>
      </c>
      <c r="E93" s="53"/>
      <c r="F93" s="53"/>
      <c r="G93" s="53"/>
      <c r="H93" s="54"/>
      <c r="I93" s="275">
        <v>372</v>
      </c>
      <c r="J93" s="146" t="s">
        <v>52</v>
      </c>
      <c r="K93" s="147"/>
      <c r="L93" s="362">
        <v>618155</v>
      </c>
      <c r="M93" s="149">
        <v>680000</v>
      </c>
      <c r="N93" s="194">
        <v>691355</v>
      </c>
      <c r="O93" s="368">
        <f t="shared" si="6"/>
        <v>111.84169019097152</v>
      </c>
      <c r="P93" s="369">
        <f t="shared" si="7"/>
        <v>101.66985294117647</v>
      </c>
    </row>
    <row r="94" spans="1:16" ht="13.2" customHeight="1" x14ac:dyDescent="0.3">
      <c r="A94" s="52"/>
      <c r="B94" s="53"/>
      <c r="C94" s="53"/>
      <c r="D94" s="53"/>
      <c r="E94" s="53"/>
      <c r="F94" s="53"/>
      <c r="G94" s="53"/>
      <c r="H94" s="54"/>
      <c r="I94" s="275">
        <v>38</v>
      </c>
      <c r="J94" s="146" t="s">
        <v>53</v>
      </c>
      <c r="K94" s="147"/>
      <c r="L94" s="362">
        <v>748379</v>
      </c>
      <c r="M94" s="149">
        <v>793346</v>
      </c>
      <c r="N94" s="150">
        <f>SUM(N95:N97)</f>
        <v>776732</v>
      </c>
      <c r="O94" s="368">
        <f t="shared" si="6"/>
        <v>103.78858840240039</v>
      </c>
      <c r="P94" s="369">
        <f t="shared" si="7"/>
        <v>97.905831755627432</v>
      </c>
    </row>
    <row r="95" spans="1:16" ht="13.2" customHeight="1" x14ac:dyDescent="0.3">
      <c r="A95" s="52" t="s">
        <v>87</v>
      </c>
      <c r="B95" s="53"/>
      <c r="C95" s="53"/>
      <c r="D95" s="53" t="s">
        <v>11</v>
      </c>
      <c r="E95" s="53"/>
      <c r="F95" s="53"/>
      <c r="G95" s="53"/>
      <c r="H95" s="54"/>
      <c r="I95" s="275">
        <v>381</v>
      </c>
      <c r="J95" s="146" t="s">
        <v>54</v>
      </c>
      <c r="K95" s="147"/>
      <c r="L95" s="362">
        <v>681592</v>
      </c>
      <c r="M95" s="149">
        <v>663346</v>
      </c>
      <c r="N95" s="194">
        <v>661607</v>
      </c>
      <c r="O95" s="368">
        <f t="shared" si="6"/>
        <v>97.06789398936607</v>
      </c>
      <c r="P95" s="369">
        <f t="shared" si="7"/>
        <v>99.73784420197002</v>
      </c>
    </row>
    <row r="96" spans="1:16" s="9" customFormat="1" ht="13.2" customHeight="1" x14ac:dyDescent="0.3">
      <c r="A96" s="52" t="s">
        <v>87</v>
      </c>
      <c r="B96" s="53"/>
      <c r="C96" s="53"/>
      <c r="D96" s="53"/>
      <c r="E96" s="53"/>
      <c r="F96" s="53"/>
      <c r="G96" s="53"/>
      <c r="H96" s="54"/>
      <c r="I96" s="275" t="s">
        <v>125</v>
      </c>
      <c r="J96" s="615" t="s">
        <v>126</v>
      </c>
      <c r="K96" s="616"/>
      <c r="L96" s="362">
        <v>0</v>
      </c>
      <c r="M96" s="149">
        <v>10000</v>
      </c>
      <c r="N96" s="194">
        <v>0</v>
      </c>
      <c r="O96" s="522" t="e">
        <f t="shared" si="6"/>
        <v>#DIV/0!</v>
      </c>
      <c r="P96" s="523">
        <v>0</v>
      </c>
    </row>
    <row r="97" spans="1:16" ht="13.2" customHeight="1" x14ac:dyDescent="0.3">
      <c r="A97" s="52"/>
      <c r="B97" s="53"/>
      <c r="C97" s="53"/>
      <c r="D97" s="53" t="s">
        <v>11</v>
      </c>
      <c r="E97" s="53"/>
      <c r="F97" s="53"/>
      <c r="G97" s="53" t="s">
        <v>159</v>
      </c>
      <c r="H97" s="54"/>
      <c r="I97" s="275">
        <v>386</v>
      </c>
      <c r="J97" s="146" t="s">
        <v>55</v>
      </c>
      <c r="K97" s="147"/>
      <c r="L97" s="362">
        <v>66787</v>
      </c>
      <c r="M97" s="149">
        <v>120000</v>
      </c>
      <c r="N97" s="194">
        <v>115125</v>
      </c>
      <c r="O97" s="368">
        <f t="shared" si="6"/>
        <v>172.37636066899248</v>
      </c>
      <c r="P97" s="369">
        <f t="shared" si="7"/>
        <v>95.9375</v>
      </c>
    </row>
    <row r="98" spans="1:16" ht="14.4" customHeight="1" x14ac:dyDescent="0.3">
      <c r="A98" s="387"/>
      <c r="B98" s="388"/>
      <c r="C98" s="388"/>
      <c r="D98" s="388"/>
      <c r="E98" s="388"/>
      <c r="F98" s="388" t="s">
        <v>158</v>
      </c>
      <c r="G98" s="602" t="s">
        <v>159</v>
      </c>
      <c r="H98" s="603"/>
      <c r="I98" s="390">
        <v>4</v>
      </c>
      <c r="J98" s="391" t="s">
        <v>12</v>
      </c>
      <c r="K98" s="392"/>
      <c r="L98" s="396">
        <f>L99</f>
        <v>3379883</v>
      </c>
      <c r="M98" s="394">
        <f>M99+M103</f>
        <v>11527270</v>
      </c>
      <c r="N98" s="395">
        <f>N99+N103</f>
        <v>4002403</v>
      </c>
      <c r="O98" s="381">
        <f>N98/L98*100</f>
        <v>118.4183890389105</v>
      </c>
      <c r="P98" s="382">
        <f>N98/M98*100</f>
        <v>34.721169886712119</v>
      </c>
    </row>
    <row r="99" spans="1:16" ht="13.2" customHeight="1" x14ac:dyDescent="0.3">
      <c r="A99" s="67"/>
      <c r="B99" s="68"/>
      <c r="C99" s="68"/>
      <c r="D99" s="68"/>
      <c r="E99" s="68"/>
      <c r="F99" s="68"/>
      <c r="G99" s="53"/>
      <c r="H99" s="53"/>
      <c r="I99" s="604">
        <v>42</v>
      </c>
      <c r="J99" s="195" t="s">
        <v>57</v>
      </c>
      <c r="K99" s="204"/>
      <c r="L99" s="246">
        <v>3379883</v>
      </c>
      <c r="M99" s="246">
        <v>11163849</v>
      </c>
      <c r="N99" s="180">
        <f>N100+N101+N102</f>
        <v>3759101</v>
      </c>
      <c r="O99" s="590">
        <f t="shared" ref="O99:O102" si="8">N99/L99*100</f>
        <v>111.21985583524636</v>
      </c>
      <c r="P99" s="431">
        <f t="shared" ref="P99:P102" si="9">N99/M99*100</f>
        <v>33.672087467324218</v>
      </c>
    </row>
    <row r="100" spans="1:16" ht="13.2" customHeight="1" x14ac:dyDescent="0.3">
      <c r="A100" s="52"/>
      <c r="B100" s="53"/>
      <c r="C100" s="53"/>
      <c r="D100" s="53"/>
      <c r="E100" s="53"/>
      <c r="F100" s="53" t="s">
        <v>158</v>
      </c>
      <c r="G100" s="53" t="s">
        <v>159</v>
      </c>
      <c r="H100" s="53"/>
      <c r="I100" s="275">
        <v>421</v>
      </c>
      <c r="J100" s="146" t="s">
        <v>58</v>
      </c>
      <c r="K100" s="147"/>
      <c r="L100" s="149">
        <v>2975357</v>
      </c>
      <c r="M100" s="149">
        <v>10612549</v>
      </c>
      <c r="N100" s="77">
        <v>3306887</v>
      </c>
      <c r="O100" s="520">
        <f t="shared" si="8"/>
        <v>111.14252844280534</v>
      </c>
      <c r="P100" s="367">
        <f t="shared" si="9"/>
        <v>31.160157658636017</v>
      </c>
    </row>
    <row r="101" spans="1:16" ht="13.2" customHeight="1" x14ac:dyDescent="0.3">
      <c r="A101" s="52"/>
      <c r="B101" s="53"/>
      <c r="C101" s="53"/>
      <c r="D101" s="53"/>
      <c r="E101" s="53"/>
      <c r="F101" s="53"/>
      <c r="G101" s="53" t="s">
        <v>159</v>
      </c>
      <c r="H101" s="53"/>
      <c r="I101" s="275" t="s">
        <v>59</v>
      </c>
      <c r="J101" s="146" t="s">
        <v>60</v>
      </c>
      <c r="K101" s="147"/>
      <c r="L101" s="149">
        <v>146032</v>
      </c>
      <c r="M101" s="149">
        <v>126000</v>
      </c>
      <c r="N101" s="77">
        <v>245039</v>
      </c>
      <c r="O101" s="520">
        <f t="shared" si="8"/>
        <v>167.79815382929769</v>
      </c>
      <c r="P101" s="367">
        <f t="shared" si="9"/>
        <v>194.47539682539684</v>
      </c>
    </row>
    <row r="102" spans="1:16" x14ac:dyDescent="0.3">
      <c r="A102" s="53"/>
      <c r="B102" s="53"/>
      <c r="C102" s="53"/>
      <c r="D102" s="53"/>
      <c r="E102" s="53"/>
      <c r="F102" s="53"/>
      <c r="G102" s="53" t="s">
        <v>159</v>
      </c>
      <c r="H102" s="53"/>
      <c r="I102" s="275" t="s">
        <v>123</v>
      </c>
      <c r="J102" s="615" t="s">
        <v>124</v>
      </c>
      <c r="K102" s="616"/>
      <c r="L102" s="149">
        <v>258494</v>
      </c>
      <c r="M102" s="149">
        <v>425300</v>
      </c>
      <c r="N102" s="519">
        <v>207175</v>
      </c>
      <c r="O102" s="520">
        <f t="shared" si="8"/>
        <v>80.146927975117407</v>
      </c>
      <c r="P102" s="367">
        <f t="shared" si="9"/>
        <v>48.712673407006818</v>
      </c>
    </row>
    <row r="103" spans="1:16" s="9" customFormat="1" x14ac:dyDescent="0.3">
      <c r="A103" s="53"/>
      <c r="B103" s="53"/>
      <c r="C103" s="53"/>
      <c r="D103" s="53"/>
      <c r="E103" s="53"/>
      <c r="F103" s="53"/>
      <c r="G103" s="53"/>
      <c r="H103" s="53"/>
      <c r="I103" s="275" t="s">
        <v>360</v>
      </c>
      <c r="J103" s="599" t="s">
        <v>361</v>
      </c>
      <c r="K103" s="600"/>
      <c r="L103" s="149">
        <v>0</v>
      </c>
      <c r="M103" s="149">
        <v>363421</v>
      </c>
      <c r="N103" s="519">
        <f>SUM(N104)</f>
        <v>243302</v>
      </c>
      <c r="O103" s="520" t="e">
        <f>N103/L103*100</f>
        <v>#DIV/0!</v>
      </c>
      <c r="P103" s="367">
        <f>N103/M103*100</f>
        <v>66.947699775191865</v>
      </c>
    </row>
    <row r="104" spans="1:16" s="9" customFormat="1" x14ac:dyDescent="0.3">
      <c r="A104" s="53"/>
      <c r="B104" s="53"/>
      <c r="C104" s="53"/>
      <c r="D104" s="53"/>
      <c r="E104" s="53"/>
      <c r="F104" s="53"/>
      <c r="G104" s="53"/>
      <c r="H104" s="53"/>
      <c r="I104" s="276" t="s">
        <v>362</v>
      </c>
      <c r="J104" s="601" t="s">
        <v>363</v>
      </c>
      <c r="K104" s="605"/>
      <c r="L104" s="274">
        <v>0</v>
      </c>
      <c r="M104" s="274">
        <v>363421</v>
      </c>
      <c r="N104" s="591">
        <v>243302</v>
      </c>
      <c r="O104" s="592" t="e">
        <f>N104/L104*100</f>
        <v>#DIV/0!</v>
      </c>
      <c r="P104" s="370">
        <f>N104/M104*100</f>
        <v>66.947699775191865</v>
      </c>
    </row>
    <row r="105" spans="1:16" s="9" customFormat="1" ht="10.95" customHeight="1" x14ac:dyDescent="0.3">
      <c r="A105" s="53"/>
      <c r="B105" s="53"/>
      <c r="C105" s="53"/>
      <c r="D105" s="53"/>
      <c r="E105" s="53"/>
      <c r="F105" s="53"/>
      <c r="G105" s="53"/>
      <c r="H105" s="53"/>
      <c r="I105" s="276"/>
      <c r="J105" s="510"/>
      <c r="K105" s="510"/>
      <c r="L105" s="149"/>
      <c r="M105" s="149"/>
      <c r="N105" s="519"/>
      <c r="O105" s="520"/>
      <c r="P105" s="517"/>
    </row>
    <row r="106" spans="1:16" x14ac:dyDescent="0.3">
      <c r="A106" s="314"/>
      <c r="B106" s="315"/>
      <c r="C106" s="315"/>
      <c r="D106" s="315"/>
      <c r="E106" s="315"/>
      <c r="F106" s="315"/>
      <c r="G106" s="315"/>
      <c r="H106" s="360" t="s">
        <v>161</v>
      </c>
      <c r="I106" s="334" t="s">
        <v>312</v>
      </c>
      <c r="J106" s="316"/>
      <c r="K106" s="371"/>
      <c r="L106" s="398"/>
      <c r="M106" s="316"/>
      <c r="N106" s="399"/>
      <c r="O106" s="402"/>
      <c r="P106" s="397"/>
    </row>
    <row r="107" spans="1:16" x14ac:dyDescent="0.3">
      <c r="A107" s="383"/>
      <c r="B107" s="384"/>
      <c r="C107" s="384"/>
      <c r="D107" s="384"/>
      <c r="E107" s="384"/>
      <c r="F107" s="384"/>
      <c r="G107" s="384"/>
      <c r="H107" s="385" t="s">
        <v>161</v>
      </c>
      <c r="I107" s="375">
        <v>8</v>
      </c>
      <c r="J107" s="376" t="s">
        <v>13</v>
      </c>
      <c r="K107" s="377"/>
      <c r="L107" s="378">
        <f t="shared" ref="L107:N108" si="10">L108</f>
        <v>0</v>
      </c>
      <c r="M107" s="379">
        <f t="shared" si="10"/>
        <v>0</v>
      </c>
      <c r="N107" s="380">
        <f t="shared" si="10"/>
        <v>0</v>
      </c>
      <c r="O107" s="386">
        <v>0</v>
      </c>
      <c r="P107" s="406">
        <v>0</v>
      </c>
    </row>
    <row r="108" spans="1:16" x14ac:dyDescent="0.3">
      <c r="A108" s="67"/>
      <c r="B108" s="68"/>
      <c r="C108" s="68"/>
      <c r="D108" s="68"/>
      <c r="E108" s="68"/>
      <c r="F108" s="68"/>
      <c r="G108" s="68"/>
      <c r="H108" s="69"/>
      <c r="I108" s="278" t="s">
        <v>61</v>
      </c>
      <c r="J108" s="195" t="s">
        <v>62</v>
      </c>
      <c r="K108" s="204"/>
      <c r="L108" s="196">
        <f t="shared" si="10"/>
        <v>0</v>
      </c>
      <c r="M108" s="246">
        <f t="shared" si="10"/>
        <v>0</v>
      </c>
      <c r="N108" s="246">
        <f t="shared" si="10"/>
        <v>0</v>
      </c>
      <c r="O108" s="448">
        <v>0</v>
      </c>
      <c r="P108" s="437">
        <v>0</v>
      </c>
    </row>
    <row r="109" spans="1:16" x14ac:dyDescent="0.3">
      <c r="A109" s="53"/>
      <c r="B109" s="53"/>
      <c r="C109" s="53"/>
      <c r="D109" s="53"/>
      <c r="E109" s="53"/>
      <c r="F109" s="53"/>
      <c r="G109" s="53"/>
      <c r="H109" s="53" t="s">
        <v>161</v>
      </c>
      <c r="I109" s="405" t="s">
        <v>63</v>
      </c>
      <c r="J109" s="184" t="s">
        <v>163</v>
      </c>
      <c r="K109" s="185"/>
      <c r="L109" s="186">
        <v>0</v>
      </c>
      <c r="M109" s="274">
        <v>0</v>
      </c>
      <c r="N109" s="274">
        <v>0</v>
      </c>
      <c r="O109" s="449">
        <v>0</v>
      </c>
      <c r="P109" s="433">
        <v>0</v>
      </c>
    </row>
    <row r="110" spans="1:16" s="9" customFormat="1" ht="12" customHeight="1" x14ac:dyDescent="0.3">
      <c r="A110" s="53"/>
      <c r="B110" s="53"/>
      <c r="C110" s="53"/>
      <c r="D110" s="53"/>
      <c r="E110" s="53"/>
      <c r="F110" s="53"/>
      <c r="G110" s="53"/>
      <c r="H110" s="53"/>
      <c r="I110" s="282"/>
      <c r="J110" s="146"/>
      <c r="K110" s="146"/>
      <c r="L110" s="149"/>
      <c r="M110" s="149"/>
      <c r="N110" s="149"/>
      <c r="O110" s="434"/>
      <c r="P110" s="435"/>
    </row>
    <row r="111" spans="1:16" x14ac:dyDescent="0.3">
      <c r="A111" s="383"/>
      <c r="B111" s="384"/>
      <c r="C111" s="384"/>
      <c r="D111" s="384"/>
      <c r="E111" s="384"/>
      <c r="F111" s="384"/>
      <c r="G111" s="384"/>
      <c r="H111" s="385" t="s">
        <v>161</v>
      </c>
      <c r="I111" s="375">
        <v>5</v>
      </c>
      <c r="J111" s="376" t="s">
        <v>14</v>
      </c>
      <c r="K111" s="377"/>
      <c r="L111" s="407">
        <f t="shared" ref="L111:N112" si="11">L112</f>
        <v>0</v>
      </c>
      <c r="M111" s="379">
        <f t="shared" si="11"/>
        <v>0</v>
      </c>
      <c r="N111" s="380">
        <f t="shared" si="11"/>
        <v>0</v>
      </c>
      <c r="O111" s="386">
        <v>0</v>
      </c>
      <c r="P111" s="406">
        <v>0</v>
      </c>
    </row>
    <row r="112" spans="1:16" x14ac:dyDescent="0.3">
      <c r="A112" s="52"/>
      <c r="B112" s="53"/>
      <c r="C112" s="53"/>
      <c r="D112" s="53"/>
      <c r="E112" s="53"/>
      <c r="F112" s="53"/>
      <c r="G112" s="53"/>
      <c r="H112" s="54"/>
      <c r="I112" s="277" t="s">
        <v>64</v>
      </c>
      <c r="J112" s="146" t="s">
        <v>65</v>
      </c>
      <c r="K112" s="147"/>
      <c r="L112" s="331">
        <f t="shared" si="11"/>
        <v>0</v>
      </c>
      <c r="M112" s="149">
        <f t="shared" si="11"/>
        <v>0</v>
      </c>
      <c r="N112" s="150">
        <f t="shared" si="11"/>
        <v>0</v>
      </c>
      <c r="O112" s="436">
        <v>0</v>
      </c>
      <c r="P112" s="447">
        <v>0</v>
      </c>
    </row>
    <row r="113" spans="1:17" x14ac:dyDescent="0.3">
      <c r="A113" s="53"/>
      <c r="B113" s="53"/>
      <c r="C113" s="53"/>
      <c r="D113" s="53"/>
      <c r="E113" s="53"/>
      <c r="F113" s="53"/>
      <c r="G113" s="53"/>
      <c r="H113" s="53" t="s">
        <v>161</v>
      </c>
      <c r="I113" s="405" t="s">
        <v>66</v>
      </c>
      <c r="J113" s="184" t="s">
        <v>67</v>
      </c>
      <c r="K113" s="185"/>
      <c r="L113" s="400">
        <v>0</v>
      </c>
      <c r="M113" s="274">
        <v>0</v>
      </c>
      <c r="N113" s="401">
        <v>0</v>
      </c>
      <c r="O113" s="403">
        <v>0</v>
      </c>
      <c r="P113" s="404">
        <v>0</v>
      </c>
    </row>
    <row r="114" spans="1:17" x14ac:dyDescent="0.3">
      <c r="A114" s="35"/>
      <c r="B114" s="35"/>
      <c r="C114" s="35"/>
      <c r="D114" s="35"/>
      <c r="E114" s="35"/>
      <c r="F114" s="35"/>
      <c r="G114" s="35"/>
      <c r="H114" s="35"/>
      <c r="I114" s="30"/>
      <c r="J114" s="30"/>
      <c r="K114" s="30"/>
      <c r="L114" s="46"/>
      <c r="M114" s="30"/>
      <c r="N114" s="37"/>
      <c r="O114" s="22"/>
      <c r="P114" s="22"/>
    </row>
    <row r="115" spans="1:17" x14ac:dyDescent="0.3">
      <c r="A115" s="408"/>
      <c r="B115" s="409"/>
      <c r="C115" s="409"/>
      <c r="D115" s="409"/>
      <c r="E115" s="409"/>
      <c r="F115" s="409"/>
      <c r="G115" s="409"/>
      <c r="H115" s="410"/>
      <c r="I115" s="411" t="s">
        <v>313</v>
      </c>
      <c r="J115" s="412"/>
      <c r="K115" s="412"/>
      <c r="L115" s="415"/>
      <c r="M115" s="412"/>
      <c r="N115" s="416"/>
      <c r="O115" s="419"/>
      <c r="P115" s="413"/>
    </row>
    <row r="116" spans="1:17" x14ac:dyDescent="0.3">
      <c r="A116" s="383"/>
      <c r="B116" s="384"/>
      <c r="C116" s="384"/>
      <c r="D116" s="384"/>
      <c r="E116" s="384"/>
      <c r="F116" s="384"/>
      <c r="G116" s="384"/>
      <c r="H116" s="385"/>
      <c r="I116" s="375">
        <v>9</v>
      </c>
      <c r="J116" s="376" t="s">
        <v>15</v>
      </c>
      <c r="K116" s="377"/>
      <c r="L116" s="378">
        <f t="shared" ref="L116:N117" si="12">L117</f>
        <v>7175950</v>
      </c>
      <c r="M116" s="379">
        <f t="shared" si="12"/>
        <v>9331966</v>
      </c>
      <c r="N116" s="417">
        <f t="shared" si="12"/>
        <v>7974141</v>
      </c>
      <c r="O116" s="420">
        <f>N116/L116*100</f>
        <v>111.12314049010932</v>
      </c>
      <c r="P116" s="414">
        <f>N116/M116*100</f>
        <v>85.449743387406258</v>
      </c>
    </row>
    <row r="117" spans="1:17" x14ac:dyDescent="0.3">
      <c r="A117" s="52"/>
      <c r="B117" s="53"/>
      <c r="C117" s="53"/>
      <c r="D117" s="53"/>
      <c r="E117" s="53"/>
      <c r="F117" s="53"/>
      <c r="G117" s="53"/>
      <c r="H117" s="54"/>
      <c r="I117" s="275">
        <v>92</v>
      </c>
      <c r="J117" s="146" t="s">
        <v>68</v>
      </c>
      <c r="K117" s="147"/>
      <c r="L117" s="148">
        <v>7175950</v>
      </c>
      <c r="M117" s="77">
        <v>9331966</v>
      </c>
      <c r="N117" s="418">
        <f t="shared" si="12"/>
        <v>7974141</v>
      </c>
      <c r="O117" s="421">
        <f>N117/L117*100</f>
        <v>111.12314049010932</v>
      </c>
      <c r="P117" s="418">
        <f>N117/M117*100</f>
        <v>85.449743387406258</v>
      </c>
    </row>
    <row r="118" spans="1:17" x14ac:dyDescent="0.3">
      <c r="A118" s="58"/>
      <c r="B118" s="59"/>
      <c r="C118" s="59"/>
      <c r="D118" s="59"/>
      <c r="E118" s="59"/>
      <c r="F118" s="59"/>
      <c r="G118" s="59"/>
      <c r="H118" s="60"/>
      <c r="I118" s="276">
        <v>922</v>
      </c>
      <c r="J118" s="184" t="s">
        <v>69</v>
      </c>
      <c r="K118" s="185"/>
      <c r="L118" s="186">
        <v>7175950</v>
      </c>
      <c r="M118" s="174">
        <v>9331966</v>
      </c>
      <c r="N118" s="363">
        <v>7974141</v>
      </c>
      <c r="O118" s="422">
        <f>N118/L118*100</f>
        <v>111.12314049010932</v>
      </c>
      <c r="P118" s="363">
        <f>N118/M118*100</f>
        <v>85.449743387406258</v>
      </c>
    </row>
    <row r="119" spans="1:17" x14ac:dyDescent="0.3">
      <c r="A119" s="35"/>
      <c r="B119" s="35"/>
      <c r="C119" s="35"/>
      <c r="D119" s="35"/>
      <c r="E119" s="35"/>
      <c r="F119" s="35"/>
      <c r="G119" s="35"/>
      <c r="H119" s="35"/>
      <c r="I119" s="30"/>
      <c r="J119" s="30"/>
      <c r="K119" s="30"/>
      <c r="L119" s="30"/>
      <c r="M119" s="39"/>
      <c r="N119" s="37"/>
      <c r="O119" s="22"/>
      <c r="P119" s="22"/>
    </row>
    <row r="120" spans="1:17" x14ac:dyDescent="0.3">
      <c r="A120" s="611" t="s">
        <v>142</v>
      </c>
      <c r="B120" s="611"/>
      <c r="C120" s="611"/>
      <c r="D120" s="611"/>
      <c r="E120" s="611"/>
      <c r="F120" s="611"/>
      <c r="G120" s="611"/>
      <c r="H120" s="611"/>
      <c r="I120" s="611"/>
      <c r="J120" s="611"/>
      <c r="K120" s="611"/>
      <c r="L120" s="611"/>
      <c r="M120" s="611"/>
      <c r="N120" s="611"/>
      <c r="O120" s="611"/>
      <c r="P120" s="611"/>
    </row>
    <row r="121" spans="1:17" x14ac:dyDescent="0.3">
      <c r="A121" s="612" t="s">
        <v>347</v>
      </c>
      <c r="B121" s="612"/>
      <c r="C121" s="612"/>
      <c r="D121" s="612"/>
      <c r="E121" s="612"/>
      <c r="F121" s="612"/>
      <c r="G121" s="612"/>
      <c r="H121" s="612"/>
      <c r="I121" s="612"/>
      <c r="J121" s="612"/>
      <c r="K121" s="612"/>
      <c r="L121" s="612"/>
      <c r="M121" s="612"/>
      <c r="N121" s="612"/>
      <c r="O121" s="612"/>
      <c r="P121" s="612"/>
    </row>
    <row r="122" spans="1:17" x14ac:dyDescent="0.3">
      <c r="A122" s="3"/>
      <c r="B122" s="3"/>
      <c r="C122" s="3"/>
      <c r="D122" s="3"/>
      <c r="E122" s="3"/>
      <c r="F122" s="3"/>
      <c r="G122" s="3"/>
      <c r="H122" s="10"/>
      <c r="I122" s="3"/>
      <c r="J122" s="3"/>
      <c r="K122" s="3"/>
      <c r="L122" s="10"/>
      <c r="M122" s="4"/>
      <c r="N122" s="1"/>
    </row>
    <row r="123" spans="1:17" x14ac:dyDescent="0.3">
      <c r="A123" s="1"/>
      <c r="B123" s="1"/>
      <c r="C123" s="1"/>
      <c r="D123" s="1"/>
      <c r="E123" s="1"/>
      <c r="F123" s="1"/>
      <c r="G123" s="1"/>
      <c r="H123" s="6"/>
      <c r="I123" s="3"/>
      <c r="J123" s="3"/>
      <c r="K123" s="3"/>
      <c r="L123" s="10"/>
      <c r="M123" s="3"/>
      <c r="N123" s="1"/>
    </row>
    <row r="124" spans="1:17" x14ac:dyDescent="0.3">
      <c r="A124" s="1"/>
      <c r="B124" s="1"/>
      <c r="C124" s="1"/>
      <c r="D124" s="1"/>
      <c r="E124" s="1"/>
      <c r="F124" s="1"/>
      <c r="G124" s="1"/>
      <c r="H124" s="6"/>
      <c r="I124" s="428"/>
      <c r="J124" s="424" t="s">
        <v>155</v>
      </c>
      <c r="K124" s="423"/>
      <c r="L124" s="34"/>
      <c r="M124" s="34"/>
      <c r="N124" s="34"/>
      <c r="O124" s="34"/>
      <c r="P124" s="33"/>
      <c r="Q124" s="33"/>
    </row>
    <row r="125" spans="1:17" x14ac:dyDescent="0.3">
      <c r="A125" s="1"/>
      <c r="B125" s="1"/>
      <c r="C125" s="1"/>
      <c r="D125" s="1"/>
      <c r="E125" s="1"/>
      <c r="F125" s="1"/>
      <c r="G125" s="1"/>
      <c r="H125" s="6"/>
      <c r="I125" s="426">
        <v>1</v>
      </c>
      <c r="J125" s="608" t="s">
        <v>70</v>
      </c>
      <c r="K125" s="609"/>
      <c r="L125" s="31"/>
      <c r="M125" s="31"/>
      <c r="N125" s="31"/>
      <c r="O125" s="31"/>
      <c r="P125" s="31"/>
      <c r="Q125" s="32"/>
    </row>
    <row r="126" spans="1:17" x14ac:dyDescent="0.3">
      <c r="A126" s="1"/>
      <c r="B126" s="1"/>
      <c r="C126" s="1"/>
      <c r="D126" s="1"/>
      <c r="E126" s="1"/>
      <c r="F126" s="1"/>
      <c r="G126" s="1"/>
      <c r="H126" s="6"/>
      <c r="I126" s="426" t="s">
        <v>128</v>
      </c>
      <c r="J126" s="608" t="s">
        <v>156</v>
      </c>
      <c r="K126" s="609"/>
      <c r="L126" s="31"/>
      <c r="M126" s="31"/>
      <c r="N126" s="31"/>
      <c r="O126" s="31"/>
      <c r="P126" s="32"/>
      <c r="Q126" s="32"/>
    </row>
    <row r="127" spans="1:17" x14ac:dyDescent="0.3">
      <c r="A127" s="1"/>
      <c r="B127" s="1"/>
      <c r="C127" s="1"/>
      <c r="D127" s="1"/>
      <c r="E127" s="1"/>
      <c r="F127" s="1"/>
      <c r="G127" s="1"/>
      <c r="H127" s="6"/>
      <c r="I127" s="426" t="s">
        <v>96</v>
      </c>
      <c r="J127" s="608" t="s">
        <v>71</v>
      </c>
      <c r="K127" s="609"/>
      <c r="L127" s="31"/>
      <c r="M127" s="31"/>
      <c r="N127" s="31"/>
      <c r="O127" s="31"/>
      <c r="P127" s="32"/>
      <c r="Q127" s="32"/>
    </row>
    <row r="128" spans="1:17" x14ac:dyDescent="0.3">
      <c r="A128" s="1"/>
      <c r="B128" s="1"/>
      <c r="C128" s="1"/>
      <c r="D128" s="1"/>
      <c r="E128" s="1"/>
      <c r="F128" s="1"/>
      <c r="G128" s="1"/>
      <c r="H128" s="6"/>
      <c r="I128" s="426" t="s">
        <v>11</v>
      </c>
      <c r="J128" s="608" t="s">
        <v>72</v>
      </c>
      <c r="K128" s="609"/>
      <c r="L128" s="31"/>
      <c r="M128" s="31"/>
      <c r="N128" s="31"/>
      <c r="O128" s="31"/>
      <c r="P128" s="32"/>
      <c r="Q128" s="32"/>
    </row>
    <row r="129" spans="1:17" x14ac:dyDescent="0.3">
      <c r="A129" s="1"/>
      <c r="B129" s="1"/>
      <c r="C129" s="1"/>
      <c r="D129" s="1"/>
      <c r="E129" s="1"/>
      <c r="F129" s="1"/>
      <c r="G129" s="1"/>
      <c r="H129" s="6"/>
      <c r="I129" s="426" t="s">
        <v>157</v>
      </c>
      <c r="J129" s="608" t="s">
        <v>73</v>
      </c>
      <c r="K129" s="609"/>
      <c r="L129" s="31"/>
      <c r="M129" s="31"/>
      <c r="N129" s="31"/>
      <c r="O129" s="31"/>
      <c r="P129" s="32"/>
      <c r="Q129" s="32"/>
    </row>
    <row r="130" spans="1:17" x14ac:dyDescent="0.3">
      <c r="A130" s="1"/>
      <c r="B130" s="1"/>
      <c r="C130" s="1"/>
      <c r="D130" s="1"/>
      <c r="E130" s="1"/>
      <c r="F130" s="1"/>
      <c r="G130" s="1"/>
      <c r="H130" s="6"/>
      <c r="I130" s="426" t="s">
        <v>158</v>
      </c>
      <c r="J130" s="608" t="s">
        <v>74</v>
      </c>
      <c r="K130" s="609"/>
      <c r="L130" s="31"/>
      <c r="M130" s="31"/>
      <c r="N130" s="31"/>
      <c r="O130" s="31"/>
      <c r="P130" s="32"/>
      <c r="Q130" s="32"/>
    </row>
    <row r="131" spans="1:17" ht="23.4" customHeight="1" x14ac:dyDescent="0.3">
      <c r="A131" s="1"/>
      <c r="B131" s="1"/>
      <c r="C131" s="1"/>
      <c r="D131" s="1"/>
      <c r="E131" s="1"/>
      <c r="F131" s="1"/>
      <c r="G131" s="1"/>
      <c r="H131" s="6"/>
      <c r="I131" s="426" t="s">
        <v>159</v>
      </c>
      <c r="J131" s="623" t="s">
        <v>160</v>
      </c>
      <c r="K131" s="624"/>
      <c r="L131" s="31"/>
      <c r="M131" s="31"/>
      <c r="N131" s="31"/>
      <c r="O131" s="31"/>
      <c r="P131" s="32"/>
      <c r="Q131" s="32"/>
    </row>
    <row r="132" spans="1:17" x14ac:dyDescent="0.3">
      <c r="A132" s="1"/>
      <c r="B132" s="1"/>
      <c r="C132" s="1"/>
      <c r="D132" s="1"/>
      <c r="E132" s="1"/>
      <c r="F132" s="1"/>
      <c r="G132" s="1"/>
      <c r="H132" s="6"/>
      <c r="I132" s="426" t="s">
        <v>161</v>
      </c>
      <c r="J132" s="427" t="s">
        <v>162</v>
      </c>
      <c r="K132" s="425"/>
      <c r="L132" s="6"/>
      <c r="M132" s="6"/>
      <c r="N132" s="6"/>
      <c r="O132" s="6"/>
      <c r="P132" s="10"/>
      <c r="Q132" s="10"/>
    </row>
  </sheetData>
  <mergeCells count="34">
    <mergeCell ref="J76:K76"/>
    <mergeCell ref="J128:K128"/>
    <mergeCell ref="J64:K64"/>
    <mergeCell ref="J66:K66"/>
    <mergeCell ref="J131:K131"/>
    <mergeCell ref="J67:K67"/>
    <mergeCell ref="J129:K129"/>
    <mergeCell ref="J130:K130"/>
    <mergeCell ref="A18:N18"/>
    <mergeCell ref="A5:P5"/>
    <mergeCell ref="A4:P4"/>
    <mergeCell ref="A10:N10"/>
    <mergeCell ref="A12:N12"/>
    <mergeCell ref="A13:N13"/>
    <mergeCell ref="A14:N14"/>
    <mergeCell ref="A11:N11"/>
    <mergeCell ref="A15:N15"/>
    <mergeCell ref="A9:K9"/>
    <mergeCell ref="A1:P1"/>
    <mergeCell ref="A7:P7"/>
    <mergeCell ref="J127:K127"/>
    <mergeCell ref="J126:K126"/>
    <mergeCell ref="J125:K125"/>
    <mergeCell ref="A42:P42"/>
    <mergeCell ref="A120:P120"/>
    <mergeCell ref="A121:P121"/>
    <mergeCell ref="A41:P41"/>
    <mergeCell ref="A17:P17"/>
    <mergeCell ref="J102:K102"/>
    <mergeCell ref="J96:K96"/>
    <mergeCell ref="A2:P2"/>
    <mergeCell ref="J55:K55"/>
    <mergeCell ref="J58:K58"/>
    <mergeCell ref="A3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8"/>
  <sheetViews>
    <sheetView topLeftCell="A325" workbookViewId="0">
      <selection activeCell="T306" sqref="T305:T306"/>
    </sheetView>
  </sheetViews>
  <sheetFormatPr defaultRowHeight="14.4" x14ac:dyDescent="0.3"/>
  <cols>
    <col min="1" max="1" width="9.33203125" customWidth="1"/>
    <col min="2" max="5" width="2.33203125" customWidth="1"/>
    <col min="6" max="6" width="1.6640625" customWidth="1"/>
    <col min="7" max="8" width="2.33203125" customWidth="1"/>
    <col min="9" max="9" width="2.33203125" style="9" customWidth="1"/>
    <col min="10" max="10" width="5.109375" customWidth="1"/>
    <col min="11" max="11" width="4" customWidth="1"/>
    <col min="13" max="13" width="34.109375" customWidth="1"/>
    <col min="14" max="14" width="10.77734375" style="9" customWidth="1"/>
    <col min="15" max="15" width="12.33203125" customWidth="1"/>
    <col min="16" max="16" width="12.109375" customWidth="1"/>
    <col min="17" max="17" width="8" customWidth="1"/>
    <col min="18" max="18" width="7.33203125" customWidth="1"/>
    <col min="19" max="19" width="15.33203125" bestFit="1" customWidth="1"/>
    <col min="20" max="20" width="12.6640625" bestFit="1" customWidth="1"/>
    <col min="23" max="23" width="15.88671875" bestFit="1" customWidth="1"/>
    <col min="24" max="24" width="17.109375" customWidth="1"/>
  </cols>
  <sheetData>
    <row r="1" spans="1:28" ht="15.6" x14ac:dyDescent="0.3">
      <c r="A1" s="625" t="s">
        <v>144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</row>
    <row r="2" spans="1:28" ht="15.6" x14ac:dyDescent="0.3">
      <c r="A2" s="285"/>
      <c r="B2" s="285"/>
      <c r="C2" s="30"/>
      <c r="D2" s="30"/>
      <c r="E2" s="30"/>
      <c r="F2" s="30"/>
      <c r="G2" s="30"/>
      <c r="H2" s="30"/>
      <c r="I2" s="30"/>
      <c r="J2" s="30"/>
      <c r="K2" s="30"/>
      <c r="L2" s="30"/>
      <c r="M2" s="286"/>
      <c r="N2" s="286"/>
      <c r="O2" s="37"/>
      <c r="P2" s="37"/>
      <c r="Q2" s="22"/>
      <c r="R2" s="22"/>
    </row>
    <row r="3" spans="1:28" ht="17.399999999999999" customHeight="1" x14ac:dyDescent="0.3">
      <c r="A3" s="626" t="s">
        <v>143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</row>
    <row r="4" spans="1:28" x14ac:dyDescent="0.3">
      <c r="A4" s="631" t="s">
        <v>351</v>
      </c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14"/>
    </row>
    <row r="5" spans="1:28" x14ac:dyDescent="0.3">
      <c r="A5" s="606" t="s">
        <v>147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14"/>
    </row>
    <row r="6" spans="1:28" ht="16.95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7"/>
      <c r="P6" s="37"/>
      <c r="Q6" s="22"/>
      <c r="R6" s="22"/>
    </row>
    <row r="7" spans="1:28" ht="14.4" customHeight="1" x14ac:dyDescent="0.3">
      <c r="A7" s="91" t="s">
        <v>75</v>
      </c>
      <c r="B7" s="86"/>
      <c r="C7" s="86" t="s">
        <v>76</v>
      </c>
      <c r="D7" s="86"/>
      <c r="E7" s="86"/>
      <c r="F7" s="86"/>
      <c r="G7" s="86"/>
      <c r="H7" s="86"/>
      <c r="I7" s="86"/>
      <c r="J7" s="479" t="s">
        <v>77</v>
      </c>
      <c r="K7" s="86"/>
      <c r="L7" s="86"/>
      <c r="M7" s="86"/>
      <c r="N7" s="249" t="s">
        <v>118</v>
      </c>
      <c r="O7" s="70" t="s">
        <v>1</v>
      </c>
      <c r="P7" s="71" t="s">
        <v>118</v>
      </c>
      <c r="Q7" s="70" t="s">
        <v>2</v>
      </c>
      <c r="R7" s="71" t="s">
        <v>2</v>
      </c>
    </row>
    <row r="8" spans="1:28" x14ac:dyDescent="0.3">
      <c r="A8" s="92" t="s">
        <v>78</v>
      </c>
      <c r="B8" s="87"/>
      <c r="C8" s="87"/>
      <c r="D8" s="87"/>
      <c r="E8" s="87"/>
      <c r="F8" s="87"/>
      <c r="G8" s="87"/>
      <c r="H8" s="87"/>
      <c r="I8" s="87"/>
      <c r="J8" s="480"/>
      <c r="K8" s="87"/>
      <c r="L8" s="87"/>
      <c r="M8" s="87"/>
      <c r="N8" s="250" t="s">
        <v>119</v>
      </c>
      <c r="O8" s="47" t="s">
        <v>409</v>
      </c>
      <c r="P8" s="72" t="s">
        <v>119</v>
      </c>
      <c r="Q8" s="47" t="s">
        <v>132</v>
      </c>
      <c r="R8" s="72" t="s">
        <v>133</v>
      </c>
      <c r="T8" s="11"/>
      <c r="U8" s="11"/>
      <c r="V8" s="11"/>
      <c r="W8" s="17"/>
      <c r="X8" s="11"/>
      <c r="Y8" s="11"/>
      <c r="Z8" s="11"/>
      <c r="AA8" s="11"/>
      <c r="AB8" s="11"/>
    </row>
    <row r="9" spans="1:28" x14ac:dyDescent="0.3">
      <c r="A9" s="629" t="s">
        <v>300</v>
      </c>
      <c r="B9" s="87"/>
      <c r="C9" s="87"/>
      <c r="D9" s="87"/>
      <c r="E9" s="87"/>
      <c r="F9" s="87"/>
      <c r="G9" s="87"/>
      <c r="H9" s="87"/>
      <c r="I9" s="87"/>
      <c r="J9" s="480" t="s">
        <v>79</v>
      </c>
      <c r="K9" s="87"/>
      <c r="L9" s="87" t="s">
        <v>80</v>
      </c>
      <c r="M9" s="87"/>
      <c r="N9" s="250" t="s">
        <v>325</v>
      </c>
      <c r="O9" s="88"/>
      <c r="P9" s="251" t="s">
        <v>353</v>
      </c>
      <c r="Q9" s="48"/>
      <c r="R9" s="73"/>
      <c r="T9" s="11"/>
      <c r="U9" s="11"/>
      <c r="V9" s="11"/>
      <c r="W9" s="17"/>
      <c r="X9" s="11"/>
      <c r="Y9" s="11"/>
      <c r="Z9" s="11"/>
      <c r="AA9" s="11"/>
      <c r="AB9" s="11"/>
    </row>
    <row r="10" spans="1:28" ht="17.399999999999999" customHeight="1" x14ac:dyDescent="0.3">
      <c r="A10" s="630"/>
      <c r="B10" s="89"/>
      <c r="C10" s="89" t="s">
        <v>299</v>
      </c>
      <c r="D10" s="89"/>
      <c r="E10" s="89"/>
      <c r="F10" s="89"/>
      <c r="G10" s="89"/>
      <c r="H10" s="89"/>
      <c r="I10" s="89"/>
      <c r="J10" s="481" t="s">
        <v>81</v>
      </c>
      <c r="K10" s="89" t="s">
        <v>82</v>
      </c>
      <c r="L10" s="89" t="s">
        <v>83</v>
      </c>
      <c r="M10" s="89"/>
      <c r="N10" s="252" t="s">
        <v>129</v>
      </c>
      <c r="O10" s="90" t="s">
        <v>130</v>
      </c>
      <c r="P10" s="253" t="s">
        <v>131</v>
      </c>
      <c r="Q10" s="74"/>
      <c r="R10" s="75"/>
      <c r="T10" s="11"/>
      <c r="U10" s="11"/>
      <c r="V10" s="11"/>
      <c r="W10" s="17"/>
      <c r="X10" s="11"/>
      <c r="Y10" s="11"/>
      <c r="Z10" s="11"/>
      <c r="AA10" s="11"/>
      <c r="AB10" s="11"/>
    </row>
    <row r="11" spans="1:28" s="22" customFormat="1" ht="18" customHeight="1" x14ac:dyDescent="0.3">
      <c r="A11" s="81"/>
      <c r="B11" s="456">
        <v>1</v>
      </c>
      <c r="C11" s="457">
        <v>2</v>
      </c>
      <c r="D11" s="457">
        <v>3</v>
      </c>
      <c r="E11" s="457">
        <v>4</v>
      </c>
      <c r="F11" s="457">
        <v>5</v>
      </c>
      <c r="G11" s="457">
        <v>6</v>
      </c>
      <c r="H11" s="457">
        <v>7</v>
      </c>
      <c r="I11" s="458" t="s">
        <v>161</v>
      </c>
      <c r="J11" s="482"/>
      <c r="K11" s="499" t="s">
        <v>84</v>
      </c>
      <c r="L11" s="499"/>
      <c r="M11" s="500"/>
      <c r="N11" s="82">
        <f>N12+N47</f>
        <v>9804233</v>
      </c>
      <c r="O11" s="83">
        <f>O12+O47</f>
        <v>18613066</v>
      </c>
      <c r="P11" s="83">
        <f>P12+P47</f>
        <v>10757034</v>
      </c>
      <c r="Q11" s="84">
        <f>P11/N11*100</f>
        <v>109.71826148970551</v>
      </c>
      <c r="R11" s="85">
        <f>P11/O11*100</f>
        <v>57.792918157599615</v>
      </c>
      <c r="T11" s="76"/>
      <c r="U11" s="76"/>
      <c r="V11" s="76"/>
      <c r="W11" s="77"/>
      <c r="X11" s="76"/>
      <c r="Y11" s="76"/>
      <c r="Z11" s="76"/>
      <c r="AA11" s="76"/>
      <c r="AB11" s="76"/>
    </row>
    <row r="12" spans="1:28" ht="19.2" customHeight="1" x14ac:dyDescent="0.3">
      <c r="A12" s="254"/>
      <c r="B12" s="459"/>
      <c r="C12" s="460"/>
      <c r="D12" s="460"/>
      <c r="E12" s="460"/>
      <c r="F12" s="460"/>
      <c r="G12" s="460"/>
      <c r="H12" s="460"/>
      <c r="I12" s="461"/>
      <c r="J12" s="483"/>
      <c r="K12" s="501" t="s">
        <v>184</v>
      </c>
      <c r="L12" s="501"/>
      <c r="M12" s="502"/>
      <c r="N12" s="255">
        <f>SUM(N13)</f>
        <v>716665</v>
      </c>
      <c r="O12" s="256">
        <f>SUM(O13)</f>
        <v>444700</v>
      </c>
      <c r="P12" s="256">
        <f>SUM(P13)</f>
        <v>424450</v>
      </c>
      <c r="Q12" s="257">
        <f t="shared" ref="Q12:Q88" si="0">P12/N12*100</f>
        <v>59.225719129579367</v>
      </c>
      <c r="R12" s="258">
        <f t="shared" ref="R12:R91" si="1">P12/O12*100</f>
        <v>95.446368338205531</v>
      </c>
      <c r="T12" s="11"/>
      <c r="U12" s="11"/>
      <c r="V12" s="11"/>
      <c r="W12" s="7"/>
      <c r="X12" s="11"/>
      <c r="Y12" s="11"/>
      <c r="Z12" s="11"/>
      <c r="AA12" s="11"/>
      <c r="AB12" s="11"/>
    </row>
    <row r="13" spans="1:28" ht="18" customHeight="1" x14ac:dyDescent="0.3">
      <c r="A13" s="259"/>
      <c r="B13" s="268"/>
      <c r="C13" s="269"/>
      <c r="D13" s="269"/>
      <c r="E13" s="269"/>
      <c r="F13" s="269"/>
      <c r="G13" s="269"/>
      <c r="H13" s="269"/>
      <c r="I13" s="270"/>
      <c r="J13" s="484"/>
      <c r="K13" s="261" t="s">
        <v>185</v>
      </c>
      <c r="L13" s="261"/>
      <c r="M13" s="262"/>
      <c r="N13" s="263">
        <f>SUM(N14)</f>
        <v>716665</v>
      </c>
      <c r="O13" s="264">
        <f>SUM(O14)</f>
        <v>444700</v>
      </c>
      <c r="P13" s="265">
        <f t="shared" ref="P13" si="2">SUM(P14)</f>
        <v>424450</v>
      </c>
      <c r="Q13" s="266">
        <f t="shared" si="0"/>
        <v>59.225719129579367</v>
      </c>
      <c r="R13" s="267">
        <f t="shared" si="1"/>
        <v>95.446368338205531</v>
      </c>
      <c r="T13" s="11"/>
      <c r="U13" s="11"/>
      <c r="V13" s="11"/>
      <c r="W13" s="7"/>
      <c r="X13" s="11"/>
      <c r="Y13" s="11"/>
      <c r="Z13" s="11"/>
      <c r="AA13" s="11"/>
      <c r="AB13" s="11"/>
    </row>
    <row r="14" spans="1:28" s="14" customFormat="1" ht="14.4" customHeight="1" x14ac:dyDescent="0.3">
      <c r="A14" s="113"/>
      <c r="B14" s="78"/>
      <c r="C14" s="79"/>
      <c r="D14" s="79"/>
      <c r="E14" s="79"/>
      <c r="F14" s="79"/>
      <c r="G14" s="79"/>
      <c r="H14" s="79"/>
      <c r="I14" s="80"/>
      <c r="J14" s="485" t="s">
        <v>5</v>
      </c>
      <c r="K14" s="115" t="s">
        <v>186</v>
      </c>
      <c r="L14" s="115"/>
      <c r="M14" s="116"/>
      <c r="N14" s="117">
        <f>N16+N27+N32+N42</f>
        <v>716665</v>
      </c>
      <c r="O14" s="118">
        <f>O16+O27+O32+O42</f>
        <v>444700</v>
      </c>
      <c r="P14" s="119">
        <f>P16+P27+P32+P42</f>
        <v>424450</v>
      </c>
      <c r="Q14" s="120">
        <f t="shared" si="0"/>
        <v>59.225719129579367</v>
      </c>
      <c r="R14" s="121">
        <f t="shared" si="1"/>
        <v>95.446368338205531</v>
      </c>
      <c r="T14" s="61"/>
      <c r="U14" s="61"/>
      <c r="V14" s="61"/>
      <c r="W14" s="64"/>
      <c r="X14" s="61"/>
      <c r="Y14" s="61"/>
      <c r="Z14" s="61"/>
      <c r="AA14" s="61"/>
      <c r="AB14" s="61"/>
    </row>
    <row r="15" spans="1:28" x14ac:dyDescent="0.3">
      <c r="A15" s="627" t="s">
        <v>244</v>
      </c>
      <c r="B15" s="462"/>
      <c r="C15" s="463"/>
      <c r="D15" s="463"/>
      <c r="E15" s="463"/>
      <c r="F15" s="463"/>
      <c r="G15" s="463"/>
      <c r="H15" s="463"/>
      <c r="I15" s="464"/>
      <c r="J15" s="486"/>
      <c r="K15" s="122" t="s">
        <v>178</v>
      </c>
      <c r="L15" s="122"/>
      <c r="M15" s="123"/>
      <c r="N15" s="124"/>
      <c r="O15" s="125"/>
      <c r="P15" s="126"/>
      <c r="Q15" s="127"/>
      <c r="R15" s="128"/>
      <c r="T15" s="11"/>
      <c r="U15" s="11"/>
      <c r="V15" s="11"/>
      <c r="W15" s="64"/>
      <c r="X15" s="11"/>
      <c r="Y15" s="11"/>
      <c r="Z15" s="11"/>
      <c r="AA15" s="11"/>
      <c r="AB15" s="11"/>
    </row>
    <row r="16" spans="1:28" x14ac:dyDescent="0.3">
      <c r="A16" s="628"/>
      <c r="B16" s="93" t="s">
        <v>87</v>
      </c>
      <c r="C16" s="94"/>
      <c r="D16" s="94" t="s">
        <v>96</v>
      </c>
      <c r="E16" s="94" t="s">
        <v>11</v>
      </c>
      <c r="F16" s="94"/>
      <c r="G16" s="94" t="s">
        <v>158</v>
      </c>
      <c r="H16" s="94" t="s">
        <v>159</v>
      </c>
      <c r="I16" s="95"/>
      <c r="J16" s="487"/>
      <c r="K16" s="130" t="s">
        <v>86</v>
      </c>
      <c r="L16" s="130"/>
      <c r="M16" s="131"/>
      <c r="N16" s="132">
        <f>N17+N21</f>
        <v>438532</v>
      </c>
      <c r="O16" s="133">
        <f>O17+O21</f>
        <v>250000</v>
      </c>
      <c r="P16" s="134">
        <f>P17+P21</f>
        <v>211543</v>
      </c>
      <c r="Q16" s="135">
        <f t="shared" si="0"/>
        <v>48.238897047421851</v>
      </c>
      <c r="R16" s="136">
        <f>P16/O16*100</f>
        <v>84.617199999999997</v>
      </c>
      <c r="T16" s="11"/>
      <c r="U16" s="11"/>
      <c r="V16" s="11"/>
      <c r="W16" s="64"/>
      <c r="X16" s="11"/>
      <c r="Y16" s="11"/>
      <c r="Z16" s="11"/>
      <c r="AA16" s="11"/>
      <c r="AB16" s="11"/>
    </row>
    <row r="17" spans="1:28" x14ac:dyDescent="0.3">
      <c r="A17" s="137" t="s">
        <v>245</v>
      </c>
      <c r="B17" s="102" t="s">
        <v>87</v>
      </c>
      <c r="C17" s="103"/>
      <c r="D17" s="103" t="s">
        <v>96</v>
      </c>
      <c r="E17" s="103" t="s">
        <v>11</v>
      </c>
      <c r="F17" s="103"/>
      <c r="G17" s="103"/>
      <c r="H17" s="103"/>
      <c r="I17" s="104"/>
      <c r="J17" s="488" t="s">
        <v>85</v>
      </c>
      <c r="K17" s="138" t="s">
        <v>175</v>
      </c>
      <c r="L17" s="138"/>
      <c r="M17" s="139"/>
      <c r="N17" s="191">
        <f>SUM(N18)</f>
        <v>231356</v>
      </c>
      <c r="O17" s="192">
        <f>SUM(O18)</f>
        <v>150000</v>
      </c>
      <c r="P17" s="193">
        <f t="shared" ref="P17" si="3">SUM(P18)</f>
        <v>148611</v>
      </c>
      <c r="Q17" s="450">
        <f t="shared" si="0"/>
        <v>64.234772385414686</v>
      </c>
      <c r="R17" s="172">
        <f t="shared" si="1"/>
        <v>99.073999999999998</v>
      </c>
      <c r="T17" s="11"/>
      <c r="U17" s="11"/>
      <c r="V17" s="11"/>
      <c r="W17" s="17"/>
      <c r="X17" s="11"/>
      <c r="Y17" s="11"/>
      <c r="Z17" s="11"/>
      <c r="AA17" s="11"/>
      <c r="AB17" s="11"/>
    </row>
    <row r="18" spans="1:28" x14ac:dyDescent="0.3">
      <c r="A18" s="145" t="s">
        <v>245</v>
      </c>
      <c r="B18" s="52"/>
      <c r="C18" s="53"/>
      <c r="D18" s="53"/>
      <c r="E18" s="53"/>
      <c r="F18" s="53"/>
      <c r="G18" s="53"/>
      <c r="H18" s="53"/>
      <c r="I18" s="54"/>
      <c r="J18" s="489" t="s">
        <v>85</v>
      </c>
      <c r="K18" s="146">
        <v>3</v>
      </c>
      <c r="L18" s="146" t="s">
        <v>10</v>
      </c>
      <c r="M18" s="147"/>
      <c r="N18" s="148">
        <v>231356</v>
      </c>
      <c r="O18" s="149">
        <v>150000</v>
      </c>
      <c r="P18" s="150">
        <f t="shared" ref="P18:P19" si="4">P19</f>
        <v>148611</v>
      </c>
      <c r="Q18" s="244">
        <f t="shared" si="0"/>
        <v>64.234772385414686</v>
      </c>
      <c r="R18" s="152">
        <f t="shared" si="1"/>
        <v>99.073999999999998</v>
      </c>
      <c r="T18" s="11"/>
      <c r="U18" s="11"/>
      <c r="V18" s="11"/>
      <c r="W18" s="17"/>
      <c r="X18" s="11"/>
      <c r="Y18" s="11"/>
      <c r="Z18" s="11"/>
      <c r="AA18" s="11"/>
      <c r="AB18" s="11"/>
    </row>
    <row r="19" spans="1:28" x14ac:dyDescent="0.3">
      <c r="A19" s="145" t="s">
        <v>245</v>
      </c>
      <c r="B19" s="52"/>
      <c r="C19" s="53"/>
      <c r="D19" s="53"/>
      <c r="E19" s="53"/>
      <c r="F19" s="53"/>
      <c r="G19" s="53"/>
      <c r="H19" s="53"/>
      <c r="I19" s="54"/>
      <c r="J19" s="489" t="s">
        <v>85</v>
      </c>
      <c r="K19" s="146">
        <v>32</v>
      </c>
      <c r="L19" s="146" t="s">
        <v>44</v>
      </c>
      <c r="M19" s="147"/>
      <c r="N19" s="148">
        <v>231356</v>
      </c>
      <c r="O19" s="77">
        <v>150000</v>
      </c>
      <c r="P19" s="153">
        <f t="shared" si="4"/>
        <v>148611</v>
      </c>
      <c r="Q19" s="244">
        <f t="shared" si="0"/>
        <v>64.234772385414686</v>
      </c>
      <c r="R19" s="152">
        <f t="shared" si="1"/>
        <v>99.073999999999998</v>
      </c>
      <c r="T19" s="11"/>
      <c r="U19" s="11"/>
      <c r="V19" s="11"/>
      <c r="W19" s="7"/>
      <c r="X19" s="11"/>
      <c r="Y19" s="11"/>
      <c r="Z19" s="11"/>
      <c r="AA19" s="11"/>
      <c r="AB19" s="11"/>
    </row>
    <row r="20" spans="1:28" x14ac:dyDescent="0.3">
      <c r="A20" s="145" t="s">
        <v>245</v>
      </c>
      <c r="B20" s="52" t="s">
        <v>87</v>
      </c>
      <c r="C20" s="53"/>
      <c r="D20" s="53" t="s">
        <v>96</v>
      </c>
      <c r="E20" s="53" t="s">
        <v>11</v>
      </c>
      <c r="F20" s="53"/>
      <c r="G20" s="53"/>
      <c r="H20" s="53"/>
      <c r="I20" s="54"/>
      <c r="J20" s="489" t="s">
        <v>85</v>
      </c>
      <c r="K20" s="146">
        <v>329</v>
      </c>
      <c r="L20" s="146" t="s">
        <v>48</v>
      </c>
      <c r="M20" s="147"/>
      <c r="N20" s="148">
        <v>231356</v>
      </c>
      <c r="O20" s="149">
        <v>150000</v>
      </c>
      <c r="P20" s="150">
        <v>148611</v>
      </c>
      <c r="Q20" s="244">
        <f t="shared" si="0"/>
        <v>64.234772385414686</v>
      </c>
      <c r="R20" s="152">
        <f t="shared" si="1"/>
        <v>99.073999999999998</v>
      </c>
      <c r="T20" s="11"/>
      <c r="U20" s="11"/>
      <c r="V20" s="11"/>
      <c r="W20" s="65"/>
      <c r="X20" s="11"/>
      <c r="Y20" s="11"/>
      <c r="Z20" s="11"/>
      <c r="AA20" s="11"/>
      <c r="AB20" s="11"/>
    </row>
    <row r="21" spans="1:28" x14ac:dyDescent="0.3">
      <c r="A21" s="137" t="s">
        <v>246</v>
      </c>
      <c r="B21" s="102" t="s">
        <v>87</v>
      </c>
      <c r="C21" s="103"/>
      <c r="D21" s="103" t="s">
        <v>96</v>
      </c>
      <c r="E21" s="103"/>
      <c r="F21" s="103"/>
      <c r="G21" s="103" t="s">
        <v>158</v>
      </c>
      <c r="H21" s="103" t="s">
        <v>159</v>
      </c>
      <c r="I21" s="104"/>
      <c r="J21" s="488" t="s">
        <v>85</v>
      </c>
      <c r="K21" s="138" t="s">
        <v>176</v>
      </c>
      <c r="L21" s="138"/>
      <c r="M21" s="139"/>
      <c r="N21" s="140">
        <f>SUM(N22)</f>
        <v>207176</v>
      </c>
      <c r="O21" s="141">
        <f>SUM(O22)</f>
        <v>100000</v>
      </c>
      <c r="P21" s="142">
        <f t="shared" ref="P21" si="5">SUM(P22)</f>
        <v>62932</v>
      </c>
      <c r="Q21" s="248">
        <f t="shared" si="0"/>
        <v>30.376105340386918</v>
      </c>
      <c r="R21" s="144">
        <f t="shared" si="1"/>
        <v>62.932000000000002</v>
      </c>
      <c r="T21" s="11"/>
      <c r="U21" s="11"/>
      <c r="V21" s="11"/>
      <c r="W21" s="65"/>
      <c r="X21" s="11"/>
      <c r="Y21" s="11"/>
      <c r="Z21" s="11"/>
      <c r="AA21" s="11"/>
      <c r="AB21" s="11"/>
    </row>
    <row r="22" spans="1:28" x14ac:dyDescent="0.3">
      <c r="A22" s="145" t="s">
        <v>246</v>
      </c>
      <c r="B22" s="52"/>
      <c r="C22" s="53"/>
      <c r="D22" s="53"/>
      <c r="E22" s="53"/>
      <c r="F22" s="53"/>
      <c r="G22" s="53"/>
      <c r="H22" s="53"/>
      <c r="I22" s="54"/>
      <c r="J22" s="489" t="s">
        <v>85</v>
      </c>
      <c r="K22" s="146">
        <v>3</v>
      </c>
      <c r="L22" s="146" t="s">
        <v>10</v>
      </c>
      <c r="M22" s="147"/>
      <c r="N22" s="148">
        <v>207176</v>
      </c>
      <c r="O22" s="149">
        <v>100000</v>
      </c>
      <c r="P22" s="150">
        <f>P23</f>
        <v>62932</v>
      </c>
      <c r="Q22" s="244">
        <f t="shared" si="0"/>
        <v>30.376105340386918</v>
      </c>
      <c r="R22" s="152">
        <f t="shared" si="1"/>
        <v>62.932000000000002</v>
      </c>
      <c r="T22" s="11"/>
      <c r="U22" s="11"/>
      <c r="V22" s="11"/>
      <c r="W22" s="7"/>
      <c r="X22" s="11"/>
      <c r="Y22" s="11"/>
      <c r="Z22" s="11"/>
      <c r="AA22" s="11"/>
      <c r="AB22" s="11"/>
    </row>
    <row r="23" spans="1:28" x14ac:dyDescent="0.3">
      <c r="A23" s="145" t="s">
        <v>246</v>
      </c>
      <c r="B23" s="52"/>
      <c r="C23" s="53"/>
      <c r="D23" s="53"/>
      <c r="E23" s="53"/>
      <c r="F23" s="53"/>
      <c r="G23" s="53"/>
      <c r="H23" s="53"/>
      <c r="I23" s="54"/>
      <c r="J23" s="489" t="s">
        <v>85</v>
      </c>
      <c r="K23" s="146">
        <v>32</v>
      </c>
      <c r="L23" s="146" t="s">
        <v>44</v>
      </c>
      <c r="M23" s="147"/>
      <c r="N23" s="148">
        <v>207176</v>
      </c>
      <c r="O23" s="149">
        <v>100000</v>
      </c>
      <c r="P23" s="150">
        <f>SUM(P24:P25)</f>
        <v>62932</v>
      </c>
      <c r="Q23" s="244">
        <f t="shared" si="0"/>
        <v>30.376105340386918</v>
      </c>
      <c r="R23" s="152">
        <f t="shared" si="1"/>
        <v>62.932000000000002</v>
      </c>
      <c r="T23" s="11"/>
      <c r="U23" s="11"/>
      <c r="V23" s="11"/>
      <c r="W23" s="7"/>
      <c r="X23" s="11"/>
      <c r="Y23" s="11"/>
      <c r="Z23" s="11"/>
      <c r="AA23" s="11"/>
      <c r="AB23" s="11"/>
    </row>
    <row r="24" spans="1:28" x14ac:dyDescent="0.3">
      <c r="A24" s="145" t="s">
        <v>246</v>
      </c>
      <c r="B24" s="52" t="s">
        <v>87</v>
      </c>
      <c r="C24" s="53"/>
      <c r="D24" s="53" t="s">
        <v>96</v>
      </c>
      <c r="E24" s="53"/>
      <c r="F24" s="53"/>
      <c r="G24" s="53"/>
      <c r="H24" s="53"/>
      <c r="I24" s="54"/>
      <c r="J24" s="489" t="s">
        <v>85</v>
      </c>
      <c r="K24" s="154" t="s">
        <v>88</v>
      </c>
      <c r="L24" s="146" t="s">
        <v>89</v>
      </c>
      <c r="M24" s="147"/>
      <c r="N24" s="148">
        <v>32001</v>
      </c>
      <c r="O24" s="149">
        <v>10000</v>
      </c>
      <c r="P24" s="150">
        <v>7704</v>
      </c>
      <c r="Q24" s="244">
        <f t="shared" si="0"/>
        <v>24.074247679760006</v>
      </c>
      <c r="R24" s="152">
        <f t="shared" si="1"/>
        <v>77.039999999999992</v>
      </c>
      <c r="T24" s="11"/>
      <c r="U24" s="11"/>
      <c r="V24" s="11"/>
      <c r="W24" s="7"/>
      <c r="X24" s="11"/>
      <c r="Y24" s="11"/>
      <c r="Z24" s="11"/>
      <c r="AA24" s="11"/>
      <c r="AB24" s="11"/>
    </row>
    <row r="25" spans="1:28" x14ac:dyDescent="0.3">
      <c r="A25" s="145" t="s">
        <v>246</v>
      </c>
      <c r="B25" s="52" t="s">
        <v>87</v>
      </c>
      <c r="C25" s="53"/>
      <c r="D25" s="53" t="s">
        <v>96</v>
      </c>
      <c r="E25" s="53"/>
      <c r="F25" s="53"/>
      <c r="G25" s="53" t="s">
        <v>158</v>
      </c>
      <c r="H25" s="53" t="s">
        <v>159</v>
      </c>
      <c r="I25" s="54"/>
      <c r="J25" s="489" t="s">
        <v>85</v>
      </c>
      <c r="K25" s="154" t="s">
        <v>90</v>
      </c>
      <c r="L25" s="146" t="s">
        <v>47</v>
      </c>
      <c r="M25" s="147"/>
      <c r="N25" s="148">
        <v>175175</v>
      </c>
      <c r="O25" s="149">
        <v>40000</v>
      </c>
      <c r="P25" s="150">
        <v>55228</v>
      </c>
      <c r="Q25" s="244">
        <f>P25/N25*100</f>
        <v>31.527329813044098</v>
      </c>
      <c r="R25" s="152">
        <f t="shared" si="1"/>
        <v>138.07</v>
      </c>
      <c r="T25" s="11"/>
      <c r="U25" s="11"/>
      <c r="V25" s="11"/>
      <c r="W25" s="7"/>
      <c r="X25" s="11"/>
      <c r="Y25" s="11"/>
      <c r="Z25" s="11"/>
      <c r="AA25" s="11"/>
      <c r="AB25" s="11"/>
    </row>
    <row r="26" spans="1:28" s="9" customFormat="1" x14ac:dyDescent="0.3">
      <c r="A26" s="145" t="s">
        <v>246</v>
      </c>
      <c r="B26" s="52" t="s">
        <v>87</v>
      </c>
      <c r="C26" s="53"/>
      <c r="D26" s="53" t="s">
        <v>96</v>
      </c>
      <c r="E26" s="53"/>
      <c r="F26" s="53"/>
      <c r="G26" s="53"/>
      <c r="H26" s="53"/>
      <c r="I26" s="54"/>
      <c r="J26" s="489" t="s">
        <v>85</v>
      </c>
      <c r="K26" s="578" t="s">
        <v>92</v>
      </c>
      <c r="L26" s="146" t="s">
        <v>48</v>
      </c>
      <c r="M26" s="147"/>
      <c r="N26" s="148">
        <v>0</v>
      </c>
      <c r="O26" s="149">
        <v>50000</v>
      </c>
      <c r="P26" s="150">
        <v>0</v>
      </c>
      <c r="Q26" s="151">
        <v>0</v>
      </c>
      <c r="R26" s="152">
        <f>P26/O26*100</f>
        <v>0</v>
      </c>
      <c r="T26" s="11"/>
      <c r="U26" s="11"/>
      <c r="V26" s="11"/>
      <c r="W26" s="7"/>
      <c r="X26" s="11"/>
      <c r="Y26" s="11"/>
      <c r="Z26" s="11"/>
      <c r="AA26" s="11"/>
      <c r="AB26" s="11"/>
    </row>
    <row r="27" spans="1:28" x14ac:dyDescent="0.3">
      <c r="A27" s="155" t="s">
        <v>247</v>
      </c>
      <c r="B27" s="96" t="s">
        <v>87</v>
      </c>
      <c r="C27" s="97"/>
      <c r="D27" s="97"/>
      <c r="E27" s="97"/>
      <c r="F27" s="97"/>
      <c r="G27" s="97"/>
      <c r="H27" s="97"/>
      <c r="I27" s="98"/>
      <c r="J27" s="490"/>
      <c r="K27" s="156" t="s">
        <v>177</v>
      </c>
      <c r="L27" s="156"/>
      <c r="M27" s="157"/>
      <c r="N27" s="158">
        <f t="shared" ref="N27:P30" si="6">N28</f>
        <v>13988</v>
      </c>
      <c r="O27" s="159">
        <f t="shared" si="6"/>
        <v>15000</v>
      </c>
      <c r="P27" s="160">
        <f t="shared" si="6"/>
        <v>15000</v>
      </c>
      <c r="Q27" s="161">
        <f>P27/N27*100</f>
        <v>107.23477266228197</v>
      </c>
      <c r="R27" s="162">
        <f t="shared" si="1"/>
        <v>100</v>
      </c>
      <c r="T27" s="11"/>
      <c r="U27" s="11"/>
      <c r="V27" s="11"/>
      <c r="W27" s="64"/>
      <c r="X27" s="11"/>
      <c r="Y27" s="11"/>
      <c r="Z27" s="11"/>
      <c r="AA27" s="11"/>
      <c r="AB27" s="11"/>
    </row>
    <row r="28" spans="1:28" x14ac:dyDescent="0.3">
      <c r="A28" s="137" t="s">
        <v>250</v>
      </c>
      <c r="B28" s="102" t="s">
        <v>87</v>
      </c>
      <c r="C28" s="103"/>
      <c r="D28" s="103"/>
      <c r="E28" s="103"/>
      <c r="F28" s="103"/>
      <c r="G28" s="103"/>
      <c r="H28" s="103"/>
      <c r="I28" s="104"/>
      <c r="J28" s="488" t="s">
        <v>85</v>
      </c>
      <c r="K28" s="138" t="s">
        <v>189</v>
      </c>
      <c r="L28" s="138"/>
      <c r="M28" s="139"/>
      <c r="N28" s="163">
        <f t="shared" si="6"/>
        <v>13988</v>
      </c>
      <c r="O28" s="164">
        <f t="shared" si="6"/>
        <v>15000</v>
      </c>
      <c r="P28" s="165">
        <f t="shared" si="6"/>
        <v>15000</v>
      </c>
      <c r="Q28" s="143">
        <f>P28/N28*100</f>
        <v>107.23477266228197</v>
      </c>
      <c r="R28" s="144">
        <f t="shared" si="1"/>
        <v>100</v>
      </c>
      <c r="T28" s="11"/>
      <c r="U28" s="11"/>
      <c r="V28" s="11"/>
      <c r="W28" s="7"/>
      <c r="X28" s="11"/>
      <c r="Y28" s="11"/>
      <c r="Z28" s="11"/>
      <c r="AA28" s="11"/>
      <c r="AB28" s="11"/>
    </row>
    <row r="29" spans="1:28" x14ac:dyDescent="0.3">
      <c r="A29" s="145" t="s">
        <v>250</v>
      </c>
      <c r="B29" s="52"/>
      <c r="C29" s="53"/>
      <c r="D29" s="53"/>
      <c r="E29" s="53"/>
      <c r="F29" s="53"/>
      <c r="G29" s="53"/>
      <c r="H29" s="53"/>
      <c r="I29" s="54"/>
      <c r="J29" s="489" t="s">
        <v>85</v>
      </c>
      <c r="K29" s="146">
        <v>3</v>
      </c>
      <c r="L29" s="146" t="s">
        <v>10</v>
      </c>
      <c r="M29" s="147"/>
      <c r="N29" s="166">
        <v>13988</v>
      </c>
      <c r="O29" s="77">
        <v>15000</v>
      </c>
      <c r="P29" s="153">
        <f t="shared" si="6"/>
        <v>15000</v>
      </c>
      <c r="Q29" s="151">
        <f>P29/N29*100</f>
        <v>107.23477266228197</v>
      </c>
      <c r="R29" s="152">
        <f t="shared" si="1"/>
        <v>100</v>
      </c>
      <c r="T29" s="11"/>
      <c r="U29" s="11"/>
      <c r="V29" s="11"/>
      <c r="W29" s="7"/>
      <c r="X29" s="11"/>
      <c r="Y29" s="11"/>
      <c r="Z29" s="11"/>
      <c r="AA29" s="11"/>
      <c r="AB29" s="11"/>
    </row>
    <row r="30" spans="1:28" x14ac:dyDescent="0.3">
      <c r="A30" s="145" t="s">
        <v>250</v>
      </c>
      <c r="B30" s="52"/>
      <c r="C30" s="53"/>
      <c r="D30" s="53"/>
      <c r="E30" s="53"/>
      <c r="F30" s="53"/>
      <c r="G30" s="53"/>
      <c r="H30" s="53"/>
      <c r="I30" s="54"/>
      <c r="J30" s="489" t="s">
        <v>85</v>
      </c>
      <c r="K30" s="146">
        <v>38</v>
      </c>
      <c r="L30" s="146" t="s">
        <v>53</v>
      </c>
      <c r="M30" s="147"/>
      <c r="N30" s="148">
        <v>13988</v>
      </c>
      <c r="O30" s="77">
        <v>15000</v>
      </c>
      <c r="P30" s="153">
        <f t="shared" si="6"/>
        <v>15000</v>
      </c>
      <c r="Q30" s="151">
        <f t="shared" ref="Q30:Q31" si="7">P30/N30*100</f>
        <v>107.23477266228197</v>
      </c>
      <c r="R30" s="152">
        <f t="shared" si="1"/>
        <v>100</v>
      </c>
      <c r="W30" s="64"/>
    </row>
    <row r="31" spans="1:28" x14ac:dyDescent="0.3">
      <c r="A31" s="247" t="s">
        <v>250</v>
      </c>
      <c r="B31" s="52" t="s">
        <v>87</v>
      </c>
      <c r="C31" s="53"/>
      <c r="D31" s="53"/>
      <c r="E31" s="53"/>
      <c r="F31" s="53"/>
      <c r="G31" s="53"/>
      <c r="H31" s="53"/>
      <c r="I31" s="53"/>
      <c r="J31" s="52" t="s">
        <v>85</v>
      </c>
      <c r="K31" s="275">
        <v>381</v>
      </c>
      <c r="L31" s="146" t="s">
        <v>54</v>
      </c>
      <c r="M31" s="146"/>
      <c r="N31" s="148">
        <v>13988</v>
      </c>
      <c r="O31" s="77">
        <v>15000</v>
      </c>
      <c r="P31" s="77">
        <v>15000</v>
      </c>
      <c r="Q31" s="244">
        <f t="shared" si="7"/>
        <v>107.23477266228197</v>
      </c>
      <c r="R31" s="152">
        <f t="shared" si="1"/>
        <v>100</v>
      </c>
      <c r="W31" s="64"/>
    </row>
    <row r="32" spans="1:28" x14ac:dyDescent="0.3">
      <c r="A32" s="155" t="s">
        <v>248</v>
      </c>
      <c r="B32" s="96" t="s">
        <v>87</v>
      </c>
      <c r="C32" s="97"/>
      <c r="D32" s="97"/>
      <c r="E32" s="97"/>
      <c r="F32" s="97"/>
      <c r="G32" s="97"/>
      <c r="H32" s="97"/>
      <c r="I32" s="98"/>
      <c r="J32" s="490"/>
      <c r="K32" s="156" t="s">
        <v>179</v>
      </c>
      <c r="L32" s="156"/>
      <c r="M32" s="157"/>
      <c r="N32" s="158">
        <f t="shared" ref="N32:P33" si="8">N33</f>
        <v>98936</v>
      </c>
      <c r="O32" s="159">
        <f t="shared" si="8"/>
        <v>79700</v>
      </c>
      <c r="P32" s="160">
        <f t="shared" si="8"/>
        <v>107481</v>
      </c>
      <c r="Q32" s="161">
        <f t="shared" si="0"/>
        <v>108.63689657960703</v>
      </c>
      <c r="R32" s="162">
        <f t="shared" si="1"/>
        <v>134.85696361355082</v>
      </c>
      <c r="W32" s="64"/>
    </row>
    <row r="33" spans="1:23" x14ac:dyDescent="0.3">
      <c r="A33" s="231" t="s">
        <v>251</v>
      </c>
      <c r="B33" s="232" t="s">
        <v>87</v>
      </c>
      <c r="C33" s="233"/>
      <c r="D33" s="233"/>
      <c r="E33" s="233"/>
      <c r="F33" s="233"/>
      <c r="G33" s="233"/>
      <c r="H33" s="233"/>
      <c r="I33" s="234"/>
      <c r="J33" s="491" t="s">
        <v>85</v>
      </c>
      <c r="K33" s="235" t="s">
        <v>182</v>
      </c>
      <c r="L33" s="235"/>
      <c r="M33" s="236"/>
      <c r="N33" s="237">
        <f t="shared" si="8"/>
        <v>98936</v>
      </c>
      <c r="O33" s="238">
        <f t="shared" si="8"/>
        <v>79700</v>
      </c>
      <c r="P33" s="239">
        <f t="shared" si="8"/>
        <v>107481</v>
      </c>
      <c r="Q33" s="240">
        <f t="shared" si="0"/>
        <v>108.63689657960703</v>
      </c>
      <c r="R33" s="241">
        <f t="shared" si="1"/>
        <v>134.85696361355082</v>
      </c>
      <c r="W33" s="64"/>
    </row>
    <row r="34" spans="1:23" x14ac:dyDescent="0.3">
      <c r="A34" s="178" t="s">
        <v>251</v>
      </c>
      <c r="B34" s="66"/>
      <c r="C34" s="66"/>
      <c r="D34" s="66"/>
      <c r="E34" s="66"/>
      <c r="F34" s="66"/>
      <c r="G34" s="66"/>
      <c r="H34" s="66"/>
      <c r="I34" s="66"/>
      <c r="J34" s="492" t="s">
        <v>85</v>
      </c>
      <c r="K34" s="179">
        <v>3</v>
      </c>
      <c r="L34" s="179" t="s">
        <v>10</v>
      </c>
      <c r="M34" s="179"/>
      <c r="N34" s="242">
        <v>98936</v>
      </c>
      <c r="O34" s="180">
        <v>79700</v>
      </c>
      <c r="P34" s="180">
        <f>P35+P40+P38</f>
        <v>107481</v>
      </c>
      <c r="Q34" s="243">
        <f t="shared" si="0"/>
        <v>108.63689657960703</v>
      </c>
      <c r="R34" s="181">
        <f t="shared" si="1"/>
        <v>134.85696361355082</v>
      </c>
      <c r="W34" s="64"/>
    </row>
    <row r="35" spans="1:23" x14ac:dyDescent="0.3">
      <c r="A35" s="145" t="s">
        <v>251</v>
      </c>
      <c r="B35" s="56"/>
      <c r="C35" s="56"/>
      <c r="D35" s="56"/>
      <c r="E35" s="56"/>
      <c r="F35" s="56"/>
      <c r="G35" s="56"/>
      <c r="H35" s="56"/>
      <c r="I35" s="56"/>
      <c r="J35" s="493" t="s">
        <v>85</v>
      </c>
      <c r="K35" s="43" t="s">
        <v>91</v>
      </c>
      <c r="L35" s="43" t="s">
        <v>44</v>
      </c>
      <c r="M35" s="43"/>
      <c r="N35" s="183">
        <v>84744</v>
      </c>
      <c r="O35" s="77">
        <v>46000</v>
      </c>
      <c r="P35" s="153">
        <f>P36+P37</f>
        <v>44600</v>
      </c>
      <c r="Q35" s="244">
        <f t="shared" si="0"/>
        <v>52.629094685169456</v>
      </c>
      <c r="R35" s="152">
        <f t="shared" si="1"/>
        <v>96.956521739130437</v>
      </c>
      <c r="W35" s="64"/>
    </row>
    <row r="36" spans="1:23" s="9" customFormat="1" x14ac:dyDescent="0.3">
      <c r="A36" s="145" t="s">
        <v>251</v>
      </c>
      <c r="B36" s="56" t="s">
        <v>87</v>
      </c>
      <c r="C36" s="56"/>
      <c r="D36" s="56"/>
      <c r="E36" s="56"/>
      <c r="F36" s="56"/>
      <c r="G36" s="56"/>
      <c r="H36" s="56"/>
      <c r="I36" s="56"/>
      <c r="J36" s="493" t="s">
        <v>85</v>
      </c>
      <c r="K36" s="43" t="s">
        <v>90</v>
      </c>
      <c r="L36" s="43" t="s">
        <v>47</v>
      </c>
      <c r="M36" s="43"/>
      <c r="N36" s="183">
        <v>28282</v>
      </c>
      <c r="O36" s="77">
        <v>10000</v>
      </c>
      <c r="P36" s="153">
        <v>12057</v>
      </c>
      <c r="Q36" s="244">
        <f t="shared" si="0"/>
        <v>42.631355632557813</v>
      </c>
      <c r="R36" s="152">
        <f t="shared" si="1"/>
        <v>120.57</v>
      </c>
      <c r="W36" s="62"/>
    </row>
    <row r="37" spans="1:23" x14ac:dyDescent="0.3">
      <c r="A37" s="145" t="s">
        <v>251</v>
      </c>
      <c r="B37" s="56" t="s">
        <v>87</v>
      </c>
      <c r="C37" s="56"/>
      <c r="D37" s="56"/>
      <c r="E37" s="56"/>
      <c r="F37" s="56"/>
      <c r="G37" s="56"/>
      <c r="H37" s="56"/>
      <c r="I37" s="56"/>
      <c r="J37" s="493" t="s">
        <v>85</v>
      </c>
      <c r="K37" s="43" t="s">
        <v>92</v>
      </c>
      <c r="L37" s="43" t="s">
        <v>48</v>
      </c>
      <c r="M37" s="43"/>
      <c r="N37" s="183">
        <v>56462</v>
      </c>
      <c r="O37" s="77">
        <v>36000</v>
      </c>
      <c r="P37" s="153">
        <v>32543</v>
      </c>
      <c r="Q37" s="244">
        <f t="shared" si="0"/>
        <v>57.636994792958099</v>
      </c>
      <c r="R37" s="152">
        <f t="shared" si="1"/>
        <v>90.397222222222211</v>
      </c>
      <c r="W37" s="62"/>
    </row>
    <row r="38" spans="1:23" s="9" customFormat="1" x14ac:dyDescent="0.3">
      <c r="A38" s="145" t="s">
        <v>251</v>
      </c>
      <c r="B38" s="56"/>
      <c r="C38" s="56"/>
      <c r="D38" s="56"/>
      <c r="E38" s="56"/>
      <c r="F38" s="56"/>
      <c r="G38" s="56"/>
      <c r="H38" s="56"/>
      <c r="I38" s="56"/>
      <c r="J38" s="493" t="s">
        <v>85</v>
      </c>
      <c r="K38" s="43" t="s">
        <v>148</v>
      </c>
      <c r="L38" s="43" t="s">
        <v>49</v>
      </c>
      <c r="M38" s="43"/>
      <c r="N38" s="183">
        <v>1526</v>
      </c>
      <c r="O38" s="77">
        <v>1700</v>
      </c>
      <c r="P38" s="153">
        <f>P39</f>
        <v>2152</v>
      </c>
      <c r="Q38" s="244">
        <f t="shared" si="0"/>
        <v>141.02228047182174</v>
      </c>
      <c r="R38" s="152">
        <f t="shared" si="1"/>
        <v>126.58823529411765</v>
      </c>
      <c r="W38" s="62"/>
    </row>
    <row r="39" spans="1:23" s="9" customFormat="1" x14ac:dyDescent="0.3">
      <c r="A39" s="145" t="s">
        <v>251</v>
      </c>
      <c r="B39" s="56" t="s">
        <v>87</v>
      </c>
      <c r="C39" s="56"/>
      <c r="D39" s="56"/>
      <c r="E39" s="56"/>
      <c r="F39" s="56"/>
      <c r="G39" s="56"/>
      <c r="H39" s="56"/>
      <c r="I39" s="56"/>
      <c r="J39" s="493" t="s">
        <v>85</v>
      </c>
      <c r="K39" s="43" t="s">
        <v>149</v>
      </c>
      <c r="L39" s="43" t="s">
        <v>50</v>
      </c>
      <c r="M39" s="43"/>
      <c r="N39" s="183">
        <v>1526</v>
      </c>
      <c r="O39" s="77">
        <v>1700</v>
      </c>
      <c r="P39" s="153">
        <v>2152</v>
      </c>
      <c r="Q39" s="244">
        <f t="shared" si="0"/>
        <v>141.02228047182174</v>
      </c>
      <c r="R39" s="152">
        <f t="shared" si="1"/>
        <v>126.58823529411765</v>
      </c>
      <c r="W39" s="63"/>
    </row>
    <row r="40" spans="1:23" x14ac:dyDescent="0.3">
      <c r="A40" s="145" t="s">
        <v>251</v>
      </c>
      <c r="B40" s="53"/>
      <c r="C40" s="53"/>
      <c r="D40" s="53"/>
      <c r="E40" s="53"/>
      <c r="F40" s="53"/>
      <c r="G40" s="53"/>
      <c r="H40" s="53"/>
      <c r="I40" s="53"/>
      <c r="J40" s="489" t="s">
        <v>85</v>
      </c>
      <c r="K40" s="146">
        <v>38</v>
      </c>
      <c r="L40" s="146" t="s">
        <v>93</v>
      </c>
      <c r="M40" s="146"/>
      <c r="N40" s="148">
        <v>12666</v>
      </c>
      <c r="O40" s="77">
        <v>32000</v>
      </c>
      <c r="P40" s="153">
        <f>P41</f>
        <v>60729</v>
      </c>
      <c r="Q40" s="244">
        <f t="shared" si="0"/>
        <v>479.46470866887728</v>
      </c>
      <c r="R40" s="152">
        <f t="shared" si="1"/>
        <v>189.77812499999999</v>
      </c>
      <c r="W40" s="62"/>
    </row>
    <row r="41" spans="1:23" x14ac:dyDescent="0.3">
      <c r="A41" s="173" t="s">
        <v>251</v>
      </c>
      <c r="B41" s="59" t="s">
        <v>87</v>
      </c>
      <c r="C41" s="59"/>
      <c r="D41" s="59"/>
      <c r="E41" s="59"/>
      <c r="F41" s="59"/>
      <c r="G41" s="59"/>
      <c r="H41" s="59"/>
      <c r="I41" s="59"/>
      <c r="J41" s="494" t="s">
        <v>85</v>
      </c>
      <c r="K41" s="184">
        <v>381</v>
      </c>
      <c r="L41" s="184" t="s">
        <v>54</v>
      </c>
      <c r="M41" s="184"/>
      <c r="N41" s="186">
        <v>12666</v>
      </c>
      <c r="O41" s="174">
        <v>32000</v>
      </c>
      <c r="P41" s="175">
        <v>60729</v>
      </c>
      <c r="Q41" s="245">
        <f t="shared" si="0"/>
        <v>479.46470866887728</v>
      </c>
      <c r="R41" s="177">
        <f t="shared" si="1"/>
        <v>189.77812499999999</v>
      </c>
      <c r="W41" s="62"/>
    </row>
    <row r="42" spans="1:23" x14ac:dyDescent="0.3">
      <c r="A42" s="155" t="s">
        <v>249</v>
      </c>
      <c r="B42" s="96" t="s">
        <v>87</v>
      </c>
      <c r="C42" s="97"/>
      <c r="D42" s="97"/>
      <c r="E42" s="97"/>
      <c r="F42" s="97"/>
      <c r="G42" s="97"/>
      <c r="H42" s="97"/>
      <c r="I42" s="98"/>
      <c r="J42" s="490"/>
      <c r="K42" s="156" t="s">
        <v>180</v>
      </c>
      <c r="L42" s="156"/>
      <c r="M42" s="157"/>
      <c r="N42" s="158">
        <f t="shared" ref="N42:P45" si="9">N43</f>
        <v>165209</v>
      </c>
      <c r="O42" s="159">
        <f t="shared" si="9"/>
        <v>100000</v>
      </c>
      <c r="P42" s="160">
        <f t="shared" si="9"/>
        <v>90426</v>
      </c>
      <c r="Q42" s="161">
        <f t="shared" si="0"/>
        <v>54.734306242395988</v>
      </c>
      <c r="R42" s="162">
        <f t="shared" si="1"/>
        <v>90.426000000000002</v>
      </c>
      <c r="W42" s="62"/>
    </row>
    <row r="43" spans="1:23" x14ac:dyDescent="0.3">
      <c r="A43" s="137" t="s">
        <v>252</v>
      </c>
      <c r="B43" s="102" t="s">
        <v>87</v>
      </c>
      <c r="C43" s="103"/>
      <c r="D43" s="103"/>
      <c r="E43" s="103"/>
      <c r="F43" s="103"/>
      <c r="G43" s="103"/>
      <c r="H43" s="103"/>
      <c r="I43" s="104"/>
      <c r="J43" s="488" t="s">
        <v>85</v>
      </c>
      <c r="K43" s="138" t="s">
        <v>181</v>
      </c>
      <c r="L43" s="138"/>
      <c r="M43" s="139"/>
      <c r="N43" s="163">
        <f t="shared" si="9"/>
        <v>165209</v>
      </c>
      <c r="O43" s="164">
        <f t="shared" si="9"/>
        <v>100000</v>
      </c>
      <c r="P43" s="165">
        <f t="shared" si="9"/>
        <v>90426</v>
      </c>
      <c r="Q43" s="143">
        <f t="shared" si="0"/>
        <v>54.734306242395988</v>
      </c>
      <c r="R43" s="144">
        <f t="shared" si="1"/>
        <v>90.426000000000002</v>
      </c>
      <c r="W43" s="62"/>
    </row>
    <row r="44" spans="1:23" x14ac:dyDescent="0.3">
      <c r="A44" s="145" t="s">
        <v>252</v>
      </c>
      <c r="B44" s="55"/>
      <c r="C44" s="56"/>
      <c r="D44" s="56"/>
      <c r="E44" s="56"/>
      <c r="F44" s="56"/>
      <c r="G44" s="56"/>
      <c r="H44" s="56"/>
      <c r="I44" s="57"/>
      <c r="J44" s="493" t="s">
        <v>85</v>
      </c>
      <c r="K44" s="43">
        <v>3</v>
      </c>
      <c r="L44" s="43" t="s">
        <v>10</v>
      </c>
      <c r="M44" s="182"/>
      <c r="N44" s="166">
        <v>165209</v>
      </c>
      <c r="O44" s="77">
        <v>100000</v>
      </c>
      <c r="P44" s="153">
        <f t="shared" si="9"/>
        <v>90426</v>
      </c>
      <c r="Q44" s="151">
        <f t="shared" si="0"/>
        <v>54.734306242395988</v>
      </c>
      <c r="R44" s="152">
        <f t="shared" si="1"/>
        <v>90.426000000000002</v>
      </c>
      <c r="W44" s="62"/>
    </row>
    <row r="45" spans="1:23" x14ac:dyDescent="0.3">
      <c r="A45" s="145" t="s">
        <v>252</v>
      </c>
      <c r="B45" s="52"/>
      <c r="C45" s="53"/>
      <c r="D45" s="53"/>
      <c r="E45" s="53"/>
      <c r="F45" s="53"/>
      <c r="G45" s="53"/>
      <c r="H45" s="53"/>
      <c r="I45" s="54"/>
      <c r="J45" s="489" t="s">
        <v>85</v>
      </c>
      <c r="K45" s="146">
        <v>38</v>
      </c>
      <c r="L45" s="146" t="s">
        <v>93</v>
      </c>
      <c r="M45" s="147"/>
      <c r="N45" s="148">
        <v>165209</v>
      </c>
      <c r="O45" s="77">
        <v>100000</v>
      </c>
      <c r="P45" s="153">
        <f t="shared" si="9"/>
        <v>90426</v>
      </c>
      <c r="Q45" s="151">
        <f t="shared" si="0"/>
        <v>54.734306242395988</v>
      </c>
      <c r="R45" s="152">
        <f t="shared" si="1"/>
        <v>90.426000000000002</v>
      </c>
      <c r="W45" s="62"/>
    </row>
    <row r="46" spans="1:23" x14ac:dyDescent="0.3">
      <c r="A46" s="145" t="s">
        <v>252</v>
      </c>
      <c r="B46" s="58" t="s">
        <v>87</v>
      </c>
      <c r="C46" s="59"/>
      <c r="D46" s="59"/>
      <c r="E46" s="59"/>
      <c r="F46" s="59"/>
      <c r="G46" s="59"/>
      <c r="H46" s="59"/>
      <c r="I46" s="60"/>
      <c r="J46" s="494" t="s">
        <v>85</v>
      </c>
      <c r="K46" s="184">
        <v>381</v>
      </c>
      <c r="L46" s="184" t="s">
        <v>54</v>
      </c>
      <c r="M46" s="185"/>
      <c r="N46" s="186">
        <v>165209</v>
      </c>
      <c r="O46" s="174">
        <v>100000</v>
      </c>
      <c r="P46" s="175">
        <v>90426</v>
      </c>
      <c r="Q46" s="176">
        <f t="shared" si="0"/>
        <v>54.734306242395988</v>
      </c>
      <c r="R46" s="177">
        <f t="shared" si="1"/>
        <v>90.426000000000002</v>
      </c>
      <c r="W46" s="62"/>
    </row>
    <row r="47" spans="1:23" ht="19.2" customHeight="1" x14ac:dyDescent="0.3">
      <c r="A47" s="109"/>
      <c r="B47" s="99"/>
      <c r="C47" s="100"/>
      <c r="D47" s="100"/>
      <c r="E47" s="100"/>
      <c r="F47" s="100"/>
      <c r="G47" s="100"/>
      <c r="H47" s="100"/>
      <c r="I47" s="101"/>
      <c r="J47" s="495"/>
      <c r="K47" s="503" t="s">
        <v>183</v>
      </c>
      <c r="L47" s="503"/>
      <c r="M47" s="504"/>
      <c r="N47" s="187">
        <f>N48+N142+N159+N220+N258+N290+N311</f>
        <v>9087568</v>
      </c>
      <c r="O47" s="110">
        <f>O48+O142+O159+O220+O258+O290+O311</f>
        <v>18168366</v>
      </c>
      <c r="P47" s="110">
        <f>P48+P142+P159+P220+P258+P290+P311</f>
        <v>10332584</v>
      </c>
      <c r="Q47" s="111">
        <f t="shared" si="0"/>
        <v>113.70021110158406</v>
      </c>
      <c r="R47" s="112">
        <f t="shared" si="1"/>
        <v>56.871289360859421</v>
      </c>
      <c r="W47" s="62"/>
    </row>
    <row r="48" spans="1:23" ht="18" customHeight="1" x14ac:dyDescent="0.3">
      <c r="A48" s="259"/>
      <c r="B48" s="268"/>
      <c r="C48" s="269"/>
      <c r="D48" s="269"/>
      <c r="E48" s="269"/>
      <c r="F48" s="269"/>
      <c r="G48" s="269"/>
      <c r="H48" s="269"/>
      <c r="I48" s="270"/>
      <c r="J48" s="484"/>
      <c r="K48" s="261" t="s">
        <v>187</v>
      </c>
      <c r="L48" s="261"/>
      <c r="M48" s="262"/>
      <c r="N48" s="263">
        <f>N49+N132</f>
        <v>2217656</v>
      </c>
      <c r="O48" s="271">
        <f>O49+O132</f>
        <v>2648521</v>
      </c>
      <c r="P48" s="272">
        <f>P49+P132</f>
        <v>2590819</v>
      </c>
      <c r="Q48" s="266">
        <f t="shared" si="0"/>
        <v>116.82691093659253</v>
      </c>
      <c r="R48" s="267">
        <f t="shared" si="1"/>
        <v>97.821350104454524</v>
      </c>
      <c r="W48" s="62"/>
    </row>
    <row r="49" spans="1:23" s="14" customFormat="1" x14ac:dyDescent="0.3">
      <c r="A49" s="113"/>
      <c r="B49" s="78"/>
      <c r="C49" s="79"/>
      <c r="D49" s="79"/>
      <c r="E49" s="79"/>
      <c r="F49" s="79"/>
      <c r="G49" s="79"/>
      <c r="H49" s="79"/>
      <c r="I49" s="80"/>
      <c r="J49" s="485" t="s">
        <v>5</v>
      </c>
      <c r="K49" s="115" t="s">
        <v>186</v>
      </c>
      <c r="L49" s="115"/>
      <c r="M49" s="116"/>
      <c r="N49" s="228">
        <f>SUM(N50)</f>
        <v>2092876</v>
      </c>
      <c r="O49" s="229">
        <f>SUM(O50)</f>
        <v>2648521</v>
      </c>
      <c r="P49" s="230">
        <f>SUM(P50)</f>
        <v>2590819</v>
      </c>
      <c r="Q49" s="120">
        <f t="shared" si="0"/>
        <v>123.79228391935308</v>
      </c>
      <c r="R49" s="121">
        <f t="shared" si="1"/>
        <v>97.821350104454524</v>
      </c>
      <c r="W49" s="62"/>
    </row>
    <row r="50" spans="1:23" x14ac:dyDescent="0.3">
      <c r="A50" s="155" t="s">
        <v>253</v>
      </c>
      <c r="B50" s="96" t="s">
        <v>87</v>
      </c>
      <c r="C50" s="97"/>
      <c r="D50" s="97" t="s">
        <v>96</v>
      </c>
      <c r="E50" s="97" t="s">
        <v>11</v>
      </c>
      <c r="F50" s="97" t="s">
        <v>157</v>
      </c>
      <c r="G50" s="97"/>
      <c r="H50" s="97" t="s">
        <v>159</v>
      </c>
      <c r="I50" s="98"/>
      <c r="J50" s="96"/>
      <c r="K50" s="470" t="s">
        <v>95</v>
      </c>
      <c r="L50" s="156"/>
      <c r="M50" s="157"/>
      <c r="N50" s="188">
        <f>N51+N71+N88+N92+N96+N100+N104+N120+N108+N116</f>
        <v>2092876</v>
      </c>
      <c r="O50" s="189">
        <f>O51+O71+O88+O92+O96+O100+O104+O120+O108+O116+O80+O84+O112+O124+O128</f>
        <v>2648521</v>
      </c>
      <c r="P50" s="189">
        <f>P51+P71+P88+P92+P96+P100+P104+P120+P108+P116+P80+P84+P112+P124+P128</f>
        <v>2590819</v>
      </c>
      <c r="Q50" s="473">
        <f t="shared" si="0"/>
        <v>123.79228391935308</v>
      </c>
      <c r="R50" s="162">
        <f t="shared" si="1"/>
        <v>97.821350104454524</v>
      </c>
      <c r="W50" s="62"/>
    </row>
    <row r="51" spans="1:23" x14ac:dyDescent="0.3">
      <c r="A51" s="167" t="s">
        <v>254</v>
      </c>
      <c r="B51" s="106" t="s">
        <v>87</v>
      </c>
      <c r="C51" s="106"/>
      <c r="D51" s="106" t="s">
        <v>96</v>
      </c>
      <c r="E51" s="106" t="s">
        <v>11</v>
      </c>
      <c r="F51" s="106" t="s">
        <v>157</v>
      </c>
      <c r="G51" s="106"/>
      <c r="H51" s="106"/>
      <c r="I51" s="106"/>
      <c r="J51" s="498" t="s">
        <v>94</v>
      </c>
      <c r="K51" s="471" t="s">
        <v>188</v>
      </c>
      <c r="L51" s="168"/>
      <c r="M51" s="169"/>
      <c r="N51" s="141">
        <f>SUM(N52)</f>
        <v>1552002</v>
      </c>
      <c r="O51" s="141">
        <f>SUM(O52)</f>
        <v>1750000</v>
      </c>
      <c r="P51" s="141">
        <f>SUM(P52)</f>
        <v>1976518</v>
      </c>
      <c r="Q51" s="450">
        <f t="shared" si="0"/>
        <v>127.35279980309303</v>
      </c>
      <c r="R51" s="172">
        <f t="shared" si="1"/>
        <v>112.94388571428571</v>
      </c>
      <c r="W51" s="62"/>
    </row>
    <row r="52" spans="1:23" x14ac:dyDescent="0.3">
      <c r="A52" s="145" t="s">
        <v>254</v>
      </c>
      <c r="B52" s="53"/>
      <c r="C52" s="53"/>
      <c r="D52" s="53"/>
      <c r="E52" s="53"/>
      <c r="F52" s="53"/>
      <c r="G52" s="53"/>
      <c r="H52" s="53"/>
      <c r="I52" s="53"/>
      <c r="J52" s="489" t="s">
        <v>94</v>
      </c>
      <c r="K52" s="275">
        <v>3</v>
      </c>
      <c r="L52" s="146" t="s">
        <v>10</v>
      </c>
      <c r="M52" s="147"/>
      <c r="N52" s="149">
        <v>1552002</v>
      </c>
      <c r="O52" s="149">
        <v>1750000</v>
      </c>
      <c r="P52" s="149">
        <f>P53+P59+P64+P68+P67</f>
        <v>1976518</v>
      </c>
      <c r="Q52" s="244">
        <f t="shared" si="0"/>
        <v>127.35279980309303</v>
      </c>
      <c r="R52" s="152">
        <f t="shared" si="1"/>
        <v>112.94388571428571</v>
      </c>
      <c r="W52" s="62"/>
    </row>
    <row r="53" spans="1:23" x14ac:dyDescent="0.3">
      <c r="A53" s="145" t="s">
        <v>254</v>
      </c>
      <c r="B53" s="53"/>
      <c r="C53" s="53"/>
      <c r="D53" s="53"/>
      <c r="E53" s="53"/>
      <c r="F53" s="53"/>
      <c r="G53" s="53"/>
      <c r="H53" s="53"/>
      <c r="I53" s="53"/>
      <c r="J53" s="489" t="s">
        <v>94</v>
      </c>
      <c r="K53" s="275">
        <v>31</v>
      </c>
      <c r="L53" s="146" t="s">
        <v>36</v>
      </c>
      <c r="M53" s="147"/>
      <c r="N53" s="149">
        <v>707406</v>
      </c>
      <c r="O53" s="149">
        <v>769000</v>
      </c>
      <c r="P53" s="149">
        <f>SUM(P54:P58)</f>
        <v>776773</v>
      </c>
      <c r="Q53" s="244">
        <f t="shared" si="0"/>
        <v>109.80582579169528</v>
      </c>
      <c r="R53" s="152">
        <f t="shared" si="1"/>
        <v>101.0107932379714</v>
      </c>
      <c r="S53" s="11"/>
      <c r="W53" s="62"/>
    </row>
    <row r="54" spans="1:23" x14ac:dyDescent="0.3">
      <c r="A54" s="145" t="s">
        <v>254</v>
      </c>
      <c r="B54" s="53" t="s">
        <v>87</v>
      </c>
      <c r="C54" s="53"/>
      <c r="D54" s="53"/>
      <c r="E54" s="53"/>
      <c r="F54" s="53"/>
      <c r="G54" s="53"/>
      <c r="H54" s="53"/>
      <c r="I54" s="53"/>
      <c r="J54" s="489" t="s">
        <v>94</v>
      </c>
      <c r="K54" s="275">
        <v>311</v>
      </c>
      <c r="L54" s="615" t="s">
        <v>37</v>
      </c>
      <c r="M54" s="616"/>
      <c r="N54" s="149">
        <v>511299</v>
      </c>
      <c r="O54" s="149">
        <v>540000</v>
      </c>
      <c r="P54" s="149">
        <v>538279</v>
      </c>
      <c r="Q54" s="244">
        <f t="shared" si="0"/>
        <v>105.27675587083097</v>
      </c>
      <c r="R54" s="152">
        <f t="shared" si="1"/>
        <v>99.681296296296296</v>
      </c>
      <c r="S54" s="11"/>
      <c r="W54" s="62"/>
    </row>
    <row r="55" spans="1:23" x14ac:dyDescent="0.3">
      <c r="A55" s="145" t="s">
        <v>254</v>
      </c>
      <c r="B55" s="53" t="s">
        <v>87</v>
      </c>
      <c r="C55" s="53"/>
      <c r="D55" s="53"/>
      <c r="E55" s="53"/>
      <c r="F55" s="53" t="s">
        <v>157</v>
      </c>
      <c r="G55" s="53"/>
      <c r="H55" s="53"/>
      <c r="I55" s="53"/>
      <c r="J55" s="489" t="s">
        <v>94</v>
      </c>
      <c r="K55" s="275" t="s">
        <v>38</v>
      </c>
      <c r="L55" s="146" t="s">
        <v>39</v>
      </c>
      <c r="M55" s="147"/>
      <c r="N55" s="149">
        <v>77359</v>
      </c>
      <c r="O55" s="149">
        <v>98000</v>
      </c>
      <c r="P55" s="149">
        <v>97391</v>
      </c>
      <c r="Q55" s="244">
        <f t="shared" si="0"/>
        <v>125.89485386315748</v>
      </c>
      <c r="R55" s="152">
        <f t="shared" si="1"/>
        <v>99.378571428571433</v>
      </c>
      <c r="S55" s="11"/>
      <c r="W55" s="11"/>
    </row>
    <row r="56" spans="1:23" x14ac:dyDescent="0.3">
      <c r="A56" s="145" t="s">
        <v>254</v>
      </c>
      <c r="B56" s="53" t="s">
        <v>87</v>
      </c>
      <c r="C56" s="53"/>
      <c r="D56" s="53"/>
      <c r="E56" s="53"/>
      <c r="F56" s="53"/>
      <c r="G56" s="53"/>
      <c r="H56" s="53"/>
      <c r="I56" s="53"/>
      <c r="J56" s="489" t="s">
        <v>94</v>
      </c>
      <c r="K56" s="275">
        <v>312</v>
      </c>
      <c r="L56" s="146" t="s">
        <v>40</v>
      </c>
      <c r="M56" s="147"/>
      <c r="N56" s="149">
        <v>21619</v>
      </c>
      <c r="O56" s="77">
        <v>25000</v>
      </c>
      <c r="P56" s="77">
        <v>36231</v>
      </c>
      <c r="Q56" s="244">
        <f>P56/N56*100</f>
        <v>167.58869512928442</v>
      </c>
      <c r="R56" s="152">
        <f t="shared" si="1"/>
        <v>144.92400000000001</v>
      </c>
      <c r="S56" s="11"/>
      <c r="W56" s="11"/>
    </row>
    <row r="57" spans="1:23" x14ac:dyDescent="0.3">
      <c r="A57" s="145" t="s">
        <v>254</v>
      </c>
      <c r="B57" s="53" t="s">
        <v>87</v>
      </c>
      <c r="C57" s="53"/>
      <c r="D57" s="53"/>
      <c r="E57" s="53"/>
      <c r="F57" s="53"/>
      <c r="G57" s="53"/>
      <c r="H57" s="53"/>
      <c r="I57" s="53"/>
      <c r="J57" s="489" t="s">
        <v>94</v>
      </c>
      <c r="K57" s="275">
        <v>313</v>
      </c>
      <c r="L57" s="146" t="s">
        <v>41</v>
      </c>
      <c r="M57" s="147"/>
      <c r="N57" s="149">
        <v>84365</v>
      </c>
      <c r="O57" s="77">
        <v>90000</v>
      </c>
      <c r="P57" s="535">
        <v>88802</v>
      </c>
      <c r="Q57" s="244">
        <f t="shared" si="0"/>
        <v>105.25928998992472</v>
      </c>
      <c r="R57" s="152">
        <f t="shared" si="1"/>
        <v>98.668888888888887</v>
      </c>
      <c r="S57" s="11"/>
      <c r="W57" s="11"/>
    </row>
    <row r="58" spans="1:23" x14ac:dyDescent="0.3">
      <c r="A58" s="145" t="s">
        <v>254</v>
      </c>
      <c r="B58" s="53" t="s">
        <v>87</v>
      </c>
      <c r="C58" s="53"/>
      <c r="D58" s="53"/>
      <c r="E58" s="53"/>
      <c r="F58" s="53" t="s">
        <v>157</v>
      </c>
      <c r="G58" s="53"/>
      <c r="H58" s="53"/>
      <c r="I58" s="53"/>
      <c r="J58" s="489" t="s">
        <v>94</v>
      </c>
      <c r="K58" s="275" t="s">
        <v>42</v>
      </c>
      <c r="L58" s="146" t="s">
        <v>43</v>
      </c>
      <c r="M58" s="147"/>
      <c r="N58" s="149">
        <v>12764</v>
      </c>
      <c r="O58" s="77">
        <v>16000</v>
      </c>
      <c r="P58" s="535">
        <v>16070</v>
      </c>
      <c r="Q58" s="244">
        <f t="shared" si="0"/>
        <v>125.90097148229395</v>
      </c>
      <c r="R58" s="152">
        <f t="shared" si="1"/>
        <v>100.4375</v>
      </c>
      <c r="S58" s="11"/>
      <c r="W58" s="11"/>
    </row>
    <row r="59" spans="1:23" x14ac:dyDescent="0.3">
      <c r="A59" s="145" t="s">
        <v>254</v>
      </c>
      <c r="B59" s="53"/>
      <c r="C59" s="53"/>
      <c r="D59" s="53"/>
      <c r="E59" s="53"/>
      <c r="F59" s="53"/>
      <c r="G59" s="53"/>
      <c r="H59" s="53"/>
      <c r="I59" s="53"/>
      <c r="J59" s="489" t="s">
        <v>94</v>
      </c>
      <c r="K59" s="275">
        <v>32</v>
      </c>
      <c r="L59" s="146" t="s">
        <v>44</v>
      </c>
      <c r="M59" s="147"/>
      <c r="N59" s="149">
        <v>786877</v>
      </c>
      <c r="O59" s="149">
        <v>710000</v>
      </c>
      <c r="P59" s="149">
        <f>P60+P61+P62+P63</f>
        <v>956802</v>
      </c>
      <c r="Q59" s="244">
        <f t="shared" si="0"/>
        <v>121.5948617128217</v>
      </c>
      <c r="R59" s="152">
        <f t="shared" si="1"/>
        <v>134.76084507042253</v>
      </c>
      <c r="S59" s="11"/>
      <c r="W59" s="11"/>
    </row>
    <row r="60" spans="1:23" x14ac:dyDescent="0.3">
      <c r="A60" s="145" t="s">
        <v>254</v>
      </c>
      <c r="B60" s="53" t="s">
        <v>87</v>
      </c>
      <c r="C60" s="53"/>
      <c r="D60" s="53"/>
      <c r="E60" s="53"/>
      <c r="F60" s="53"/>
      <c r="G60" s="53"/>
      <c r="H60" s="53"/>
      <c r="I60" s="53"/>
      <c r="J60" s="489" t="s">
        <v>94</v>
      </c>
      <c r="K60" s="275">
        <v>321</v>
      </c>
      <c r="L60" s="146" t="s">
        <v>45</v>
      </c>
      <c r="M60" s="147"/>
      <c r="N60" s="149">
        <v>23592</v>
      </c>
      <c r="O60" s="77">
        <v>20000</v>
      </c>
      <c r="P60" s="77">
        <v>19963</v>
      </c>
      <c r="Q60" s="244">
        <f t="shared" si="0"/>
        <v>84.617667005764659</v>
      </c>
      <c r="R60" s="152">
        <f t="shared" si="1"/>
        <v>99.814999999999998</v>
      </c>
      <c r="S60" s="11"/>
      <c r="W60" s="11"/>
    </row>
    <row r="61" spans="1:23" x14ac:dyDescent="0.3">
      <c r="A61" s="145" t="s">
        <v>254</v>
      </c>
      <c r="B61" s="53" t="s">
        <v>87</v>
      </c>
      <c r="C61" s="53"/>
      <c r="D61" s="53" t="s">
        <v>96</v>
      </c>
      <c r="E61" s="53"/>
      <c r="F61" s="53"/>
      <c r="G61" s="53"/>
      <c r="H61" s="53"/>
      <c r="I61" s="53"/>
      <c r="J61" s="489" t="s">
        <v>94</v>
      </c>
      <c r="K61" s="275">
        <v>322</v>
      </c>
      <c r="L61" s="146" t="s">
        <v>89</v>
      </c>
      <c r="M61" s="147"/>
      <c r="N61" s="149">
        <v>144208</v>
      </c>
      <c r="O61" s="77">
        <v>120000</v>
      </c>
      <c r="P61" s="77">
        <v>160053</v>
      </c>
      <c r="Q61" s="244">
        <f t="shared" si="0"/>
        <v>110.9876012426495</v>
      </c>
      <c r="R61" s="152">
        <f t="shared" si="1"/>
        <v>133.3775</v>
      </c>
      <c r="S61" s="11"/>
      <c r="W61" s="11"/>
    </row>
    <row r="62" spans="1:23" x14ac:dyDescent="0.3">
      <c r="A62" s="145" t="s">
        <v>254</v>
      </c>
      <c r="B62" s="53" t="s">
        <v>87</v>
      </c>
      <c r="C62" s="53"/>
      <c r="D62" s="53" t="s">
        <v>96</v>
      </c>
      <c r="E62" s="53" t="s">
        <v>11</v>
      </c>
      <c r="F62" s="53"/>
      <c r="G62" s="53"/>
      <c r="H62" s="53"/>
      <c r="I62" s="53"/>
      <c r="J62" s="489" t="s">
        <v>94</v>
      </c>
      <c r="K62" s="275">
        <v>323</v>
      </c>
      <c r="L62" s="146" t="s">
        <v>47</v>
      </c>
      <c r="M62" s="147"/>
      <c r="N62" s="149">
        <v>397486</v>
      </c>
      <c r="O62" s="77">
        <v>420000</v>
      </c>
      <c r="P62" s="468">
        <v>658056</v>
      </c>
      <c r="Q62" s="244">
        <f t="shared" si="0"/>
        <v>165.55451009595305</v>
      </c>
      <c r="R62" s="152">
        <f t="shared" si="1"/>
        <v>156.68</v>
      </c>
      <c r="S62" s="11"/>
      <c r="W62" s="11"/>
    </row>
    <row r="63" spans="1:23" x14ac:dyDescent="0.3">
      <c r="A63" s="145" t="s">
        <v>254</v>
      </c>
      <c r="B63" s="53" t="s">
        <v>87</v>
      </c>
      <c r="C63" s="53"/>
      <c r="D63" s="53" t="s">
        <v>96</v>
      </c>
      <c r="E63" s="53" t="s">
        <v>11</v>
      </c>
      <c r="F63" s="53"/>
      <c r="G63" s="53"/>
      <c r="H63" s="53"/>
      <c r="I63" s="53"/>
      <c r="J63" s="489" t="s">
        <v>94</v>
      </c>
      <c r="K63" s="275">
        <v>329</v>
      </c>
      <c r="L63" s="146" t="s">
        <v>48</v>
      </c>
      <c r="M63" s="147"/>
      <c r="N63" s="149">
        <v>221591</v>
      </c>
      <c r="O63" s="77">
        <v>150000</v>
      </c>
      <c r="P63" s="77">
        <v>118730</v>
      </c>
      <c r="Q63" s="244">
        <f t="shared" si="0"/>
        <v>53.580695966893963</v>
      </c>
      <c r="R63" s="152">
        <f t="shared" si="1"/>
        <v>79.153333333333336</v>
      </c>
      <c r="S63" s="11"/>
      <c r="W63" s="11"/>
    </row>
    <row r="64" spans="1:23" x14ac:dyDescent="0.3">
      <c r="A64" s="145" t="s">
        <v>254</v>
      </c>
      <c r="B64" s="53"/>
      <c r="C64" s="53"/>
      <c r="D64" s="53"/>
      <c r="E64" s="53"/>
      <c r="F64" s="53"/>
      <c r="G64" s="53"/>
      <c r="H64" s="53"/>
      <c r="I64" s="53"/>
      <c r="J64" s="489" t="s">
        <v>94</v>
      </c>
      <c r="K64" s="275">
        <v>34</v>
      </c>
      <c r="L64" s="146" t="s">
        <v>49</v>
      </c>
      <c r="M64" s="147"/>
      <c r="N64" s="149">
        <v>8620</v>
      </c>
      <c r="O64" s="149">
        <v>14000</v>
      </c>
      <c r="P64" s="149">
        <f>P65</f>
        <v>13297</v>
      </c>
      <c r="Q64" s="244">
        <f t="shared" si="0"/>
        <v>154.25754060324826</v>
      </c>
      <c r="R64" s="152">
        <f t="shared" si="1"/>
        <v>94.978571428571428</v>
      </c>
      <c r="S64" s="11"/>
      <c r="W64" s="11"/>
    </row>
    <row r="65" spans="1:19" x14ac:dyDescent="0.3">
      <c r="A65" s="145" t="s">
        <v>254</v>
      </c>
      <c r="B65" s="53" t="s">
        <v>87</v>
      </c>
      <c r="C65" s="53"/>
      <c r="D65" s="53"/>
      <c r="E65" s="53"/>
      <c r="F65" s="53"/>
      <c r="G65" s="53"/>
      <c r="H65" s="53"/>
      <c r="I65" s="53"/>
      <c r="J65" s="489" t="s">
        <v>94</v>
      </c>
      <c r="K65" s="275">
        <v>343</v>
      </c>
      <c r="L65" s="146" t="s">
        <v>50</v>
      </c>
      <c r="M65" s="147"/>
      <c r="N65" s="149">
        <v>8620</v>
      </c>
      <c r="O65" s="77">
        <v>14000</v>
      </c>
      <c r="P65" s="77">
        <v>13297</v>
      </c>
      <c r="Q65" s="244">
        <f t="shared" si="0"/>
        <v>154.25754060324826</v>
      </c>
      <c r="R65" s="152">
        <f t="shared" si="1"/>
        <v>94.978571428571428</v>
      </c>
      <c r="S65" s="11"/>
    </row>
    <row r="66" spans="1:19" s="9" customFormat="1" x14ac:dyDescent="0.3">
      <c r="A66" s="145" t="s">
        <v>254</v>
      </c>
      <c r="B66" s="53"/>
      <c r="C66" s="53"/>
      <c r="D66" s="53"/>
      <c r="E66" s="53"/>
      <c r="F66" s="53"/>
      <c r="G66" s="53"/>
      <c r="H66" s="53"/>
      <c r="I66" s="53"/>
      <c r="J66" s="489" t="s">
        <v>94</v>
      </c>
      <c r="K66" s="275" t="s">
        <v>356</v>
      </c>
      <c r="L66" s="146" t="s">
        <v>357</v>
      </c>
      <c r="M66" s="147"/>
      <c r="N66" s="149">
        <v>0</v>
      </c>
      <c r="O66" s="77">
        <v>207000</v>
      </c>
      <c r="P66" s="77">
        <f>P67</f>
        <v>208020</v>
      </c>
      <c r="Q66" s="244">
        <v>0</v>
      </c>
      <c r="R66" s="152">
        <f>P66/O66*100</f>
        <v>100.49275362318841</v>
      </c>
      <c r="S66" s="11"/>
    </row>
    <row r="67" spans="1:19" s="9" customFormat="1" x14ac:dyDescent="0.3">
      <c r="A67" s="145" t="s">
        <v>254</v>
      </c>
      <c r="B67" s="53"/>
      <c r="C67" s="53"/>
      <c r="D67" s="53"/>
      <c r="E67" s="53"/>
      <c r="F67" s="53"/>
      <c r="G67" s="53"/>
      <c r="H67" s="53"/>
      <c r="I67" s="53"/>
      <c r="J67" s="489" t="s">
        <v>94</v>
      </c>
      <c r="K67" s="275" t="s">
        <v>358</v>
      </c>
      <c r="L67" s="146" t="s">
        <v>408</v>
      </c>
      <c r="M67" s="147"/>
      <c r="N67" s="149">
        <v>0</v>
      </c>
      <c r="O67" s="77">
        <v>207000</v>
      </c>
      <c r="P67" s="77">
        <v>208020</v>
      </c>
      <c r="Q67" s="244">
        <v>0</v>
      </c>
      <c r="R67" s="152">
        <f>P67/O67*100</f>
        <v>100.49275362318841</v>
      </c>
      <c r="S67" s="11"/>
    </row>
    <row r="68" spans="1:19" s="9" customFormat="1" x14ac:dyDescent="0.3">
      <c r="A68" s="145" t="s">
        <v>254</v>
      </c>
      <c r="B68" s="53"/>
      <c r="C68" s="53"/>
      <c r="D68" s="53"/>
      <c r="E68" s="53"/>
      <c r="F68" s="53"/>
      <c r="G68" s="53"/>
      <c r="H68" s="53"/>
      <c r="I68" s="53"/>
      <c r="J68" s="489" t="s">
        <v>94</v>
      </c>
      <c r="K68" s="275" t="s">
        <v>127</v>
      </c>
      <c r="L68" s="615" t="s">
        <v>93</v>
      </c>
      <c r="M68" s="616"/>
      <c r="N68" s="149">
        <v>49099</v>
      </c>
      <c r="O68" s="77">
        <v>50000</v>
      </c>
      <c r="P68" s="77">
        <f>SUM(P69:P70)</f>
        <v>21626</v>
      </c>
      <c r="Q68" s="244">
        <f t="shared" si="0"/>
        <v>44.045703578484286</v>
      </c>
      <c r="R68" s="152">
        <f t="shared" si="1"/>
        <v>43.252000000000002</v>
      </c>
      <c r="S68" s="11"/>
    </row>
    <row r="69" spans="1:19" s="9" customFormat="1" x14ac:dyDescent="0.3">
      <c r="A69" s="145" t="s">
        <v>254</v>
      </c>
      <c r="B69" s="53" t="s">
        <v>87</v>
      </c>
      <c r="C69" s="53"/>
      <c r="D69" s="53"/>
      <c r="E69" s="53"/>
      <c r="F69" s="53"/>
      <c r="G69" s="53"/>
      <c r="H69" s="53"/>
      <c r="I69" s="53"/>
      <c r="J69" s="489" t="s">
        <v>94</v>
      </c>
      <c r="K69" s="275" t="s">
        <v>152</v>
      </c>
      <c r="L69" s="512" t="s">
        <v>54</v>
      </c>
      <c r="M69" s="513"/>
      <c r="N69" s="149">
        <v>49099</v>
      </c>
      <c r="O69" s="77">
        <v>40000</v>
      </c>
      <c r="P69" s="77">
        <v>21626</v>
      </c>
      <c r="Q69" s="244">
        <f t="shared" si="0"/>
        <v>44.045703578484286</v>
      </c>
      <c r="R69" s="152">
        <f t="shared" si="1"/>
        <v>54.064999999999998</v>
      </c>
      <c r="S69" s="11"/>
    </row>
    <row r="70" spans="1:19" s="9" customFormat="1" x14ac:dyDescent="0.3">
      <c r="A70" s="145" t="s">
        <v>254</v>
      </c>
      <c r="B70" s="53" t="s">
        <v>87</v>
      </c>
      <c r="C70" s="53"/>
      <c r="D70" s="53"/>
      <c r="E70" s="53"/>
      <c r="F70" s="53"/>
      <c r="G70" s="53"/>
      <c r="H70" s="53"/>
      <c r="I70" s="53"/>
      <c r="J70" s="489" t="s">
        <v>94</v>
      </c>
      <c r="K70" s="275" t="s">
        <v>125</v>
      </c>
      <c r="L70" s="615" t="s">
        <v>126</v>
      </c>
      <c r="M70" s="616"/>
      <c r="N70" s="149">
        <v>0</v>
      </c>
      <c r="O70" s="77">
        <v>10000</v>
      </c>
      <c r="P70" s="77">
        <v>0</v>
      </c>
      <c r="Q70" s="244">
        <v>0</v>
      </c>
      <c r="R70" s="152">
        <v>0</v>
      </c>
      <c r="S70" s="11"/>
    </row>
    <row r="71" spans="1:19" x14ac:dyDescent="0.3">
      <c r="A71" s="137" t="s">
        <v>255</v>
      </c>
      <c r="B71" s="103" t="s">
        <v>87</v>
      </c>
      <c r="C71" s="103"/>
      <c r="D71" s="103" t="s">
        <v>96</v>
      </c>
      <c r="E71" s="103" t="s">
        <v>11</v>
      </c>
      <c r="F71" s="103"/>
      <c r="G71" s="103"/>
      <c r="H71" s="103" t="s">
        <v>159</v>
      </c>
      <c r="I71" s="103"/>
      <c r="J71" s="488" t="s">
        <v>94</v>
      </c>
      <c r="K71" s="273" t="s">
        <v>190</v>
      </c>
      <c r="L71" s="138"/>
      <c r="M71" s="139"/>
      <c r="N71" s="141">
        <f t="shared" ref="N71" si="10">N72</f>
        <v>343903</v>
      </c>
      <c r="O71" s="164">
        <f>O72+O75</f>
        <v>248421</v>
      </c>
      <c r="P71" s="164">
        <f>P72+P75</f>
        <v>239962</v>
      </c>
      <c r="Q71" s="248">
        <f t="shared" si="0"/>
        <v>69.776070578040901</v>
      </c>
      <c r="R71" s="144">
        <f t="shared" si="1"/>
        <v>96.594893346375713</v>
      </c>
      <c r="S71" s="11"/>
    </row>
    <row r="72" spans="1:19" x14ac:dyDescent="0.3">
      <c r="A72" s="145" t="s">
        <v>255</v>
      </c>
      <c r="B72" s="53"/>
      <c r="C72" s="53"/>
      <c r="D72" s="53"/>
      <c r="E72" s="53"/>
      <c r="F72" s="53"/>
      <c r="G72" s="53"/>
      <c r="H72" s="53"/>
      <c r="I72" s="53"/>
      <c r="J72" s="489" t="s">
        <v>94</v>
      </c>
      <c r="K72" s="277" t="s">
        <v>96</v>
      </c>
      <c r="L72" s="146" t="s">
        <v>10</v>
      </c>
      <c r="M72" s="147"/>
      <c r="N72" s="149">
        <v>343903</v>
      </c>
      <c r="O72" s="77">
        <v>210000</v>
      </c>
      <c r="P72" s="77">
        <f>P73</f>
        <v>41535</v>
      </c>
      <c r="Q72" s="244">
        <f t="shared" si="0"/>
        <v>12.077533490548205</v>
      </c>
      <c r="R72" s="152">
        <f t="shared" si="1"/>
        <v>19.778571428571428</v>
      </c>
    </row>
    <row r="73" spans="1:19" x14ac:dyDescent="0.3">
      <c r="A73" s="145" t="s">
        <v>255</v>
      </c>
      <c r="B73" s="53"/>
      <c r="C73" s="53"/>
      <c r="D73" s="53"/>
      <c r="E73" s="53"/>
      <c r="F73" s="53"/>
      <c r="G73" s="53"/>
      <c r="H73" s="53"/>
      <c r="I73" s="53"/>
      <c r="J73" s="489" t="s">
        <v>94</v>
      </c>
      <c r="K73" s="277" t="s">
        <v>91</v>
      </c>
      <c r="L73" s="146" t="s">
        <v>44</v>
      </c>
      <c r="M73" s="147"/>
      <c r="N73" s="149">
        <v>343903</v>
      </c>
      <c r="O73" s="77">
        <v>210000</v>
      </c>
      <c r="P73" s="77">
        <f>P74</f>
        <v>41535</v>
      </c>
      <c r="Q73" s="244">
        <f t="shared" si="0"/>
        <v>12.077533490548205</v>
      </c>
      <c r="R73" s="152">
        <f t="shared" si="1"/>
        <v>19.778571428571428</v>
      </c>
    </row>
    <row r="74" spans="1:19" x14ac:dyDescent="0.3">
      <c r="A74" s="145" t="s">
        <v>255</v>
      </c>
      <c r="B74" s="53" t="s">
        <v>87</v>
      </c>
      <c r="C74" s="53"/>
      <c r="D74" s="53" t="s">
        <v>96</v>
      </c>
      <c r="E74" s="53" t="s">
        <v>11</v>
      </c>
      <c r="F74" s="53"/>
      <c r="G74" s="53"/>
      <c r="H74" s="53" t="s">
        <v>159</v>
      </c>
      <c r="I74" s="53"/>
      <c r="J74" s="489" t="s">
        <v>94</v>
      </c>
      <c r="K74" s="277" t="s">
        <v>90</v>
      </c>
      <c r="L74" s="146" t="s">
        <v>47</v>
      </c>
      <c r="M74" s="147"/>
      <c r="N74" s="149">
        <v>343903</v>
      </c>
      <c r="O74" s="77">
        <v>210000</v>
      </c>
      <c r="P74" s="468">
        <v>41535</v>
      </c>
      <c r="Q74" s="244">
        <f t="shared" si="0"/>
        <v>12.077533490548205</v>
      </c>
      <c r="R74" s="152">
        <f t="shared" si="1"/>
        <v>19.778571428571428</v>
      </c>
    </row>
    <row r="75" spans="1:19" s="9" customFormat="1" x14ac:dyDescent="0.3">
      <c r="A75" s="145" t="s">
        <v>255</v>
      </c>
      <c r="B75" s="53"/>
      <c r="C75" s="53"/>
      <c r="D75" s="53"/>
      <c r="E75" s="53"/>
      <c r="F75" s="53"/>
      <c r="G75" s="53"/>
      <c r="H75" s="53"/>
      <c r="I75" s="53"/>
      <c r="J75" s="489" t="s">
        <v>94</v>
      </c>
      <c r="K75" s="277" t="s">
        <v>11</v>
      </c>
      <c r="L75" s="146" t="s">
        <v>12</v>
      </c>
      <c r="M75" s="147"/>
      <c r="N75" s="149">
        <v>0</v>
      </c>
      <c r="O75" s="77">
        <v>38421</v>
      </c>
      <c r="P75" s="468">
        <f>P77+P78</f>
        <v>198427</v>
      </c>
      <c r="Q75" s="244">
        <v>0</v>
      </c>
      <c r="R75" s="152">
        <f>P75/O75*100</f>
        <v>516.45454308841522</v>
      </c>
    </row>
    <row r="76" spans="1:19" s="9" customFormat="1" x14ac:dyDescent="0.3">
      <c r="A76" s="145" t="s">
        <v>255</v>
      </c>
      <c r="B76" s="53"/>
      <c r="C76" s="53"/>
      <c r="D76" s="53"/>
      <c r="E76" s="53"/>
      <c r="F76" s="53"/>
      <c r="G76" s="53"/>
      <c r="H76" s="53"/>
      <c r="I76" s="53"/>
      <c r="J76" s="489" t="s">
        <v>94</v>
      </c>
      <c r="K76" s="277" t="s">
        <v>97</v>
      </c>
      <c r="L76" s="146" t="s">
        <v>57</v>
      </c>
      <c r="M76" s="147"/>
      <c r="N76" s="149">
        <v>0</v>
      </c>
      <c r="O76" s="77">
        <v>0</v>
      </c>
      <c r="P76" s="468">
        <f>P77</f>
        <v>198427</v>
      </c>
      <c r="Q76" s="244">
        <v>0</v>
      </c>
      <c r="R76" s="152">
        <v>0</v>
      </c>
    </row>
    <row r="77" spans="1:19" s="9" customFormat="1" x14ac:dyDescent="0.3">
      <c r="A77" s="145" t="s">
        <v>255</v>
      </c>
      <c r="B77" s="53"/>
      <c r="C77" s="53"/>
      <c r="D77" s="53"/>
      <c r="E77" s="53"/>
      <c r="F77" s="53"/>
      <c r="G77" s="53"/>
      <c r="H77" s="53"/>
      <c r="I77" s="53"/>
      <c r="J77" s="489" t="s">
        <v>94</v>
      </c>
      <c r="K77" s="277" t="s">
        <v>113</v>
      </c>
      <c r="L77" s="146" t="s">
        <v>58</v>
      </c>
      <c r="M77" s="147"/>
      <c r="N77" s="149">
        <v>0</v>
      </c>
      <c r="O77" s="77">
        <v>0</v>
      </c>
      <c r="P77" s="468">
        <v>198427</v>
      </c>
      <c r="Q77" s="244">
        <v>0</v>
      </c>
      <c r="R77" s="152">
        <v>0</v>
      </c>
    </row>
    <row r="78" spans="1:19" s="9" customFormat="1" x14ac:dyDescent="0.3">
      <c r="A78" s="145" t="s">
        <v>255</v>
      </c>
      <c r="B78" s="53"/>
      <c r="C78" s="53"/>
      <c r="D78" s="53"/>
      <c r="E78" s="53"/>
      <c r="F78" s="53"/>
      <c r="G78" s="53"/>
      <c r="H78" s="53"/>
      <c r="I78" s="53"/>
      <c r="J78" s="489" t="s">
        <v>94</v>
      </c>
      <c r="K78" s="277" t="s">
        <v>360</v>
      </c>
      <c r="L78" s="146" t="s">
        <v>361</v>
      </c>
      <c r="M78" s="147"/>
      <c r="N78" s="149">
        <v>0</v>
      </c>
      <c r="O78" s="77">
        <v>38421</v>
      </c>
      <c r="P78" s="468">
        <v>0</v>
      </c>
      <c r="Q78" s="244">
        <v>0</v>
      </c>
      <c r="R78" s="152">
        <f>P78/O78*100</f>
        <v>0</v>
      </c>
    </row>
    <row r="79" spans="1:19" s="9" customFormat="1" x14ac:dyDescent="0.3">
      <c r="A79" s="145" t="s">
        <v>255</v>
      </c>
      <c r="B79" s="53"/>
      <c r="C79" s="53"/>
      <c r="D79" s="53"/>
      <c r="E79" s="53"/>
      <c r="F79" s="53"/>
      <c r="G79" s="53"/>
      <c r="H79" s="53"/>
      <c r="I79" s="53"/>
      <c r="J79" s="489" t="s">
        <v>94</v>
      </c>
      <c r="K79" s="277" t="s">
        <v>362</v>
      </c>
      <c r="L79" s="146" t="s">
        <v>363</v>
      </c>
      <c r="M79" s="147"/>
      <c r="N79" s="149">
        <v>0</v>
      </c>
      <c r="O79" s="77">
        <v>38421</v>
      </c>
      <c r="P79" s="468">
        <v>0</v>
      </c>
      <c r="Q79" s="244">
        <v>0</v>
      </c>
      <c r="R79" s="152">
        <f>P79/O79*100</f>
        <v>0</v>
      </c>
    </row>
    <row r="80" spans="1:19" s="9" customFormat="1" x14ac:dyDescent="0.3">
      <c r="A80" s="137" t="s">
        <v>256</v>
      </c>
      <c r="B80" s="103" t="s">
        <v>87</v>
      </c>
      <c r="C80" s="103"/>
      <c r="D80" s="103"/>
      <c r="E80" s="103"/>
      <c r="F80" s="103"/>
      <c r="G80" s="103"/>
      <c r="H80" s="103" t="s">
        <v>159</v>
      </c>
      <c r="I80" s="103"/>
      <c r="J80" s="488" t="s">
        <v>94</v>
      </c>
      <c r="K80" s="273" t="s">
        <v>364</v>
      </c>
      <c r="L80" s="138"/>
      <c r="M80" s="139"/>
      <c r="N80" s="141">
        <f t="shared" ref="N80:P80" si="11">N81</f>
        <v>0</v>
      </c>
      <c r="O80" s="164">
        <f t="shared" si="11"/>
        <v>31000</v>
      </c>
      <c r="P80" s="164">
        <f t="shared" si="11"/>
        <v>0</v>
      </c>
      <c r="Q80" s="248">
        <v>0</v>
      </c>
      <c r="R80" s="144">
        <f t="shared" ref="R80" si="12">P80/O80*100</f>
        <v>0</v>
      </c>
    </row>
    <row r="81" spans="1:18" s="9" customFormat="1" x14ac:dyDescent="0.3">
      <c r="A81" s="145" t="s">
        <v>256</v>
      </c>
      <c r="B81" s="53"/>
      <c r="C81" s="53"/>
      <c r="D81" s="53"/>
      <c r="E81" s="53"/>
      <c r="F81" s="53"/>
      <c r="G81" s="53"/>
      <c r="H81" s="53"/>
      <c r="I81" s="53"/>
      <c r="J81" s="489" t="s">
        <v>94</v>
      </c>
      <c r="K81" s="277" t="s">
        <v>96</v>
      </c>
      <c r="L81" s="146" t="s">
        <v>12</v>
      </c>
      <c r="M81" s="147"/>
      <c r="N81" s="149">
        <v>0</v>
      </c>
      <c r="O81" s="77">
        <v>31000</v>
      </c>
      <c r="P81" s="468">
        <v>0</v>
      </c>
      <c r="Q81" s="244">
        <v>0</v>
      </c>
      <c r="R81" s="152">
        <f>P81/O81*100</f>
        <v>0</v>
      </c>
    </row>
    <row r="82" spans="1:18" s="9" customFormat="1" x14ac:dyDescent="0.3">
      <c r="A82" s="145" t="s">
        <v>256</v>
      </c>
      <c r="B82" s="53"/>
      <c r="C82" s="53"/>
      <c r="D82" s="53"/>
      <c r="E82" s="53"/>
      <c r="F82" s="53"/>
      <c r="G82" s="53"/>
      <c r="H82" s="53"/>
      <c r="I82" s="53"/>
      <c r="J82" s="489" t="s">
        <v>94</v>
      </c>
      <c r="K82" s="277" t="s">
        <v>91</v>
      </c>
      <c r="L82" s="146" t="s">
        <v>44</v>
      </c>
      <c r="M82" s="147"/>
      <c r="N82" s="149">
        <v>0</v>
      </c>
      <c r="O82" s="77">
        <v>31000</v>
      </c>
      <c r="P82" s="468">
        <v>0</v>
      </c>
      <c r="Q82" s="244">
        <v>0</v>
      </c>
      <c r="R82" s="152">
        <f t="shared" ref="R82:R83" si="13">P82/O82*100</f>
        <v>0</v>
      </c>
    </row>
    <row r="83" spans="1:18" s="9" customFormat="1" x14ac:dyDescent="0.3">
      <c r="A83" s="145" t="s">
        <v>256</v>
      </c>
      <c r="B83" s="53" t="s">
        <v>87</v>
      </c>
      <c r="C83" s="53"/>
      <c r="D83" s="53"/>
      <c r="E83" s="53"/>
      <c r="F83" s="53"/>
      <c r="G83" s="53"/>
      <c r="H83" s="53" t="s">
        <v>159</v>
      </c>
      <c r="I83" s="53"/>
      <c r="J83" s="489" t="s">
        <v>94</v>
      </c>
      <c r="K83" s="277" t="s">
        <v>90</v>
      </c>
      <c r="L83" s="146" t="s">
        <v>47</v>
      </c>
      <c r="M83" s="147"/>
      <c r="N83" s="149">
        <v>0</v>
      </c>
      <c r="O83" s="77">
        <v>31000</v>
      </c>
      <c r="P83" s="468">
        <v>0</v>
      </c>
      <c r="Q83" s="244">
        <v>0</v>
      </c>
      <c r="R83" s="152">
        <f t="shared" si="13"/>
        <v>0</v>
      </c>
    </row>
    <row r="84" spans="1:18" s="9" customFormat="1" x14ac:dyDescent="0.3">
      <c r="A84" s="137" t="s">
        <v>260</v>
      </c>
      <c r="B84" s="103"/>
      <c r="C84" s="103"/>
      <c r="D84" s="103"/>
      <c r="E84" s="103"/>
      <c r="F84" s="103"/>
      <c r="G84" s="103"/>
      <c r="H84" s="103"/>
      <c r="I84" s="103"/>
      <c r="J84" s="488" t="s">
        <v>94</v>
      </c>
      <c r="K84" s="273" t="s">
        <v>365</v>
      </c>
      <c r="L84" s="138"/>
      <c r="M84" s="139"/>
      <c r="N84" s="141">
        <f t="shared" ref="N84:P84" si="14">N85</f>
        <v>0</v>
      </c>
      <c r="O84" s="164">
        <f t="shared" si="14"/>
        <v>325000</v>
      </c>
      <c r="P84" s="164">
        <f t="shared" si="14"/>
        <v>243302</v>
      </c>
      <c r="Q84" s="248">
        <v>0</v>
      </c>
      <c r="R84" s="144">
        <f t="shared" ref="R84" si="15">P84/O84*100</f>
        <v>74.862153846153845</v>
      </c>
    </row>
    <row r="85" spans="1:18" s="9" customFormat="1" x14ac:dyDescent="0.3">
      <c r="A85" s="145" t="s">
        <v>260</v>
      </c>
      <c r="B85" s="53"/>
      <c r="C85" s="53"/>
      <c r="D85" s="53"/>
      <c r="E85" s="53"/>
      <c r="F85" s="53"/>
      <c r="G85" s="53"/>
      <c r="H85" s="53"/>
      <c r="I85" s="53"/>
      <c r="J85" s="489" t="s">
        <v>94</v>
      </c>
      <c r="K85" s="277" t="s">
        <v>11</v>
      </c>
      <c r="L85" s="146" t="s">
        <v>12</v>
      </c>
      <c r="M85" s="147"/>
      <c r="N85" s="149">
        <v>0</v>
      </c>
      <c r="O85" s="77">
        <v>325000</v>
      </c>
      <c r="P85" s="468">
        <v>243302</v>
      </c>
      <c r="Q85" s="244">
        <v>0</v>
      </c>
      <c r="R85" s="152">
        <f>P85/O85*100</f>
        <v>74.862153846153845</v>
      </c>
    </row>
    <row r="86" spans="1:18" s="9" customFormat="1" x14ac:dyDescent="0.3">
      <c r="A86" s="145" t="s">
        <v>260</v>
      </c>
      <c r="B86" s="53"/>
      <c r="C86" s="53"/>
      <c r="D86" s="53"/>
      <c r="E86" s="53"/>
      <c r="F86" s="53"/>
      <c r="G86" s="53"/>
      <c r="H86" s="53"/>
      <c r="I86" s="53"/>
      <c r="J86" s="489" t="s">
        <v>94</v>
      </c>
      <c r="K86" s="277" t="s">
        <v>360</v>
      </c>
      <c r="L86" s="146" t="s">
        <v>361</v>
      </c>
      <c r="M86" s="147"/>
      <c r="N86" s="149">
        <v>0</v>
      </c>
      <c r="O86" s="77">
        <v>325000</v>
      </c>
      <c r="P86" s="468">
        <v>243302</v>
      </c>
      <c r="Q86" s="244">
        <v>0</v>
      </c>
      <c r="R86" s="152">
        <f>P86/O86*100</f>
        <v>74.862153846153845</v>
      </c>
    </row>
    <row r="87" spans="1:18" s="9" customFormat="1" x14ac:dyDescent="0.3">
      <c r="A87" s="145" t="s">
        <v>260</v>
      </c>
      <c r="B87" s="53"/>
      <c r="C87" s="53"/>
      <c r="D87" s="53"/>
      <c r="E87" s="53"/>
      <c r="F87" s="53"/>
      <c r="G87" s="53"/>
      <c r="H87" s="53"/>
      <c r="I87" s="53"/>
      <c r="J87" s="489" t="s">
        <v>94</v>
      </c>
      <c r="K87" s="277" t="s">
        <v>362</v>
      </c>
      <c r="L87" s="146" t="s">
        <v>363</v>
      </c>
      <c r="M87" s="147"/>
      <c r="N87" s="149">
        <v>0</v>
      </c>
      <c r="O87" s="77">
        <v>325000</v>
      </c>
      <c r="P87" s="468">
        <v>243302</v>
      </c>
      <c r="Q87" s="244">
        <v>0</v>
      </c>
      <c r="R87" s="152">
        <f>P87/O87*100</f>
        <v>74.862153846153845</v>
      </c>
    </row>
    <row r="88" spans="1:18" x14ac:dyDescent="0.3">
      <c r="A88" s="137" t="s">
        <v>367</v>
      </c>
      <c r="B88" s="103" t="s">
        <v>87</v>
      </c>
      <c r="C88" s="103"/>
      <c r="D88" s="103"/>
      <c r="E88" s="103"/>
      <c r="F88" s="103"/>
      <c r="G88" s="103"/>
      <c r="H88" s="103" t="s">
        <v>159</v>
      </c>
      <c r="I88" s="103"/>
      <c r="J88" s="488" t="s">
        <v>94</v>
      </c>
      <c r="K88" s="273" t="s">
        <v>366</v>
      </c>
      <c r="L88" s="138"/>
      <c r="M88" s="139"/>
      <c r="N88" s="141">
        <f t="shared" ref="N88:P90" si="16">N89</f>
        <v>21252</v>
      </c>
      <c r="O88" s="164">
        <f t="shared" si="16"/>
        <v>10000</v>
      </c>
      <c r="P88" s="164">
        <f t="shared" si="16"/>
        <v>5662</v>
      </c>
      <c r="Q88" s="248">
        <f t="shared" si="0"/>
        <v>26.642198381328818</v>
      </c>
      <c r="R88" s="144">
        <f t="shared" si="1"/>
        <v>56.620000000000005</v>
      </c>
    </row>
    <row r="89" spans="1:18" x14ac:dyDescent="0.3">
      <c r="A89" s="145" t="s">
        <v>367</v>
      </c>
      <c r="B89" s="53"/>
      <c r="C89" s="53"/>
      <c r="D89" s="53"/>
      <c r="E89" s="53"/>
      <c r="F89" s="53"/>
      <c r="G89" s="53"/>
      <c r="H89" s="53"/>
      <c r="I89" s="53"/>
      <c r="J89" s="489" t="s">
        <v>94</v>
      </c>
      <c r="K89" s="277" t="s">
        <v>11</v>
      </c>
      <c r="L89" s="146" t="s">
        <v>12</v>
      </c>
      <c r="M89" s="147"/>
      <c r="N89" s="149">
        <v>21252</v>
      </c>
      <c r="O89" s="77">
        <v>10000</v>
      </c>
      <c r="P89" s="77">
        <f t="shared" si="16"/>
        <v>5662</v>
      </c>
      <c r="Q89" s="244">
        <f t="shared" ref="Q89:Q99" si="17">P89/N89*100</f>
        <v>26.642198381328818</v>
      </c>
      <c r="R89" s="152">
        <f t="shared" si="1"/>
        <v>56.620000000000005</v>
      </c>
    </row>
    <row r="90" spans="1:18" x14ac:dyDescent="0.3">
      <c r="A90" s="145" t="s">
        <v>367</v>
      </c>
      <c r="B90" s="53"/>
      <c r="C90" s="53"/>
      <c r="D90" s="53"/>
      <c r="E90" s="53"/>
      <c r="F90" s="53"/>
      <c r="G90" s="53"/>
      <c r="H90" s="53"/>
      <c r="I90" s="53"/>
      <c r="J90" s="489" t="s">
        <v>94</v>
      </c>
      <c r="K90" s="277" t="s">
        <v>97</v>
      </c>
      <c r="L90" s="146" t="s">
        <v>57</v>
      </c>
      <c r="M90" s="147"/>
      <c r="N90" s="149">
        <v>21252</v>
      </c>
      <c r="O90" s="77">
        <v>10000</v>
      </c>
      <c r="P90" s="77">
        <f t="shared" si="16"/>
        <v>5662</v>
      </c>
      <c r="Q90" s="244">
        <f t="shared" si="17"/>
        <v>26.642198381328818</v>
      </c>
      <c r="R90" s="152">
        <f t="shared" si="1"/>
        <v>56.620000000000005</v>
      </c>
    </row>
    <row r="91" spans="1:18" x14ac:dyDescent="0.3">
      <c r="A91" s="145" t="s">
        <v>367</v>
      </c>
      <c r="B91" s="53" t="s">
        <v>87</v>
      </c>
      <c r="C91" s="53"/>
      <c r="D91" s="53"/>
      <c r="E91" s="53"/>
      <c r="F91" s="53"/>
      <c r="G91" s="53"/>
      <c r="H91" s="53" t="s">
        <v>159</v>
      </c>
      <c r="I91" s="53"/>
      <c r="J91" s="489" t="s">
        <v>94</v>
      </c>
      <c r="K91" s="277" t="s">
        <v>59</v>
      </c>
      <c r="L91" s="146" t="s">
        <v>60</v>
      </c>
      <c r="M91" s="147"/>
      <c r="N91" s="149">
        <v>21252</v>
      </c>
      <c r="O91" s="77">
        <v>10000</v>
      </c>
      <c r="P91" s="77">
        <v>5662</v>
      </c>
      <c r="Q91" s="244">
        <f t="shared" si="17"/>
        <v>26.642198381328818</v>
      </c>
      <c r="R91" s="152">
        <f t="shared" si="1"/>
        <v>56.620000000000005</v>
      </c>
    </row>
    <row r="92" spans="1:18" x14ac:dyDescent="0.3">
      <c r="A92" s="137" t="s">
        <v>257</v>
      </c>
      <c r="B92" s="103" t="s">
        <v>87</v>
      </c>
      <c r="C92" s="103"/>
      <c r="D92" s="103"/>
      <c r="E92" s="103"/>
      <c r="F92" s="103"/>
      <c r="G92" s="103"/>
      <c r="H92" s="103" t="s">
        <v>159</v>
      </c>
      <c r="I92" s="103"/>
      <c r="J92" s="488" t="s">
        <v>94</v>
      </c>
      <c r="K92" s="273" t="s">
        <v>316</v>
      </c>
      <c r="L92" s="138"/>
      <c r="M92" s="139"/>
      <c r="N92" s="141">
        <f>N93</f>
        <v>151344</v>
      </c>
      <c r="O92" s="164">
        <f t="shared" ref="O92:P94" si="18">O93</f>
        <v>0</v>
      </c>
      <c r="P92" s="164">
        <f t="shared" si="18"/>
        <v>0</v>
      </c>
      <c r="Q92" s="248">
        <v>0</v>
      </c>
      <c r="R92" s="142">
        <v>0</v>
      </c>
    </row>
    <row r="93" spans="1:18" x14ac:dyDescent="0.3">
      <c r="A93" s="145" t="s">
        <v>257</v>
      </c>
      <c r="B93" s="53"/>
      <c r="C93" s="53"/>
      <c r="D93" s="53"/>
      <c r="E93" s="53"/>
      <c r="F93" s="53"/>
      <c r="G93" s="53"/>
      <c r="H93" s="53"/>
      <c r="I93" s="53"/>
      <c r="J93" s="489" t="s">
        <v>94</v>
      </c>
      <c r="K93" s="277" t="s">
        <v>11</v>
      </c>
      <c r="L93" s="146" t="s">
        <v>12</v>
      </c>
      <c r="M93" s="147"/>
      <c r="N93" s="149">
        <v>151344</v>
      </c>
      <c r="O93" s="77">
        <v>0</v>
      </c>
      <c r="P93" s="77">
        <f t="shared" si="18"/>
        <v>0</v>
      </c>
      <c r="Q93" s="244">
        <v>0</v>
      </c>
      <c r="R93" s="197">
        <v>0</v>
      </c>
    </row>
    <row r="94" spans="1:18" x14ac:dyDescent="0.3">
      <c r="A94" s="145" t="s">
        <v>257</v>
      </c>
      <c r="B94" s="53"/>
      <c r="C94" s="53"/>
      <c r="D94" s="53"/>
      <c r="E94" s="53"/>
      <c r="F94" s="53"/>
      <c r="G94" s="53"/>
      <c r="H94" s="53"/>
      <c r="I94" s="53"/>
      <c r="J94" s="489" t="s">
        <v>94</v>
      </c>
      <c r="K94" s="277" t="s">
        <v>97</v>
      </c>
      <c r="L94" s="146" t="s">
        <v>56</v>
      </c>
      <c r="M94" s="147"/>
      <c r="N94" s="149">
        <v>151344</v>
      </c>
      <c r="O94" s="77">
        <v>0</v>
      </c>
      <c r="P94" s="77">
        <f t="shared" si="18"/>
        <v>0</v>
      </c>
      <c r="Q94" s="244">
        <v>0</v>
      </c>
      <c r="R94" s="197">
        <v>0</v>
      </c>
    </row>
    <row r="95" spans="1:18" x14ac:dyDescent="0.3">
      <c r="A95" s="145" t="s">
        <v>257</v>
      </c>
      <c r="B95" s="53" t="s">
        <v>87</v>
      </c>
      <c r="C95" s="53"/>
      <c r="D95" s="53"/>
      <c r="E95" s="53"/>
      <c r="F95" s="53"/>
      <c r="G95" s="53"/>
      <c r="H95" s="53" t="s">
        <v>159</v>
      </c>
      <c r="I95" s="53"/>
      <c r="J95" s="489" t="s">
        <v>94</v>
      </c>
      <c r="K95" s="277" t="s">
        <v>123</v>
      </c>
      <c r="L95" s="146" t="s">
        <v>124</v>
      </c>
      <c r="M95" s="147"/>
      <c r="N95" s="149">
        <v>151344</v>
      </c>
      <c r="O95" s="77">
        <v>0</v>
      </c>
      <c r="P95" s="77">
        <v>0</v>
      </c>
      <c r="Q95" s="244">
        <v>0</v>
      </c>
      <c r="R95" s="197">
        <v>0</v>
      </c>
    </row>
    <row r="96" spans="1:18" x14ac:dyDescent="0.3">
      <c r="A96" s="137" t="s">
        <v>258</v>
      </c>
      <c r="B96" s="103" t="s">
        <v>87</v>
      </c>
      <c r="C96" s="103"/>
      <c r="D96" s="103"/>
      <c r="E96" s="103"/>
      <c r="F96" s="103"/>
      <c r="G96" s="103"/>
      <c r="H96" s="103" t="s">
        <v>159</v>
      </c>
      <c r="I96" s="103"/>
      <c r="J96" s="488" t="s">
        <v>94</v>
      </c>
      <c r="K96" s="273" t="s">
        <v>191</v>
      </c>
      <c r="L96" s="138"/>
      <c r="M96" s="139"/>
      <c r="N96" s="141">
        <f t="shared" ref="N96:O96" si="19">N97</f>
        <v>6250</v>
      </c>
      <c r="O96" s="164">
        <f t="shared" si="19"/>
        <v>8750</v>
      </c>
      <c r="P96" s="164">
        <f>P97</f>
        <v>8750</v>
      </c>
      <c r="Q96" s="248">
        <f t="shared" si="17"/>
        <v>140</v>
      </c>
      <c r="R96" s="144">
        <f t="shared" ref="R96:R196" si="20">P96/O96*100</f>
        <v>100</v>
      </c>
    </row>
    <row r="97" spans="1:22" x14ac:dyDescent="0.3">
      <c r="A97" s="145" t="s">
        <v>258</v>
      </c>
      <c r="B97" s="53"/>
      <c r="C97" s="53"/>
      <c r="D97" s="53"/>
      <c r="E97" s="53"/>
      <c r="F97" s="53"/>
      <c r="G97" s="53"/>
      <c r="H97" s="53"/>
      <c r="I97" s="53"/>
      <c r="J97" s="489" t="s">
        <v>94</v>
      </c>
      <c r="K97" s="277" t="s">
        <v>11</v>
      </c>
      <c r="L97" s="146" t="s">
        <v>12</v>
      </c>
      <c r="M97" s="147"/>
      <c r="N97" s="149">
        <v>6250</v>
      </c>
      <c r="O97" s="77">
        <v>8750</v>
      </c>
      <c r="P97" s="77">
        <f>P98</f>
        <v>8750</v>
      </c>
      <c r="Q97" s="244">
        <f t="shared" si="17"/>
        <v>140</v>
      </c>
      <c r="R97" s="152">
        <f t="shared" si="20"/>
        <v>100</v>
      </c>
    </row>
    <row r="98" spans="1:22" x14ac:dyDescent="0.3">
      <c r="A98" s="145" t="s">
        <v>258</v>
      </c>
      <c r="B98" s="53"/>
      <c r="C98" s="53"/>
      <c r="D98" s="53"/>
      <c r="E98" s="53"/>
      <c r="F98" s="53"/>
      <c r="G98" s="53"/>
      <c r="H98" s="53"/>
      <c r="I98" s="53"/>
      <c r="J98" s="489" t="s">
        <v>94</v>
      </c>
      <c r="K98" s="277" t="s">
        <v>97</v>
      </c>
      <c r="L98" s="146" t="s">
        <v>57</v>
      </c>
      <c r="M98" s="147"/>
      <c r="N98" s="149">
        <v>6250</v>
      </c>
      <c r="O98" s="77">
        <v>8750</v>
      </c>
      <c r="P98" s="77">
        <f>P99</f>
        <v>8750</v>
      </c>
      <c r="Q98" s="244">
        <f t="shared" si="17"/>
        <v>140</v>
      </c>
      <c r="R98" s="152">
        <f t="shared" si="20"/>
        <v>100</v>
      </c>
    </row>
    <row r="99" spans="1:22" x14ac:dyDescent="0.3">
      <c r="A99" s="145" t="s">
        <v>258</v>
      </c>
      <c r="B99" s="53" t="s">
        <v>87</v>
      </c>
      <c r="C99" s="53"/>
      <c r="D99" s="53"/>
      <c r="E99" s="53"/>
      <c r="F99" s="53"/>
      <c r="G99" s="53"/>
      <c r="H99" s="53" t="s">
        <v>159</v>
      </c>
      <c r="I99" s="53"/>
      <c r="J99" s="489" t="s">
        <v>94</v>
      </c>
      <c r="K99" s="277" t="s">
        <v>123</v>
      </c>
      <c r="L99" s="146" t="s">
        <v>124</v>
      </c>
      <c r="M99" s="147"/>
      <c r="N99" s="149">
        <v>6250</v>
      </c>
      <c r="O99" s="77">
        <v>8750</v>
      </c>
      <c r="P99" s="77">
        <v>8750</v>
      </c>
      <c r="Q99" s="244">
        <f t="shared" si="17"/>
        <v>140</v>
      </c>
      <c r="R99" s="152">
        <f t="shared" si="20"/>
        <v>100</v>
      </c>
    </row>
    <row r="100" spans="1:22" s="9" customFormat="1" x14ac:dyDescent="0.3">
      <c r="A100" s="137" t="s">
        <v>323</v>
      </c>
      <c r="B100" s="103" t="s">
        <v>87</v>
      </c>
      <c r="C100" s="103"/>
      <c r="D100" s="103"/>
      <c r="E100" s="103"/>
      <c r="F100" s="103"/>
      <c r="G100" s="103"/>
      <c r="H100" s="103" t="s">
        <v>159</v>
      </c>
      <c r="I100" s="103"/>
      <c r="J100" s="488" t="s">
        <v>94</v>
      </c>
      <c r="K100" s="273" t="s">
        <v>373</v>
      </c>
      <c r="L100" s="138"/>
      <c r="M100" s="139"/>
      <c r="N100" s="141">
        <f t="shared" ref="N100:P102" si="21">N101</f>
        <v>0</v>
      </c>
      <c r="O100" s="164">
        <f t="shared" si="21"/>
        <v>100000</v>
      </c>
      <c r="P100" s="164">
        <f t="shared" si="21"/>
        <v>0</v>
      </c>
      <c r="Q100" s="248">
        <v>0</v>
      </c>
      <c r="R100" s="144">
        <v>0</v>
      </c>
    </row>
    <row r="101" spans="1:22" s="9" customFormat="1" x14ac:dyDescent="0.3">
      <c r="A101" s="145" t="s">
        <v>323</v>
      </c>
      <c r="B101" s="53"/>
      <c r="C101" s="53"/>
      <c r="D101" s="53"/>
      <c r="E101" s="53"/>
      <c r="F101" s="53"/>
      <c r="G101" s="53"/>
      <c r="H101" s="53"/>
      <c r="I101" s="53"/>
      <c r="J101" s="489" t="s">
        <v>94</v>
      </c>
      <c r="K101" s="277" t="s">
        <v>11</v>
      </c>
      <c r="L101" s="146" t="s">
        <v>12</v>
      </c>
      <c r="M101" s="147"/>
      <c r="N101" s="149">
        <v>0</v>
      </c>
      <c r="O101" s="77">
        <v>100000</v>
      </c>
      <c r="P101" s="77">
        <f t="shared" si="21"/>
        <v>0</v>
      </c>
      <c r="Q101" s="244">
        <v>0</v>
      </c>
      <c r="R101" s="152">
        <f>P101/O101*100</f>
        <v>0</v>
      </c>
    </row>
    <row r="102" spans="1:22" s="9" customFormat="1" x14ac:dyDescent="0.3">
      <c r="A102" s="145" t="s">
        <v>323</v>
      </c>
      <c r="B102" s="53"/>
      <c r="C102" s="53"/>
      <c r="D102" s="53"/>
      <c r="E102" s="53"/>
      <c r="F102" s="53"/>
      <c r="G102" s="53"/>
      <c r="H102" s="53"/>
      <c r="I102" s="53"/>
      <c r="J102" s="489" t="s">
        <v>94</v>
      </c>
      <c r="K102" s="277" t="s">
        <v>97</v>
      </c>
      <c r="L102" s="146" t="s">
        <v>57</v>
      </c>
      <c r="M102" s="147"/>
      <c r="N102" s="149">
        <v>0</v>
      </c>
      <c r="O102" s="77">
        <v>100000</v>
      </c>
      <c r="P102" s="77">
        <f t="shared" si="21"/>
        <v>0</v>
      </c>
      <c r="Q102" s="244">
        <v>0</v>
      </c>
      <c r="R102" s="152">
        <v>0</v>
      </c>
    </row>
    <row r="103" spans="1:22" s="9" customFormat="1" x14ac:dyDescent="0.3">
      <c r="A103" s="145" t="s">
        <v>323</v>
      </c>
      <c r="B103" s="53" t="s">
        <v>87</v>
      </c>
      <c r="C103" s="53"/>
      <c r="D103" s="53"/>
      <c r="E103" s="53"/>
      <c r="F103" s="53"/>
      <c r="G103" s="53"/>
      <c r="H103" s="53" t="s">
        <v>159</v>
      </c>
      <c r="I103" s="53"/>
      <c r="J103" s="489" t="s">
        <v>94</v>
      </c>
      <c r="K103" s="277" t="s">
        <v>123</v>
      </c>
      <c r="L103" s="146" t="s">
        <v>124</v>
      </c>
      <c r="M103" s="147"/>
      <c r="N103" s="149">
        <v>0</v>
      </c>
      <c r="O103" s="77">
        <v>100000</v>
      </c>
      <c r="P103" s="77">
        <v>0</v>
      </c>
      <c r="Q103" s="244">
        <v>0</v>
      </c>
      <c r="R103" s="152">
        <v>0</v>
      </c>
    </row>
    <row r="104" spans="1:22" s="9" customFormat="1" x14ac:dyDescent="0.3">
      <c r="A104" s="137" t="s">
        <v>324</v>
      </c>
      <c r="B104" s="103" t="s">
        <v>87</v>
      </c>
      <c r="C104" s="103"/>
      <c r="D104" s="103"/>
      <c r="E104" s="103"/>
      <c r="F104" s="103"/>
      <c r="G104" s="103"/>
      <c r="H104" s="103" t="s">
        <v>159</v>
      </c>
      <c r="I104" s="103"/>
      <c r="J104" s="488" t="s">
        <v>94</v>
      </c>
      <c r="K104" s="273" t="s">
        <v>410</v>
      </c>
      <c r="L104" s="138"/>
      <c r="M104" s="139"/>
      <c r="N104" s="141">
        <f t="shared" ref="N104:P106" si="22">N105</f>
        <v>0</v>
      </c>
      <c r="O104" s="164">
        <f t="shared" si="22"/>
        <v>104350</v>
      </c>
      <c r="P104" s="164">
        <f t="shared" si="22"/>
        <v>55938</v>
      </c>
      <c r="Q104" s="248">
        <v>0</v>
      </c>
      <c r="R104" s="144">
        <v>0</v>
      </c>
      <c r="S104" s="50"/>
    </row>
    <row r="105" spans="1:22" s="9" customFormat="1" x14ac:dyDescent="0.3">
      <c r="A105" s="145" t="s">
        <v>324</v>
      </c>
      <c r="B105" s="53"/>
      <c r="C105" s="53"/>
      <c r="D105" s="53"/>
      <c r="E105" s="53"/>
      <c r="F105" s="53"/>
      <c r="G105" s="53"/>
      <c r="H105" s="53"/>
      <c r="I105" s="53"/>
      <c r="J105" s="489" t="s">
        <v>94</v>
      </c>
      <c r="K105" s="277" t="s">
        <v>11</v>
      </c>
      <c r="L105" s="146" t="s">
        <v>12</v>
      </c>
      <c r="M105" s="147"/>
      <c r="N105" s="149">
        <v>0</v>
      </c>
      <c r="O105" s="77">
        <v>104350</v>
      </c>
      <c r="P105" s="77">
        <f t="shared" si="22"/>
        <v>55938</v>
      </c>
      <c r="Q105" s="244">
        <v>0</v>
      </c>
      <c r="R105" s="152">
        <f t="shared" ref="R105:R111" si="23">P105/O105*100</f>
        <v>53.606133205558216</v>
      </c>
      <c r="S105" s="50"/>
      <c r="T105" s="49"/>
      <c r="U105" s="49"/>
      <c r="V105" s="49"/>
    </row>
    <row r="106" spans="1:22" s="9" customFormat="1" x14ac:dyDescent="0.3">
      <c r="A106" s="145" t="s">
        <v>324</v>
      </c>
      <c r="B106" s="53"/>
      <c r="C106" s="53"/>
      <c r="D106" s="53"/>
      <c r="E106" s="53"/>
      <c r="F106" s="53"/>
      <c r="G106" s="53"/>
      <c r="H106" s="53"/>
      <c r="I106" s="53"/>
      <c r="J106" s="489" t="s">
        <v>94</v>
      </c>
      <c r="K106" s="277" t="s">
        <v>97</v>
      </c>
      <c r="L106" s="146" t="s">
        <v>57</v>
      </c>
      <c r="M106" s="147"/>
      <c r="N106" s="149">
        <v>0</v>
      </c>
      <c r="O106" s="77">
        <v>104350</v>
      </c>
      <c r="P106" s="77">
        <f t="shared" si="22"/>
        <v>55938</v>
      </c>
      <c r="Q106" s="244">
        <v>0</v>
      </c>
      <c r="R106" s="152">
        <f t="shared" si="23"/>
        <v>53.606133205558216</v>
      </c>
    </row>
    <row r="107" spans="1:22" s="9" customFormat="1" x14ac:dyDescent="0.3">
      <c r="A107" s="145" t="s">
        <v>324</v>
      </c>
      <c r="B107" s="53" t="s">
        <v>87</v>
      </c>
      <c r="C107" s="53"/>
      <c r="D107" s="53"/>
      <c r="E107" s="53"/>
      <c r="F107" s="53"/>
      <c r="G107" s="53"/>
      <c r="H107" s="53" t="s">
        <v>159</v>
      </c>
      <c r="I107" s="53"/>
      <c r="J107" s="489" t="s">
        <v>94</v>
      </c>
      <c r="K107" s="277" t="s">
        <v>123</v>
      </c>
      <c r="L107" s="146" t="s">
        <v>124</v>
      </c>
      <c r="M107" s="147"/>
      <c r="N107" s="149">
        <v>0</v>
      </c>
      <c r="O107" s="77">
        <v>104350</v>
      </c>
      <c r="P107" s="77">
        <v>55938</v>
      </c>
      <c r="Q107" s="244">
        <f>0</f>
        <v>0</v>
      </c>
      <c r="R107" s="152">
        <f t="shared" si="23"/>
        <v>53.606133205558216</v>
      </c>
    </row>
    <row r="108" spans="1:22" s="9" customFormat="1" x14ac:dyDescent="0.3">
      <c r="A108" s="137" t="s">
        <v>259</v>
      </c>
      <c r="B108" s="103" t="s">
        <v>87</v>
      </c>
      <c r="C108" s="103"/>
      <c r="D108" s="103"/>
      <c r="E108" s="103"/>
      <c r="F108" s="103"/>
      <c r="G108" s="103"/>
      <c r="H108" s="103" t="s">
        <v>159</v>
      </c>
      <c r="I108" s="103"/>
      <c r="J108" s="488" t="s">
        <v>94</v>
      </c>
      <c r="K108" s="472" t="s">
        <v>374</v>
      </c>
      <c r="L108" s="138"/>
      <c r="M108" s="139"/>
      <c r="N108" s="141">
        <f>N109</f>
        <v>0</v>
      </c>
      <c r="O108" s="141">
        <f t="shared" ref="O108:P108" si="24">O109</f>
        <v>5000</v>
      </c>
      <c r="P108" s="141">
        <f t="shared" si="24"/>
        <v>5000</v>
      </c>
      <c r="Q108" s="248">
        <v>0</v>
      </c>
      <c r="R108" s="144">
        <f t="shared" si="23"/>
        <v>100</v>
      </c>
    </row>
    <row r="109" spans="1:22" s="9" customFormat="1" x14ac:dyDescent="0.3">
      <c r="A109" s="145" t="s">
        <v>259</v>
      </c>
      <c r="B109" s="53"/>
      <c r="C109" s="53"/>
      <c r="D109" s="53"/>
      <c r="E109" s="53"/>
      <c r="F109" s="53"/>
      <c r="G109" s="53"/>
      <c r="H109" s="53"/>
      <c r="I109" s="53"/>
      <c r="J109" s="489" t="s">
        <v>94</v>
      </c>
      <c r="K109" s="277" t="s">
        <v>11</v>
      </c>
      <c r="L109" s="146" t="s">
        <v>12</v>
      </c>
      <c r="M109" s="147"/>
      <c r="N109" s="149">
        <v>0</v>
      </c>
      <c r="O109" s="149">
        <v>5000</v>
      </c>
      <c r="P109" s="149">
        <f t="shared" ref="P109" si="25">P110</f>
        <v>5000</v>
      </c>
      <c r="Q109" s="244">
        <v>0</v>
      </c>
      <c r="R109" s="152">
        <f t="shared" si="23"/>
        <v>100</v>
      </c>
    </row>
    <row r="110" spans="1:22" s="9" customFormat="1" x14ac:dyDescent="0.3">
      <c r="A110" s="145" t="s">
        <v>259</v>
      </c>
      <c r="B110" s="53"/>
      <c r="C110" s="53"/>
      <c r="D110" s="53"/>
      <c r="E110" s="53"/>
      <c r="F110" s="53"/>
      <c r="G110" s="53"/>
      <c r="H110" s="53"/>
      <c r="I110" s="53"/>
      <c r="J110" s="489" t="s">
        <v>94</v>
      </c>
      <c r="K110" s="277" t="s">
        <v>97</v>
      </c>
      <c r="L110" s="146" t="s">
        <v>153</v>
      </c>
      <c r="M110" s="147"/>
      <c r="N110" s="149">
        <v>0</v>
      </c>
      <c r="O110" s="149">
        <v>5000</v>
      </c>
      <c r="P110" s="149">
        <f t="shared" ref="P110" si="26">P111</f>
        <v>5000</v>
      </c>
      <c r="Q110" s="244">
        <v>0</v>
      </c>
      <c r="R110" s="152">
        <f t="shared" si="23"/>
        <v>100</v>
      </c>
    </row>
    <row r="111" spans="1:22" s="9" customFormat="1" x14ac:dyDescent="0.3">
      <c r="A111" s="145" t="s">
        <v>259</v>
      </c>
      <c r="B111" s="53" t="s">
        <v>87</v>
      </c>
      <c r="C111" s="53"/>
      <c r="D111" s="53"/>
      <c r="E111" s="53"/>
      <c r="F111" s="53"/>
      <c r="G111" s="53"/>
      <c r="H111" s="53" t="s">
        <v>159</v>
      </c>
      <c r="I111" s="53"/>
      <c r="J111" s="489" t="s">
        <v>94</v>
      </c>
      <c r="K111" s="277" t="s">
        <v>123</v>
      </c>
      <c r="L111" s="146" t="s">
        <v>124</v>
      </c>
      <c r="M111" s="147"/>
      <c r="N111" s="149">
        <v>0</v>
      </c>
      <c r="O111" s="77">
        <v>5000</v>
      </c>
      <c r="P111" s="77">
        <v>5000</v>
      </c>
      <c r="Q111" s="244">
        <v>0</v>
      </c>
      <c r="R111" s="152">
        <f t="shared" si="23"/>
        <v>100</v>
      </c>
    </row>
    <row r="112" spans="1:22" s="9" customFormat="1" x14ac:dyDescent="0.3">
      <c r="A112" s="137" t="s">
        <v>332</v>
      </c>
      <c r="B112" s="103" t="s">
        <v>87</v>
      </c>
      <c r="C112" s="103"/>
      <c r="D112" s="103"/>
      <c r="E112" s="103"/>
      <c r="F112" s="103"/>
      <c r="G112" s="103"/>
      <c r="H112" s="103" t="s">
        <v>159</v>
      </c>
      <c r="I112" s="103"/>
      <c r="J112" s="488" t="s">
        <v>94</v>
      </c>
      <c r="K112" s="472" t="s">
        <v>400</v>
      </c>
      <c r="L112" s="138"/>
      <c r="M112" s="139"/>
      <c r="N112" s="141">
        <f>N113</f>
        <v>0</v>
      </c>
      <c r="O112" s="141">
        <f t="shared" ref="O112:P112" si="27">O113</f>
        <v>1000</v>
      </c>
      <c r="P112" s="141">
        <f t="shared" si="27"/>
        <v>8187</v>
      </c>
      <c r="Q112" s="248">
        <v>0</v>
      </c>
      <c r="R112" s="144">
        <v>0</v>
      </c>
    </row>
    <row r="113" spans="1:18" s="9" customFormat="1" x14ac:dyDescent="0.3">
      <c r="A113" s="145" t="s">
        <v>332</v>
      </c>
      <c r="B113" s="53"/>
      <c r="C113" s="53"/>
      <c r="D113" s="53"/>
      <c r="E113" s="53"/>
      <c r="F113" s="53"/>
      <c r="G113" s="53"/>
      <c r="H113" s="53"/>
      <c r="I113" s="53"/>
      <c r="J113" s="489" t="s">
        <v>94</v>
      </c>
      <c r="K113" s="277" t="s">
        <v>11</v>
      </c>
      <c r="L113" s="146" t="s">
        <v>12</v>
      </c>
      <c r="M113" s="147"/>
      <c r="N113" s="149">
        <v>0</v>
      </c>
      <c r="O113" s="77">
        <v>1000</v>
      </c>
      <c r="P113" s="77">
        <v>8187</v>
      </c>
      <c r="Q113" s="244">
        <v>0</v>
      </c>
      <c r="R113" s="152">
        <f>P113/O113*100</f>
        <v>818.69999999999993</v>
      </c>
    </row>
    <row r="114" spans="1:18" s="9" customFormat="1" x14ac:dyDescent="0.3">
      <c r="A114" s="145" t="s">
        <v>332</v>
      </c>
      <c r="B114" s="53"/>
      <c r="C114" s="53"/>
      <c r="D114" s="53"/>
      <c r="E114" s="53"/>
      <c r="F114" s="53"/>
      <c r="G114" s="53"/>
      <c r="H114" s="53"/>
      <c r="I114" s="53"/>
      <c r="J114" s="489" t="s">
        <v>94</v>
      </c>
      <c r="K114" s="277" t="s">
        <v>97</v>
      </c>
      <c r="L114" s="146" t="s">
        <v>153</v>
      </c>
      <c r="M114" s="147"/>
      <c r="N114" s="149">
        <v>0</v>
      </c>
      <c r="O114" s="77">
        <v>1000</v>
      </c>
      <c r="P114" s="77">
        <v>8187</v>
      </c>
      <c r="Q114" s="244">
        <v>0</v>
      </c>
      <c r="R114" s="152">
        <f>P114/O114*100</f>
        <v>818.69999999999993</v>
      </c>
    </row>
    <row r="115" spans="1:18" s="9" customFormat="1" x14ac:dyDescent="0.3">
      <c r="A115" s="145" t="s">
        <v>332</v>
      </c>
      <c r="B115" s="53"/>
      <c r="C115" s="53"/>
      <c r="D115" s="53"/>
      <c r="E115" s="53"/>
      <c r="F115" s="53"/>
      <c r="G115" s="53"/>
      <c r="H115" s="53"/>
      <c r="I115" s="53"/>
      <c r="J115" s="489" t="s">
        <v>94</v>
      </c>
      <c r="K115" s="277" t="s">
        <v>123</v>
      </c>
      <c r="L115" s="146" t="s">
        <v>124</v>
      </c>
      <c r="M115" s="147"/>
      <c r="N115" s="149">
        <v>0</v>
      </c>
      <c r="O115" s="77">
        <v>1000</v>
      </c>
      <c r="P115" s="77">
        <v>8187</v>
      </c>
      <c r="Q115" s="244">
        <v>0</v>
      </c>
      <c r="R115" s="152">
        <f>P115/O115*100</f>
        <v>818.69999999999993</v>
      </c>
    </row>
    <row r="116" spans="1:18" s="9" customFormat="1" x14ac:dyDescent="0.3">
      <c r="A116" s="137" t="s">
        <v>375</v>
      </c>
      <c r="B116" s="103" t="s">
        <v>87</v>
      </c>
      <c r="C116" s="103"/>
      <c r="D116" s="103"/>
      <c r="E116" s="103"/>
      <c r="F116" s="103"/>
      <c r="G116" s="103"/>
      <c r="H116" s="103" t="s">
        <v>159</v>
      </c>
      <c r="I116" s="103"/>
      <c r="J116" s="488" t="s">
        <v>94</v>
      </c>
      <c r="K116" s="472" t="s">
        <v>401</v>
      </c>
      <c r="L116" s="138"/>
      <c r="M116" s="139"/>
      <c r="N116" s="141">
        <f>N117</f>
        <v>18125</v>
      </c>
      <c r="O116" s="141">
        <f t="shared" ref="O116:P118" si="28">O117</f>
        <v>0</v>
      </c>
      <c r="P116" s="141">
        <f t="shared" si="28"/>
        <v>0</v>
      </c>
      <c r="Q116" s="248">
        <v>0</v>
      </c>
      <c r="R116" s="144">
        <v>0</v>
      </c>
    </row>
    <row r="117" spans="1:18" s="9" customFormat="1" x14ac:dyDescent="0.3">
      <c r="A117" s="145" t="s">
        <v>375</v>
      </c>
      <c r="B117" s="53"/>
      <c r="C117" s="53"/>
      <c r="D117" s="53"/>
      <c r="E117" s="53"/>
      <c r="F117" s="53"/>
      <c r="G117" s="53"/>
      <c r="H117" s="53"/>
      <c r="I117" s="53"/>
      <c r="J117" s="489" t="s">
        <v>94</v>
      </c>
      <c r="K117" s="277" t="s">
        <v>11</v>
      </c>
      <c r="L117" s="146" t="s">
        <v>12</v>
      </c>
      <c r="M117" s="147"/>
      <c r="N117" s="149">
        <v>18125</v>
      </c>
      <c r="O117" s="149">
        <v>0</v>
      </c>
      <c r="P117" s="149">
        <f t="shared" si="28"/>
        <v>0</v>
      </c>
      <c r="Q117" s="244">
        <v>0</v>
      </c>
      <c r="R117" s="152">
        <v>0</v>
      </c>
    </row>
    <row r="118" spans="1:18" s="9" customFormat="1" x14ac:dyDescent="0.3">
      <c r="A118" s="145" t="s">
        <v>375</v>
      </c>
      <c r="B118" s="53"/>
      <c r="C118" s="53"/>
      <c r="D118" s="53"/>
      <c r="E118" s="53"/>
      <c r="F118" s="53"/>
      <c r="G118" s="53"/>
      <c r="H118" s="53"/>
      <c r="I118" s="53"/>
      <c r="J118" s="489" t="s">
        <v>94</v>
      </c>
      <c r="K118" s="277" t="s">
        <v>97</v>
      </c>
      <c r="L118" s="146" t="s">
        <v>153</v>
      </c>
      <c r="M118" s="147"/>
      <c r="N118" s="149">
        <v>18125</v>
      </c>
      <c r="O118" s="149">
        <v>0</v>
      </c>
      <c r="P118" s="149">
        <f t="shared" si="28"/>
        <v>0</v>
      </c>
      <c r="Q118" s="244">
        <v>0</v>
      </c>
      <c r="R118" s="152">
        <v>0</v>
      </c>
    </row>
    <row r="119" spans="1:18" s="9" customFormat="1" x14ac:dyDescent="0.3">
      <c r="A119" s="145" t="s">
        <v>375</v>
      </c>
      <c r="B119" s="53" t="s">
        <v>87</v>
      </c>
      <c r="C119" s="53"/>
      <c r="D119" s="53"/>
      <c r="E119" s="53"/>
      <c r="F119" s="53"/>
      <c r="G119" s="53"/>
      <c r="H119" s="53" t="s">
        <v>159</v>
      </c>
      <c r="I119" s="53"/>
      <c r="J119" s="489" t="s">
        <v>94</v>
      </c>
      <c r="K119" s="277" t="s">
        <v>123</v>
      </c>
      <c r="L119" s="146" t="s">
        <v>124</v>
      </c>
      <c r="M119" s="147"/>
      <c r="N119" s="149">
        <v>18125</v>
      </c>
      <c r="O119" s="77">
        <v>0</v>
      </c>
      <c r="P119" s="77">
        <v>0</v>
      </c>
      <c r="Q119" s="244">
        <v>0</v>
      </c>
      <c r="R119" s="152">
        <v>0</v>
      </c>
    </row>
    <row r="120" spans="1:18" s="9" customFormat="1" x14ac:dyDescent="0.3">
      <c r="A120" s="137" t="s">
        <v>402</v>
      </c>
      <c r="B120" s="103" t="s">
        <v>87</v>
      </c>
      <c r="C120" s="103"/>
      <c r="D120" s="103"/>
      <c r="E120" s="103"/>
      <c r="F120" s="103"/>
      <c r="G120" s="103"/>
      <c r="H120" s="103" t="s">
        <v>159</v>
      </c>
      <c r="I120" s="103"/>
      <c r="J120" s="488" t="s">
        <v>94</v>
      </c>
      <c r="K120" s="472" t="s">
        <v>403</v>
      </c>
      <c r="L120" s="138"/>
      <c r="M120" s="139"/>
      <c r="N120" s="141">
        <f t="shared" ref="N120:O120" si="29">N121</f>
        <v>0</v>
      </c>
      <c r="O120" s="164">
        <f t="shared" si="29"/>
        <v>18750</v>
      </c>
      <c r="P120" s="164">
        <f>P121</f>
        <v>18750</v>
      </c>
      <c r="Q120" s="248">
        <v>0</v>
      </c>
      <c r="R120" s="144">
        <f>P120/O120*100</f>
        <v>100</v>
      </c>
    </row>
    <row r="121" spans="1:18" s="9" customFormat="1" x14ac:dyDescent="0.3">
      <c r="A121" s="145" t="s">
        <v>402</v>
      </c>
      <c r="B121" s="53"/>
      <c r="C121" s="53"/>
      <c r="D121" s="53"/>
      <c r="E121" s="53"/>
      <c r="F121" s="53"/>
      <c r="G121" s="53"/>
      <c r="H121" s="53"/>
      <c r="I121" s="53"/>
      <c r="J121" s="489" t="s">
        <v>94</v>
      </c>
      <c r="K121" s="277" t="s">
        <v>11</v>
      </c>
      <c r="L121" s="146" t="s">
        <v>12</v>
      </c>
      <c r="M121" s="147"/>
      <c r="N121" s="149">
        <v>0</v>
      </c>
      <c r="O121" s="77">
        <v>18750</v>
      </c>
      <c r="P121" s="77">
        <f>P122</f>
        <v>18750</v>
      </c>
      <c r="Q121" s="244">
        <v>0</v>
      </c>
      <c r="R121" s="152">
        <f>P121/O121*100</f>
        <v>100</v>
      </c>
    </row>
    <row r="122" spans="1:18" s="9" customFormat="1" x14ac:dyDescent="0.3">
      <c r="A122" s="145" t="s">
        <v>402</v>
      </c>
      <c r="B122" s="53"/>
      <c r="C122" s="53"/>
      <c r="D122" s="53"/>
      <c r="E122" s="53"/>
      <c r="F122" s="53"/>
      <c r="G122" s="53"/>
      <c r="H122" s="53"/>
      <c r="I122" s="53"/>
      <c r="J122" s="489" t="s">
        <v>94</v>
      </c>
      <c r="K122" s="277" t="s">
        <v>97</v>
      </c>
      <c r="L122" s="146" t="s">
        <v>153</v>
      </c>
      <c r="M122" s="147"/>
      <c r="N122" s="149">
        <v>0</v>
      </c>
      <c r="O122" s="77">
        <v>18750</v>
      </c>
      <c r="P122" s="77">
        <f>P123</f>
        <v>18750</v>
      </c>
      <c r="Q122" s="244">
        <v>0</v>
      </c>
      <c r="R122" s="152">
        <f>P122/O122*100</f>
        <v>100</v>
      </c>
    </row>
    <row r="123" spans="1:18" s="9" customFormat="1" x14ac:dyDescent="0.3">
      <c r="A123" s="145" t="s">
        <v>402</v>
      </c>
      <c r="B123" s="53" t="s">
        <v>87</v>
      </c>
      <c r="C123" s="53"/>
      <c r="D123" s="53"/>
      <c r="E123" s="53"/>
      <c r="F123" s="53"/>
      <c r="G123" s="53"/>
      <c r="H123" s="53" t="s">
        <v>159</v>
      </c>
      <c r="I123" s="53"/>
      <c r="J123" s="489" t="s">
        <v>94</v>
      </c>
      <c r="K123" s="277" t="s">
        <v>123</v>
      </c>
      <c r="L123" s="146" t="s">
        <v>124</v>
      </c>
      <c r="M123" s="147"/>
      <c r="N123" s="149">
        <v>0</v>
      </c>
      <c r="O123" s="77">
        <v>18750</v>
      </c>
      <c r="P123" s="77">
        <v>18750</v>
      </c>
      <c r="Q123" s="244">
        <v>0</v>
      </c>
      <c r="R123" s="152">
        <f>P123/O123*100</f>
        <v>100</v>
      </c>
    </row>
    <row r="124" spans="1:18" s="9" customFormat="1" ht="28.8" customHeight="1" x14ac:dyDescent="0.3">
      <c r="A124" s="137" t="s">
        <v>404</v>
      </c>
      <c r="B124" s="103" t="s">
        <v>87</v>
      </c>
      <c r="C124" s="103"/>
      <c r="D124" s="103"/>
      <c r="E124" s="103"/>
      <c r="F124" s="103"/>
      <c r="G124" s="103"/>
      <c r="H124" s="103" t="s">
        <v>159</v>
      </c>
      <c r="I124" s="103"/>
      <c r="J124" s="488" t="s">
        <v>94</v>
      </c>
      <c r="K124" s="632" t="s">
        <v>405</v>
      </c>
      <c r="L124" s="633"/>
      <c r="M124" s="634"/>
      <c r="N124" s="141">
        <f t="shared" ref="N124:O124" si="30">N125</f>
        <v>0</v>
      </c>
      <c r="O124" s="164">
        <f t="shared" si="30"/>
        <v>17500</v>
      </c>
      <c r="P124" s="164">
        <f>P125</f>
        <v>0</v>
      </c>
      <c r="Q124" s="248">
        <v>0</v>
      </c>
      <c r="R124" s="144">
        <v>0</v>
      </c>
    </row>
    <row r="125" spans="1:18" s="9" customFormat="1" x14ac:dyDescent="0.3">
      <c r="A125" s="145" t="s">
        <v>404</v>
      </c>
      <c r="B125" s="53"/>
      <c r="C125" s="53"/>
      <c r="D125" s="53"/>
      <c r="E125" s="53"/>
      <c r="F125" s="53"/>
      <c r="G125" s="53"/>
      <c r="H125" s="53"/>
      <c r="I125" s="53"/>
      <c r="J125" s="52" t="s">
        <v>94</v>
      </c>
      <c r="K125" s="277" t="s">
        <v>11</v>
      </c>
      <c r="L125" s="146" t="s">
        <v>12</v>
      </c>
      <c r="M125" s="147"/>
      <c r="N125" s="149">
        <v>0</v>
      </c>
      <c r="O125" s="77">
        <v>17500</v>
      </c>
      <c r="P125" s="77">
        <v>0</v>
      </c>
      <c r="Q125" s="244">
        <v>0</v>
      </c>
      <c r="R125" s="152">
        <v>0</v>
      </c>
    </row>
    <row r="126" spans="1:18" s="9" customFormat="1" x14ac:dyDescent="0.3">
      <c r="A126" s="145" t="s">
        <v>404</v>
      </c>
      <c r="B126" s="53"/>
      <c r="C126" s="53"/>
      <c r="D126" s="53"/>
      <c r="E126" s="53"/>
      <c r="F126" s="53"/>
      <c r="G126" s="53"/>
      <c r="H126" s="53"/>
      <c r="I126" s="53"/>
      <c r="J126" s="52" t="s">
        <v>94</v>
      </c>
      <c r="K126" s="277" t="s">
        <v>97</v>
      </c>
      <c r="L126" s="146" t="s">
        <v>57</v>
      </c>
      <c r="M126" s="147"/>
      <c r="N126" s="149">
        <v>0</v>
      </c>
      <c r="O126" s="77">
        <v>17500</v>
      </c>
      <c r="P126" s="77">
        <v>0</v>
      </c>
      <c r="Q126" s="244">
        <v>0</v>
      </c>
      <c r="R126" s="152">
        <v>0</v>
      </c>
    </row>
    <row r="127" spans="1:18" s="9" customFormat="1" x14ac:dyDescent="0.3">
      <c r="A127" s="145" t="s">
        <v>402</v>
      </c>
      <c r="B127" s="53" t="s">
        <v>87</v>
      </c>
      <c r="C127" s="53"/>
      <c r="D127" s="53"/>
      <c r="E127" s="53"/>
      <c r="F127" s="53"/>
      <c r="G127" s="53"/>
      <c r="H127" s="53" t="s">
        <v>159</v>
      </c>
      <c r="I127" s="53"/>
      <c r="J127" s="52" t="s">
        <v>94</v>
      </c>
      <c r="K127" s="277" t="s">
        <v>123</v>
      </c>
      <c r="L127" s="146" t="s">
        <v>124</v>
      </c>
      <c r="M127" s="147"/>
      <c r="N127" s="149">
        <v>0</v>
      </c>
      <c r="O127" s="77">
        <v>17500</v>
      </c>
      <c r="P127" s="77">
        <v>0</v>
      </c>
      <c r="Q127" s="244">
        <v>0</v>
      </c>
      <c r="R127" s="152">
        <v>0</v>
      </c>
    </row>
    <row r="128" spans="1:18" s="9" customFormat="1" ht="22.2" customHeight="1" x14ac:dyDescent="0.3">
      <c r="A128" s="137" t="s">
        <v>376</v>
      </c>
      <c r="B128" s="103" t="s">
        <v>87</v>
      </c>
      <c r="C128" s="103"/>
      <c r="D128" s="103"/>
      <c r="E128" s="103"/>
      <c r="F128" s="103"/>
      <c r="G128" s="103"/>
      <c r="H128" s="103" t="s">
        <v>159</v>
      </c>
      <c r="I128" s="103"/>
      <c r="J128" s="488" t="s">
        <v>94</v>
      </c>
      <c r="K128" s="632" t="s">
        <v>377</v>
      </c>
      <c r="L128" s="633"/>
      <c r="M128" s="634"/>
      <c r="N128" s="141">
        <f t="shared" ref="N128:P128" si="31">N129</f>
        <v>0</v>
      </c>
      <c r="O128" s="164">
        <f t="shared" si="31"/>
        <v>28750</v>
      </c>
      <c r="P128" s="164">
        <f t="shared" si="31"/>
        <v>28750</v>
      </c>
      <c r="Q128" s="248">
        <v>0</v>
      </c>
      <c r="R128" s="144">
        <f t="shared" ref="R128" si="32">P128/O128*100</f>
        <v>100</v>
      </c>
    </row>
    <row r="129" spans="1:18" s="9" customFormat="1" x14ac:dyDescent="0.3">
      <c r="A129" s="145" t="s">
        <v>376</v>
      </c>
      <c r="B129" s="53"/>
      <c r="C129" s="53"/>
      <c r="D129" s="53"/>
      <c r="E129" s="53"/>
      <c r="F129" s="53"/>
      <c r="G129" s="53"/>
      <c r="H129" s="53"/>
      <c r="I129" s="53"/>
      <c r="J129" s="52" t="s">
        <v>94</v>
      </c>
      <c r="K129" s="277" t="s">
        <v>96</v>
      </c>
      <c r="L129" s="146" t="s">
        <v>10</v>
      </c>
      <c r="M129" s="147"/>
      <c r="N129" s="149">
        <v>0</v>
      </c>
      <c r="O129" s="77">
        <v>28750</v>
      </c>
      <c r="P129" s="77">
        <v>28750</v>
      </c>
      <c r="Q129" s="244">
        <v>0</v>
      </c>
      <c r="R129" s="152">
        <f>P129/O129*100</f>
        <v>100</v>
      </c>
    </row>
    <row r="130" spans="1:18" s="9" customFormat="1" x14ac:dyDescent="0.3">
      <c r="A130" s="145" t="s">
        <v>376</v>
      </c>
      <c r="B130" s="53"/>
      <c r="C130" s="53"/>
      <c r="D130" s="53"/>
      <c r="E130" s="53"/>
      <c r="F130" s="53"/>
      <c r="G130" s="53"/>
      <c r="H130" s="53"/>
      <c r="I130" s="53"/>
      <c r="J130" s="52" t="s">
        <v>94</v>
      </c>
      <c r="K130" s="277" t="s">
        <v>91</v>
      </c>
      <c r="L130" s="146" t="s">
        <v>44</v>
      </c>
      <c r="M130" s="147"/>
      <c r="N130" s="149">
        <v>0</v>
      </c>
      <c r="O130" s="77">
        <v>28750</v>
      </c>
      <c r="P130" s="77">
        <v>28750</v>
      </c>
      <c r="Q130" s="244">
        <v>0</v>
      </c>
      <c r="R130" s="152">
        <f>P130/O130*100</f>
        <v>100</v>
      </c>
    </row>
    <row r="131" spans="1:18" s="9" customFormat="1" x14ac:dyDescent="0.3">
      <c r="A131" s="145" t="s">
        <v>376</v>
      </c>
      <c r="B131" s="53" t="s">
        <v>87</v>
      </c>
      <c r="C131" s="53"/>
      <c r="D131" s="53"/>
      <c r="E131" s="53"/>
      <c r="F131" s="53"/>
      <c r="G131" s="53"/>
      <c r="H131" s="53" t="s">
        <v>159</v>
      </c>
      <c r="I131" s="53"/>
      <c r="J131" s="52" t="s">
        <v>94</v>
      </c>
      <c r="K131" s="277" t="s">
        <v>90</v>
      </c>
      <c r="L131" s="146" t="s">
        <v>47</v>
      </c>
      <c r="M131" s="147"/>
      <c r="N131" s="149">
        <v>0</v>
      </c>
      <c r="O131" s="77">
        <v>28750</v>
      </c>
      <c r="P131" s="77">
        <v>28750</v>
      </c>
      <c r="Q131" s="244">
        <v>0</v>
      </c>
      <c r="R131" s="152">
        <f>P131/O131*100</f>
        <v>100</v>
      </c>
    </row>
    <row r="132" spans="1:18" s="9" customFormat="1" x14ac:dyDescent="0.3">
      <c r="A132" s="547"/>
      <c r="B132" s="548"/>
      <c r="C132" s="548"/>
      <c r="D132" s="548"/>
      <c r="E132" s="548"/>
      <c r="F132" s="548"/>
      <c r="G132" s="548"/>
      <c r="H132" s="548"/>
      <c r="I132" s="548"/>
      <c r="J132" s="549" t="s">
        <v>6</v>
      </c>
      <c r="K132" s="550" t="s">
        <v>340</v>
      </c>
      <c r="L132" s="551"/>
      <c r="M132" s="552"/>
      <c r="N132" s="229">
        <f>N133</f>
        <v>124780</v>
      </c>
      <c r="O132" s="229">
        <f t="shared" ref="O132:P132" si="33">O133</f>
        <v>0</v>
      </c>
      <c r="P132" s="229">
        <f t="shared" si="33"/>
        <v>0</v>
      </c>
      <c r="Q132" s="553">
        <v>0</v>
      </c>
      <c r="R132" s="554">
        <v>0</v>
      </c>
    </row>
    <row r="133" spans="1:18" s="9" customFormat="1" x14ac:dyDescent="0.3">
      <c r="A133" s="555" t="s">
        <v>337</v>
      </c>
      <c r="B133" s="508" t="s">
        <v>87</v>
      </c>
      <c r="C133" s="508"/>
      <c r="D133" s="508"/>
      <c r="E133" s="508"/>
      <c r="F133" s="508"/>
      <c r="G133" s="508" t="s">
        <v>158</v>
      </c>
      <c r="H133" s="508"/>
      <c r="I133" s="508"/>
      <c r="J133" s="556"/>
      <c r="K133" s="557" t="s">
        <v>333</v>
      </c>
      <c r="L133" s="509"/>
      <c r="M133" s="558"/>
      <c r="N133" s="543">
        <f>N134+N138</f>
        <v>124780</v>
      </c>
      <c r="O133" s="543">
        <f t="shared" ref="O133:P133" si="34">O134+O138</f>
        <v>0</v>
      </c>
      <c r="P133" s="543">
        <f t="shared" si="34"/>
        <v>0</v>
      </c>
      <c r="Q133" s="559">
        <v>0</v>
      </c>
      <c r="R133" s="560">
        <v>0</v>
      </c>
    </row>
    <row r="134" spans="1:18" s="9" customFormat="1" x14ac:dyDescent="0.3">
      <c r="A134" s="137" t="s">
        <v>338</v>
      </c>
      <c r="B134" s="103"/>
      <c r="C134" s="103"/>
      <c r="D134" s="103"/>
      <c r="E134" s="103"/>
      <c r="F134" s="103"/>
      <c r="G134" s="103" t="s">
        <v>158</v>
      </c>
      <c r="H134" s="103"/>
      <c r="I134" s="103"/>
      <c r="J134" s="102" t="s">
        <v>336</v>
      </c>
      <c r="K134" s="472" t="s">
        <v>334</v>
      </c>
      <c r="L134" s="138"/>
      <c r="M134" s="139"/>
      <c r="N134" s="141">
        <f>N135</f>
        <v>107471</v>
      </c>
      <c r="O134" s="141">
        <f t="shared" ref="O134:P134" si="35">O135</f>
        <v>0</v>
      </c>
      <c r="P134" s="141">
        <f t="shared" si="35"/>
        <v>0</v>
      </c>
      <c r="Q134" s="248">
        <v>0</v>
      </c>
      <c r="R134" s="144">
        <v>0</v>
      </c>
    </row>
    <row r="135" spans="1:18" s="9" customFormat="1" x14ac:dyDescent="0.3">
      <c r="A135" s="145" t="s">
        <v>338</v>
      </c>
      <c r="B135" s="53"/>
      <c r="C135" s="53"/>
      <c r="D135" s="53"/>
      <c r="E135" s="53"/>
      <c r="F135" s="53"/>
      <c r="G135" s="53"/>
      <c r="H135" s="53"/>
      <c r="I135" s="53"/>
      <c r="J135" s="52" t="s">
        <v>336</v>
      </c>
      <c r="K135" s="277" t="s">
        <v>11</v>
      </c>
      <c r="L135" s="146" t="s">
        <v>12</v>
      </c>
      <c r="M135" s="147"/>
      <c r="N135" s="149">
        <v>107471</v>
      </c>
      <c r="O135" s="149">
        <v>0</v>
      </c>
      <c r="P135" s="149">
        <f t="shared" ref="P135" si="36">P136</f>
        <v>0</v>
      </c>
      <c r="Q135" s="244">
        <v>0</v>
      </c>
      <c r="R135" s="152">
        <v>0</v>
      </c>
    </row>
    <row r="136" spans="1:18" s="9" customFormat="1" x14ac:dyDescent="0.3">
      <c r="A136" s="145" t="s">
        <v>338</v>
      </c>
      <c r="B136" s="53"/>
      <c r="C136" s="53"/>
      <c r="D136" s="53"/>
      <c r="E136" s="53"/>
      <c r="F136" s="53"/>
      <c r="G136" s="53"/>
      <c r="H136" s="53"/>
      <c r="I136" s="53"/>
      <c r="J136" s="52" t="s">
        <v>336</v>
      </c>
      <c r="K136" s="277" t="s">
        <v>97</v>
      </c>
      <c r="L136" s="146" t="s">
        <v>57</v>
      </c>
      <c r="M136" s="147"/>
      <c r="N136" s="149">
        <v>107471</v>
      </c>
      <c r="O136" s="149">
        <v>0</v>
      </c>
      <c r="P136" s="149">
        <f t="shared" ref="P136" si="37">P137</f>
        <v>0</v>
      </c>
      <c r="Q136" s="244">
        <v>0</v>
      </c>
      <c r="R136" s="152">
        <v>0</v>
      </c>
    </row>
    <row r="137" spans="1:18" s="9" customFormat="1" x14ac:dyDescent="0.3">
      <c r="A137" s="145" t="s">
        <v>338</v>
      </c>
      <c r="B137" s="53"/>
      <c r="C137" s="53"/>
      <c r="D137" s="53"/>
      <c r="E137" s="53"/>
      <c r="F137" s="53"/>
      <c r="G137" s="53" t="s">
        <v>158</v>
      </c>
      <c r="H137" s="53"/>
      <c r="I137" s="53"/>
      <c r="J137" s="52" t="s">
        <v>336</v>
      </c>
      <c r="K137" s="277" t="s">
        <v>59</v>
      </c>
      <c r="L137" s="146" t="s">
        <v>60</v>
      </c>
      <c r="M137" s="147"/>
      <c r="N137" s="149">
        <v>107471</v>
      </c>
      <c r="O137" s="77">
        <v>0</v>
      </c>
      <c r="P137" s="77">
        <v>0</v>
      </c>
      <c r="Q137" s="244">
        <v>0</v>
      </c>
      <c r="R137" s="152">
        <v>0</v>
      </c>
    </row>
    <row r="138" spans="1:18" s="9" customFormat="1" ht="22.8" customHeight="1" x14ac:dyDescent="0.3">
      <c r="A138" s="137" t="s">
        <v>339</v>
      </c>
      <c r="B138" s="103" t="s">
        <v>87</v>
      </c>
      <c r="C138" s="103"/>
      <c r="D138" s="103"/>
      <c r="E138" s="103"/>
      <c r="F138" s="103"/>
      <c r="G138" s="103"/>
      <c r="H138" s="103"/>
      <c r="I138" s="103"/>
      <c r="J138" s="102" t="s">
        <v>336</v>
      </c>
      <c r="K138" s="632" t="s">
        <v>335</v>
      </c>
      <c r="L138" s="633"/>
      <c r="M138" s="634"/>
      <c r="N138" s="141">
        <f>N139</f>
        <v>17309</v>
      </c>
      <c r="O138" s="141">
        <f t="shared" ref="O138:P138" si="38">O139</f>
        <v>0</v>
      </c>
      <c r="P138" s="141">
        <f t="shared" si="38"/>
        <v>0</v>
      </c>
      <c r="Q138" s="248">
        <v>0</v>
      </c>
      <c r="R138" s="144">
        <v>0</v>
      </c>
    </row>
    <row r="139" spans="1:18" s="9" customFormat="1" x14ac:dyDescent="0.3">
      <c r="A139" s="145" t="s">
        <v>339</v>
      </c>
      <c r="B139" s="53"/>
      <c r="C139" s="53"/>
      <c r="D139" s="53"/>
      <c r="E139" s="53"/>
      <c r="F139" s="53"/>
      <c r="G139" s="53"/>
      <c r="H139" s="53"/>
      <c r="I139" s="53"/>
      <c r="J139" s="52" t="s">
        <v>336</v>
      </c>
      <c r="K139" s="277" t="s">
        <v>11</v>
      </c>
      <c r="L139" s="146" t="s">
        <v>12</v>
      </c>
      <c r="M139" s="147"/>
      <c r="N139" s="149">
        <v>17309</v>
      </c>
      <c r="O139" s="149">
        <v>0</v>
      </c>
      <c r="P139" s="149">
        <f t="shared" ref="P139" si="39">P140</f>
        <v>0</v>
      </c>
      <c r="Q139" s="244">
        <v>0</v>
      </c>
      <c r="R139" s="152">
        <v>0</v>
      </c>
    </row>
    <row r="140" spans="1:18" s="9" customFormat="1" x14ac:dyDescent="0.3">
      <c r="A140" s="145" t="s">
        <v>339</v>
      </c>
      <c r="B140" s="53"/>
      <c r="C140" s="53"/>
      <c r="D140" s="53"/>
      <c r="E140" s="53"/>
      <c r="F140" s="53"/>
      <c r="G140" s="53"/>
      <c r="H140" s="53"/>
      <c r="I140" s="53"/>
      <c r="J140" s="52" t="s">
        <v>336</v>
      </c>
      <c r="K140" s="277" t="s">
        <v>97</v>
      </c>
      <c r="L140" s="146" t="s">
        <v>57</v>
      </c>
      <c r="M140" s="147"/>
      <c r="N140" s="149">
        <v>17309</v>
      </c>
      <c r="O140" s="149">
        <v>0</v>
      </c>
      <c r="P140" s="149">
        <f t="shared" ref="P140" si="40">P141</f>
        <v>0</v>
      </c>
      <c r="Q140" s="244">
        <v>0</v>
      </c>
      <c r="R140" s="152">
        <v>0</v>
      </c>
    </row>
    <row r="141" spans="1:18" s="9" customFormat="1" x14ac:dyDescent="0.3">
      <c r="A141" s="145" t="s">
        <v>339</v>
      </c>
      <c r="B141" s="53" t="s">
        <v>87</v>
      </c>
      <c r="C141" s="53"/>
      <c r="D141" s="53"/>
      <c r="E141" s="53"/>
      <c r="F141" s="53"/>
      <c r="G141" s="53"/>
      <c r="H141" s="53"/>
      <c r="I141" s="53"/>
      <c r="J141" s="52" t="s">
        <v>336</v>
      </c>
      <c r="K141" s="405" t="s">
        <v>59</v>
      </c>
      <c r="L141" s="146" t="s">
        <v>60</v>
      </c>
      <c r="M141" s="147"/>
      <c r="N141" s="149">
        <v>17309</v>
      </c>
      <c r="O141" s="77">
        <v>0</v>
      </c>
      <c r="P141" s="77">
        <v>0</v>
      </c>
      <c r="Q141" s="244">
        <v>0</v>
      </c>
      <c r="R141" s="152">
        <v>0</v>
      </c>
    </row>
    <row r="142" spans="1:18" ht="16.95" customHeight="1" x14ac:dyDescent="0.3">
      <c r="A142" s="536"/>
      <c r="B142" s="537"/>
      <c r="C142" s="538"/>
      <c r="D142" s="538"/>
      <c r="E142" s="538"/>
      <c r="F142" s="538"/>
      <c r="G142" s="538"/>
      <c r="H142" s="538"/>
      <c r="I142" s="538"/>
      <c r="J142" s="537"/>
      <c r="K142" s="539" t="s">
        <v>192</v>
      </c>
      <c r="L142" s="540"/>
      <c r="M142" s="540"/>
      <c r="N142" s="544">
        <f>SUM(N143)</f>
        <v>345795</v>
      </c>
      <c r="O142" s="545">
        <f>SUM(O143)</f>
        <v>348000</v>
      </c>
      <c r="P142" s="546">
        <f t="shared" ref="P142" si="41">SUM(P143)</f>
        <v>330430</v>
      </c>
      <c r="Q142" s="541">
        <f t="shared" ref="Q142:Q171" si="42">P142/N142*100</f>
        <v>95.556615914053125</v>
      </c>
      <c r="R142" s="542">
        <f t="shared" si="20"/>
        <v>94.951149425287355</v>
      </c>
    </row>
    <row r="143" spans="1:18" x14ac:dyDescent="0.3">
      <c r="A143" s="113"/>
      <c r="B143" s="78"/>
      <c r="C143" s="79"/>
      <c r="D143" s="79"/>
      <c r="E143" s="79"/>
      <c r="F143" s="79"/>
      <c r="G143" s="79"/>
      <c r="H143" s="79"/>
      <c r="I143" s="79"/>
      <c r="J143" s="78" t="s">
        <v>8</v>
      </c>
      <c r="K143" s="114" t="s">
        <v>301</v>
      </c>
      <c r="L143" s="115"/>
      <c r="M143" s="115"/>
      <c r="N143" s="528">
        <f>N144</f>
        <v>345795</v>
      </c>
      <c r="O143" s="210">
        <f>O144</f>
        <v>348000</v>
      </c>
      <c r="P143" s="211">
        <f t="shared" ref="P143" si="43">P144</f>
        <v>330430</v>
      </c>
      <c r="Q143" s="532">
        <f t="shared" si="42"/>
        <v>95.556615914053125</v>
      </c>
      <c r="R143" s="121">
        <f t="shared" si="20"/>
        <v>94.951149425287355</v>
      </c>
    </row>
    <row r="144" spans="1:18" x14ac:dyDescent="0.3">
      <c r="A144" s="155" t="s">
        <v>261</v>
      </c>
      <c r="B144" s="96" t="s">
        <v>87</v>
      </c>
      <c r="C144" s="97"/>
      <c r="D144" s="97"/>
      <c r="E144" s="97"/>
      <c r="F144" s="97" t="s">
        <v>157</v>
      </c>
      <c r="G144" s="97"/>
      <c r="H144" s="97"/>
      <c r="I144" s="97"/>
      <c r="J144" s="96"/>
      <c r="K144" s="470" t="s">
        <v>193</v>
      </c>
      <c r="L144" s="156"/>
      <c r="M144" s="156"/>
      <c r="N144" s="529">
        <f>N145+N149+N155</f>
        <v>345795</v>
      </c>
      <c r="O144" s="198">
        <f>O145+O149+O155</f>
        <v>348000</v>
      </c>
      <c r="P144" s="199">
        <f>P145+P149+P155</f>
        <v>330430</v>
      </c>
      <c r="Q144" s="473">
        <f t="shared" si="42"/>
        <v>95.556615914053125</v>
      </c>
      <c r="R144" s="162">
        <f t="shared" si="20"/>
        <v>94.951149425287355</v>
      </c>
    </row>
    <row r="145" spans="1:18" x14ac:dyDescent="0.3">
      <c r="A145" s="167" t="s">
        <v>262</v>
      </c>
      <c r="B145" s="106" t="s">
        <v>87</v>
      </c>
      <c r="C145" s="106"/>
      <c r="D145" s="106"/>
      <c r="E145" s="106"/>
      <c r="F145" s="106" t="s">
        <v>157</v>
      </c>
      <c r="G145" s="106"/>
      <c r="H145" s="106"/>
      <c r="I145" s="106"/>
      <c r="J145" s="498" t="s">
        <v>98</v>
      </c>
      <c r="K145" s="471" t="s">
        <v>194</v>
      </c>
      <c r="L145" s="168"/>
      <c r="M145" s="169"/>
      <c r="N145" s="200">
        <f t="shared" ref="N145:P147" si="44">N146</f>
        <v>335000</v>
      </c>
      <c r="O145" s="200">
        <f t="shared" si="44"/>
        <v>340000</v>
      </c>
      <c r="P145" s="201">
        <f t="shared" si="44"/>
        <v>322430</v>
      </c>
      <c r="Q145" s="450">
        <f t="shared" si="42"/>
        <v>96.247761194029849</v>
      </c>
      <c r="R145" s="172">
        <f t="shared" si="20"/>
        <v>94.832352941176467</v>
      </c>
    </row>
    <row r="146" spans="1:18" x14ac:dyDescent="0.3">
      <c r="A146" s="145" t="s">
        <v>262</v>
      </c>
      <c r="B146" s="53"/>
      <c r="C146" s="53"/>
      <c r="D146" s="53"/>
      <c r="E146" s="53"/>
      <c r="F146" s="53"/>
      <c r="G146" s="53"/>
      <c r="H146" s="53"/>
      <c r="I146" s="53"/>
      <c r="J146" s="489" t="s">
        <v>98</v>
      </c>
      <c r="K146" s="275">
        <v>3</v>
      </c>
      <c r="L146" s="146" t="s">
        <v>10</v>
      </c>
      <c r="M146" s="147"/>
      <c r="N146" s="149">
        <v>335000</v>
      </c>
      <c r="O146" s="202">
        <v>340000</v>
      </c>
      <c r="P146" s="203">
        <f>P147</f>
        <v>322430</v>
      </c>
      <c r="Q146" s="244">
        <f t="shared" si="42"/>
        <v>96.247761194029849</v>
      </c>
      <c r="R146" s="152">
        <f t="shared" si="20"/>
        <v>94.832352941176467</v>
      </c>
    </row>
    <row r="147" spans="1:18" x14ac:dyDescent="0.3">
      <c r="A147" s="145" t="s">
        <v>262</v>
      </c>
      <c r="B147" s="53"/>
      <c r="C147" s="53"/>
      <c r="D147" s="53"/>
      <c r="E147" s="53"/>
      <c r="F147" s="53"/>
      <c r="G147" s="53"/>
      <c r="H147" s="53"/>
      <c r="I147" s="53"/>
      <c r="J147" s="489" t="s">
        <v>98</v>
      </c>
      <c r="K147" s="275">
        <v>38</v>
      </c>
      <c r="L147" s="146" t="s">
        <v>93</v>
      </c>
      <c r="M147" s="147"/>
      <c r="N147" s="149">
        <v>335000</v>
      </c>
      <c r="O147" s="202">
        <v>340000</v>
      </c>
      <c r="P147" s="203">
        <f t="shared" si="44"/>
        <v>322430</v>
      </c>
      <c r="Q147" s="244">
        <f t="shared" si="42"/>
        <v>96.247761194029849</v>
      </c>
      <c r="R147" s="152">
        <f t="shared" si="20"/>
        <v>94.832352941176467</v>
      </c>
    </row>
    <row r="148" spans="1:18" x14ac:dyDescent="0.3">
      <c r="A148" s="145" t="s">
        <v>262</v>
      </c>
      <c r="B148" s="53" t="s">
        <v>87</v>
      </c>
      <c r="C148" s="53"/>
      <c r="D148" s="53"/>
      <c r="E148" s="53"/>
      <c r="F148" s="53" t="s">
        <v>157</v>
      </c>
      <c r="G148" s="53"/>
      <c r="H148" s="53"/>
      <c r="I148" s="53"/>
      <c r="J148" s="489" t="s">
        <v>98</v>
      </c>
      <c r="K148" s="275">
        <v>381</v>
      </c>
      <c r="L148" s="146" t="s">
        <v>54</v>
      </c>
      <c r="M148" s="147"/>
      <c r="N148" s="149">
        <v>335000</v>
      </c>
      <c r="O148" s="202">
        <v>340000</v>
      </c>
      <c r="P148" s="203">
        <v>322430</v>
      </c>
      <c r="Q148" s="244">
        <f t="shared" si="42"/>
        <v>96.247761194029849</v>
      </c>
      <c r="R148" s="152">
        <f t="shared" si="20"/>
        <v>94.832352941176467</v>
      </c>
    </row>
    <row r="149" spans="1:18" x14ac:dyDescent="0.3">
      <c r="A149" s="137" t="s">
        <v>263</v>
      </c>
      <c r="B149" s="103" t="s">
        <v>87</v>
      </c>
      <c r="C149" s="103"/>
      <c r="D149" s="103"/>
      <c r="E149" s="103"/>
      <c r="F149" s="103"/>
      <c r="G149" s="103"/>
      <c r="H149" s="103"/>
      <c r="I149" s="103"/>
      <c r="J149" s="488" t="s">
        <v>98</v>
      </c>
      <c r="K149" s="273" t="s">
        <v>195</v>
      </c>
      <c r="L149" s="138"/>
      <c r="M149" s="139"/>
      <c r="N149" s="141">
        <f t="shared" ref="N149:P149" si="45">N150</f>
        <v>10795</v>
      </c>
      <c r="O149" s="505">
        <f t="shared" si="45"/>
        <v>8000</v>
      </c>
      <c r="P149" s="506">
        <f t="shared" si="45"/>
        <v>8000</v>
      </c>
      <c r="Q149" s="248">
        <f t="shared" si="42"/>
        <v>74.108383510884664</v>
      </c>
      <c r="R149" s="144">
        <f t="shared" si="20"/>
        <v>100</v>
      </c>
    </row>
    <row r="150" spans="1:18" x14ac:dyDescent="0.3">
      <c r="A150" s="145" t="s">
        <v>263</v>
      </c>
      <c r="B150" s="53"/>
      <c r="C150" s="53"/>
      <c r="D150" s="53"/>
      <c r="E150" s="53"/>
      <c r="F150" s="53"/>
      <c r="G150" s="53"/>
      <c r="H150" s="53"/>
      <c r="I150" s="53"/>
      <c r="J150" s="489" t="s">
        <v>98</v>
      </c>
      <c r="K150" s="275">
        <v>3</v>
      </c>
      <c r="L150" s="146" t="s">
        <v>10</v>
      </c>
      <c r="M150" s="147"/>
      <c r="N150" s="202">
        <v>10795</v>
      </c>
      <c r="O150" s="202">
        <v>8000</v>
      </c>
      <c r="P150" s="202">
        <f>P151+P153</f>
        <v>8000</v>
      </c>
      <c r="Q150" s="244">
        <f t="shared" si="42"/>
        <v>74.108383510884664</v>
      </c>
      <c r="R150" s="152">
        <f t="shared" si="20"/>
        <v>100</v>
      </c>
    </row>
    <row r="151" spans="1:18" s="9" customFormat="1" x14ac:dyDescent="0.3">
      <c r="A151" s="145" t="s">
        <v>262</v>
      </c>
      <c r="B151" s="53"/>
      <c r="C151" s="53"/>
      <c r="D151" s="53"/>
      <c r="E151" s="53"/>
      <c r="F151" s="53"/>
      <c r="G151" s="53"/>
      <c r="H151" s="53"/>
      <c r="I151" s="53"/>
      <c r="J151" s="489" t="s">
        <v>98</v>
      </c>
      <c r="K151" s="275" t="s">
        <v>91</v>
      </c>
      <c r="L151" s="146" t="s">
        <v>44</v>
      </c>
      <c r="M151" s="147"/>
      <c r="N151" s="149">
        <v>5795</v>
      </c>
      <c r="O151" s="202">
        <v>0</v>
      </c>
      <c r="P151" s="203">
        <f>P152</f>
        <v>0</v>
      </c>
      <c r="Q151" s="244">
        <f>P151/N151*100</f>
        <v>0</v>
      </c>
      <c r="R151" s="152">
        <v>0</v>
      </c>
    </row>
    <row r="152" spans="1:18" s="9" customFormat="1" x14ac:dyDescent="0.3">
      <c r="A152" s="145" t="s">
        <v>262</v>
      </c>
      <c r="B152" s="53" t="s">
        <v>87</v>
      </c>
      <c r="C152" s="53"/>
      <c r="D152" s="53"/>
      <c r="E152" s="53"/>
      <c r="F152" s="53"/>
      <c r="G152" s="53"/>
      <c r="H152" s="53"/>
      <c r="I152" s="53"/>
      <c r="J152" s="489" t="s">
        <v>98</v>
      </c>
      <c r="K152" s="275" t="s">
        <v>88</v>
      </c>
      <c r="L152" s="146" t="s">
        <v>89</v>
      </c>
      <c r="M152" s="147"/>
      <c r="N152" s="149">
        <v>5795</v>
      </c>
      <c r="O152" s="202">
        <v>0</v>
      </c>
      <c r="P152" s="203">
        <v>0</v>
      </c>
      <c r="Q152" s="244">
        <v>0</v>
      </c>
      <c r="R152" s="152">
        <v>0</v>
      </c>
    </row>
    <row r="153" spans="1:18" x14ac:dyDescent="0.3">
      <c r="A153" s="145" t="s">
        <v>263</v>
      </c>
      <c r="B153" s="53"/>
      <c r="C153" s="53"/>
      <c r="D153" s="53"/>
      <c r="E153" s="53"/>
      <c r="F153" s="53"/>
      <c r="G153" s="53"/>
      <c r="H153" s="53"/>
      <c r="I153" s="53"/>
      <c r="J153" s="489" t="s">
        <v>98</v>
      </c>
      <c r="K153" s="275">
        <v>38</v>
      </c>
      <c r="L153" s="146" t="s">
        <v>93</v>
      </c>
      <c r="M153" s="147"/>
      <c r="N153" s="149">
        <v>5000</v>
      </c>
      <c r="O153" s="202">
        <v>8000</v>
      </c>
      <c r="P153" s="203">
        <f>P154</f>
        <v>8000</v>
      </c>
      <c r="Q153" s="244">
        <f t="shared" si="42"/>
        <v>160</v>
      </c>
      <c r="R153" s="152">
        <f t="shared" si="20"/>
        <v>100</v>
      </c>
    </row>
    <row r="154" spans="1:18" x14ac:dyDescent="0.3">
      <c r="A154" s="145" t="s">
        <v>263</v>
      </c>
      <c r="B154" s="53" t="s">
        <v>87</v>
      </c>
      <c r="C154" s="53"/>
      <c r="D154" s="53"/>
      <c r="E154" s="53"/>
      <c r="F154" s="53"/>
      <c r="G154" s="53"/>
      <c r="H154" s="53"/>
      <c r="I154" s="53"/>
      <c r="J154" s="489" t="s">
        <v>98</v>
      </c>
      <c r="K154" s="275">
        <v>381</v>
      </c>
      <c r="L154" s="146" t="s">
        <v>54</v>
      </c>
      <c r="M154" s="147"/>
      <c r="N154" s="149">
        <v>5000</v>
      </c>
      <c r="O154" s="202">
        <v>8000</v>
      </c>
      <c r="P154" s="203">
        <v>8000</v>
      </c>
      <c r="Q154" s="244">
        <f t="shared" si="42"/>
        <v>160</v>
      </c>
      <c r="R154" s="152">
        <f t="shared" si="20"/>
        <v>100</v>
      </c>
    </row>
    <row r="155" spans="1:18" s="9" customFormat="1" x14ac:dyDescent="0.3">
      <c r="A155" s="137" t="s">
        <v>346</v>
      </c>
      <c r="B155" s="103" t="s">
        <v>87</v>
      </c>
      <c r="C155" s="103"/>
      <c r="D155" s="103"/>
      <c r="E155" s="103"/>
      <c r="F155" s="103"/>
      <c r="G155" s="103"/>
      <c r="H155" s="103" t="s">
        <v>159</v>
      </c>
      <c r="I155" s="103"/>
      <c r="J155" s="488" t="s">
        <v>94</v>
      </c>
      <c r="K155" s="472" t="s">
        <v>399</v>
      </c>
      <c r="L155" s="138"/>
      <c r="M155" s="139"/>
      <c r="N155" s="141">
        <f t="shared" ref="N155:P155" si="46">N156</f>
        <v>0</v>
      </c>
      <c r="O155" s="141">
        <f t="shared" si="46"/>
        <v>0</v>
      </c>
      <c r="P155" s="141">
        <f t="shared" si="46"/>
        <v>0</v>
      </c>
      <c r="Q155" s="248">
        <v>0</v>
      </c>
      <c r="R155" s="144">
        <v>0</v>
      </c>
    </row>
    <row r="156" spans="1:18" s="9" customFormat="1" x14ac:dyDescent="0.3">
      <c r="A156" s="145" t="s">
        <v>346</v>
      </c>
      <c r="B156" s="53"/>
      <c r="C156" s="53"/>
      <c r="D156" s="53"/>
      <c r="E156" s="53"/>
      <c r="F156" s="53"/>
      <c r="G156" s="53"/>
      <c r="H156" s="53"/>
      <c r="I156" s="53"/>
      <c r="J156" s="489" t="s">
        <v>94</v>
      </c>
      <c r="K156" s="277" t="s">
        <v>11</v>
      </c>
      <c r="L156" s="146" t="s">
        <v>12</v>
      </c>
      <c r="M156" s="147"/>
      <c r="N156" s="149">
        <v>0</v>
      </c>
      <c r="O156" s="77">
        <v>0</v>
      </c>
      <c r="P156" s="77">
        <f>P157</f>
        <v>0</v>
      </c>
      <c r="Q156" s="244">
        <v>0</v>
      </c>
      <c r="R156" s="152">
        <v>0</v>
      </c>
    </row>
    <row r="157" spans="1:18" s="9" customFormat="1" x14ac:dyDescent="0.3">
      <c r="A157" s="145" t="s">
        <v>346</v>
      </c>
      <c r="B157" s="53"/>
      <c r="C157" s="53"/>
      <c r="D157" s="53"/>
      <c r="E157" s="53"/>
      <c r="F157" s="53"/>
      <c r="G157" s="53"/>
      <c r="H157" s="53"/>
      <c r="I157" s="53"/>
      <c r="J157" s="489" t="s">
        <v>94</v>
      </c>
      <c r="K157" s="277" t="s">
        <v>97</v>
      </c>
      <c r="L157" s="146" t="s">
        <v>153</v>
      </c>
      <c r="M157" s="147"/>
      <c r="N157" s="149">
        <v>0</v>
      </c>
      <c r="O157" s="77">
        <v>0</v>
      </c>
      <c r="P157" s="77">
        <f>P158</f>
        <v>0</v>
      </c>
      <c r="Q157" s="244">
        <v>0</v>
      </c>
      <c r="R157" s="152">
        <v>0</v>
      </c>
    </row>
    <row r="158" spans="1:18" s="9" customFormat="1" x14ac:dyDescent="0.3">
      <c r="A158" s="145" t="s">
        <v>346</v>
      </c>
      <c r="B158" s="53" t="s">
        <v>87</v>
      </c>
      <c r="C158" s="53"/>
      <c r="D158" s="53"/>
      <c r="E158" s="53"/>
      <c r="F158" s="53"/>
      <c r="G158" s="53"/>
      <c r="H158" s="53" t="s">
        <v>159</v>
      </c>
      <c r="I158" s="53"/>
      <c r="J158" s="489" t="s">
        <v>94</v>
      </c>
      <c r="K158" s="277" t="s">
        <v>113</v>
      </c>
      <c r="L158" s="146" t="s">
        <v>58</v>
      </c>
      <c r="M158" s="147"/>
      <c r="N158" s="149">
        <v>0</v>
      </c>
      <c r="O158" s="77">
        <v>0</v>
      </c>
      <c r="P158" s="77">
        <v>0</v>
      </c>
      <c r="Q158" s="244">
        <v>0</v>
      </c>
      <c r="R158" s="152">
        <v>0</v>
      </c>
    </row>
    <row r="159" spans="1:18" ht="16.95" customHeight="1" x14ac:dyDescent="0.3">
      <c r="A159" s="259"/>
      <c r="B159" s="268"/>
      <c r="C159" s="269"/>
      <c r="D159" s="269"/>
      <c r="E159" s="269"/>
      <c r="F159" s="269"/>
      <c r="G159" s="269"/>
      <c r="H159" s="269"/>
      <c r="I159" s="269"/>
      <c r="J159" s="268"/>
      <c r="K159" s="260" t="s">
        <v>197</v>
      </c>
      <c r="L159" s="261"/>
      <c r="M159" s="261"/>
      <c r="N159" s="263">
        <f>N160+N171+N206</f>
        <v>4761680</v>
      </c>
      <c r="O159" s="271">
        <f>O160+O171+O206</f>
        <v>12287924</v>
      </c>
      <c r="P159" s="271">
        <f>P160+P171+P206</f>
        <v>5345907</v>
      </c>
      <c r="Q159" s="531">
        <f t="shared" si="42"/>
        <v>112.26934611313655</v>
      </c>
      <c r="R159" s="267">
        <f t="shared" si="20"/>
        <v>43.505371615254127</v>
      </c>
    </row>
    <row r="160" spans="1:18" x14ac:dyDescent="0.3">
      <c r="A160" s="113"/>
      <c r="B160" s="78"/>
      <c r="C160" s="79"/>
      <c r="D160" s="79"/>
      <c r="E160" s="79"/>
      <c r="F160" s="79"/>
      <c r="G160" s="79"/>
      <c r="H160" s="79"/>
      <c r="I160" s="79"/>
      <c r="J160" s="78" t="s">
        <v>198</v>
      </c>
      <c r="K160" s="114" t="s">
        <v>302</v>
      </c>
      <c r="L160" s="115"/>
      <c r="M160" s="115"/>
      <c r="N160" s="213">
        <f>N161</f>
        <v>2590370</v>
      </c>
      <c r="O160" s="212">
        <f>O161</f>
        <v>2710000</v>
      </c>
      <c r="P160" s="213">
        <f>P161</f>
        <v>2374102</v>
      </c>
      <c r="Q160" s="532">
        <f t="shared" si="42"/>
        <v>91.651076873188003</v>
      </c>
      <c r="R160" s="121">
        <f t="shared" si="20"/>
        <v>87.605239852398526</v>
      </c>
    </row>
    <row r="161" spans="1:18" x14ac:dyDescent="0.3">
      <c r="A161" s="155" t="s">
        <v>264</v>
      </c>
      <c r="B161" s="96" t="s">
        <v>87</v>
      </c>
      <c r="C161" s="97"/>
      <c r="D161" s="97" t="s">
        <v>96</v>
      </c>
      <c r="E161" s="97" t="s">
        <v>11</v>
      </c>
      <c r="F161" s="97"/>
      <c r="G161" s="97"/>
      <c r="H161" s="97" t="s">
        <v>159</v>
      </c>
      <c r="I161" s="97"/>
      <c r="J161" s="96"/>
      <c r="K161" s="470" t="s">
        <v>196</v>
      </c>
      <c r="L161" s="156"/>
      <c r="M161" s="156"/>
      <c r="N161" s="188">
        <f>N162+N166</f>
        <v>2590370</v>
      </c>
      <c r="O161" s="189">
        <f>O162+O166</f>
        <v>2710000</v>
      </c>
      <c r="P161" s="190">
        <f>P162+P166</f>
        <v>2374102</v>
      </c>
      <c r="Q161" s="473">
        <f t="shared" si="42"/>
        <v>91.651076873188003</v>
      </c>
      <c r="R161" s="162">
        <f t="shared" si="20"/>
        <v>87.605239852398526</v>
      </c>
    </row>
    <row r="162" spans="1:18" x14ac:dyDescent="0.3">
      <c r="A162" s="137" t="s">
        <v>265</v>
      </c>
      <c r="B162" s="102" t="s">
        <v>87</v>
      </c>
      <c r="C162" s="103"/>
      <c r="D162" s="103" t="s">
        <v>96</v>
      </c>
      <c r="E162" s="103" t="s">
        <v>11</v>
      </c>
      <c r="F162" s="103"/>
      <c r="G162" s="103"/>
      <c r="H162" s="103" t="s">
        <v>159</v>
      </c>
      <c r="I162" s="103"/>
      <c r="J162" s="102" t="s">
        <v>243</v>
      </c>
      <c r="K162" s="273" t="s">
        <v>199</v>
      </c>
      <c r="L162" s="138"/>
      <c r="M162" s="138"/>
      <c r="N162" s="191">
        <f t="shared" ref="N162:P164" si="47">N163</f>
        <v>2208643</v>
      </c>
      <c r="O162" s="170">
        <f>O163</f>
        <v>2400000</v>
      </c>
      <c r="P162" s="171">
        <f>P163</f>
        <v>2106064</v>
      </c>
      <c r="Q162" s="248">
        <f t="shared" si="42"/>
        <v>95.355564480090266</v>
      </c>
      <c r="R162" s="144">
        <f t="shared" si="20"/>
        <v>87.75266666666667</v>
      </c>
    </row>
    <row r="163" spans="1:18" x14ac:dyDescent="0.3">
      <c r="A163" s="145" t="s">
        <v>265</v>
      </c>
      <c r="B163" s="465"/>
      <c r="C163" s="466"/>
      <c r="D163" s="466"/>
      <c r="E163" s="466"/>
      <c r="F163" s="466"/>
      <c r="G163" s="466"/>
      <c r="H163" s="466"/>
      <c r="I163" s="466"/>
      <c r="J163" s="465" t="s">
        <v>243</v>
      </c>
      <c r="K163" s="247">
        <v>3</v>
      </c>
      <c r="L163" s="467" t="s">
        <v>10</v>
      </c>
      <c r="M163" s="467"/>
      <c r="N163" s="455">
        <v>2208643</v>
      </c>
      <c r="O163" s="468">
        <v>2400000</v>
      </c>
      <c r="P163" s="469">
        <f t="shared" si="47"/>
        <v>2106064</v>
      </c>
      <c r="Q163" s="244">
        <f t="shared" si="42"/>
        <v>95.355564480090266</v>
      </c>
      <c r="R163" s="152">
        <f t="shared" si="20"/>
        <v>87.75266666666667</v>
      </c>
    </row>
    <row r="164" spans="1:18" x14ac:dyDescent="0.3">
      <c r="A164" s="145" t="s">
        <v>265</v>
      </c>
      <c r="B164" s="52"/>
      <c r="C164" s="53"/>
      <c r="D164" s="53"/>
      <c r="E164" s="53"/>
      <c r="F164" s="53"/>
      <c r="G164" s="53"/>
      <c r="H164" s="53"/>
      <c r="I164" s="53"/>
      <c r="J164" s="52" t="s">
        <v>243</v>
      </c>
      <c r="K164" s="275">
        <v>32</v>
      </c>
      <c r="L164" s="146" t="s">
        <v>44</v>
      </c>
      <c r="M164" s="146"/>
      <c r="N164" s="148">
        <v>2208643</v>
      </c>
      <c r="O164" s="77">
        <v>2400000</v>
      </c>
      <c r="P164" s="153">
        <f t="shared" si="47"/>
        <v>2106064</v>
      </c>
      <c r="Q164" s="244">
        <f t="shared" si="42"/>
        <v>95.355564480090266</v>
      </c>
      <c r="R164" s="152">
        <f t="shared" si="20"/>
        <v>87.75266666666667</v>
      </c>
    </row>
    <row r="165" spans="1:18" x14ac:dyDescent="0.3">
      <c r="A165" s="145" t="s">
        <v>265</v>
      </c>
      <c r="B165" s="52" t="s">
        <v>87</v>
      </c>
      <c r="C165" s="53"/>
      <c r="D165" s="53" t="s">
        <v>96</v>
      </c>
      <c r="E165" s="53" t="s">
        <v>11</v>
      </c>
      <c r="F165" s="53"/>
      <c r="G165" s="53"/>
      <c r="H165" s="53" t="s">
        <v>159</v>
      </c>
      <c r="I165" s="53"/>
      <c r="J165" s="52" t="s">
        <v>243</v>
      </c>
      <c r="K165" s="275">
        <v>323</v>
      </c>
      <c r="L165" s="146" t="s">
        <v>47</v>
      </c>
      <c r="M165" s="146"/>
      <c r="N165" s="148">
        <v>2208643</v>
      </c>
      <c r="O165" s="77">
        <v>2400000</v>
      </c>
      <c r="P165" s="469">
        <v>2106064</v>
      </c>
      <c r="Q165" s="244">
        <f t="shared" si="42"/>
        <v>95.355564480090266</v>
      </c>
      <c r="R165" s="152">
        <f t="shared" si="20"/>
        <v>87.75266666666667</v>
      </c>
    </row>
    <row r="166" spans="1:18" x14ac:dyDescent="0.3">
      <c r="A166" s="137" t="s">
        <v>266</v>
      </c>
      <c r="B166" s="102" t="s">
        <v>87</v>
      </c>
      <c r="C166" s="103"/>
      <c r="D166" s="103" t="s">
        <v>96</v>
      </c>
      <c r="E166" s="103" t="s">
        <v>11</v>
      </c>
      <c r="F166" s="103"/>
      <c r="G166" s="103"/>
      <c r="H166" s="103" t="s">
        <v>159</v>
      </c>
      <c r="I166" s="103"/>
      <c r="J166" s="102" t="s">
        <v>99</v>
      </c>
      <c r="K166" s="273" t="s">
        <v>200</v>
      </c>
      <c r="L166" s="138"/>
      <c r="M166" s="138"/>
      <c r="N166" s="163">
        <f>N167</f>
        <v>381727</v>
      </c>
      <c r="O166" s="164">
        <f>O167</f>
        <v>310000</v>
      </c>
      <c r="P166" s="165">
        <f t="shared" ref="P166" si="48">P167</f>
        <v>268038</v>
      </c>
      <c r="Q166" s="248">
        <f t="shared" si="42"/>
        <v>70.217197106832899</v>
      </c>
      <c r="R166" s="144">
        <f t="shared" si="20"/>
        <v>86.46387096774194</v>
      </c>
    </row>
    <row r="167" spans="1:18" x14ac:dyDescent="0.3">
      <c r="A167" s="145" t="s">
        <v>266</v>
      </c>
      <c r="B167" s="52"/>
      <c r="C167" s="53"/>
      <c r="D167" s="53"/>
      <c r="E167" s="53"/>
      <c r="F167" s="53"/>
      <c r="G167" s="53"/>
      <c r="H167" s="53"/>
      <c r="I167" s="53"/>
      <c r="J167" s="52" t="s">
        <v>99</v>
      </c>
      <c r="K167" s="275">
        <v>3</v>
      </c>
      <c r="L167" s="146" t="s">
        <v>10</v>
      </c>
      <c r="M167" s="146"/>
      <c r="N167" s="166">
        <v>381727</v>
      </c>
      <c r="O167" s="77">
        <v>310000</v>
      </c>
      <c r="P167" s="153">
        <f>P168</f>
        <v>268038</v>
      </c>
      <c r="Q167" s="244">
        <f t="shared" si="42"/>
        <v>70.217197106832899</v>
      </c>
      <c r="R167" s="152">
        <f t="shared" si="20"/>
        <v>86.46387096774194</v>
      </c>
    </row>
    <row r="168" spans="1:18" x14ac:dyDescent="0.3">
      <c r="A168" s="145" t="s">
        <v>266</v>
      </c>
      <c r="B168" s="52"/>
      <c r="C168" s="53"/>
      <c r="D168" s="53"/>
      <c r="E168" s="53"/>
      <c r="F168" s="53"/>
      <c r="G168" s="53"/>
      <c r="H168" s="53"/>
      <c r="I168" s="53"/>
      <c r="J168" s="52" t="s">
        <v>99</v>
      </c>
      <c r="K168" s="275">
        <v>32</v>
      </c>
      <c r="L168" s="146" t="s">
        <v>44</v>
      </c>
      <c r="M168" s="146"/>
      <c r="N168" s="148">
        <v>381727</v>
      </c>
      <c r="O168" s="77">
        <v>310000</v>
      </c>
      <c r="P168" s="153">
        <f>P169+P170</f>
        <v>268038</v>
      </c>
      <c r="Q168" s="244">
        <f t="shared" si="42"/>
        <v>70.217197106832899</v>
      </c>
      <c r="R168" s="152">
        <f t="shared" si="20"/>
        <v>86.46387096774194</v>
      </c>
    </row>
    <row r="169" spans="1:18" x14ac:dyDescent="0.3">
      <c r="A169" s="145" t="s">
        <v>266</v>
      </c>
      <c r="B169" s="52" t="s">
        <v>87</v>
      </c>
      <c r="C169" s="53"/>
      <c r="D169" s="53" t="s">
        <v>96</v>
      </c>
      <c r="E169" s="53" t="s">
        <v>11</v>
      </c>
      <c r="F169" s="53"/>
      <c r="G169" s="53"/>
      <c r="H169" s="53"/>
      <c r="I169" s="53"/>
      <c r="J169" s="52" t="s">
        <v>99</v>
      </c>
      <c r="K169" s="275">
        <v>322</v>
      </c>
      <c r="L169" s="146" t="s">
        <v>89</v>
      </c>
      <c r="M169" s="146"/>
      <c r="N169" s="148">
        <v>225521</v>
      </c>
      <c r="O169" s="77">
        <v>260000</v>
      </c>
      <c r="P169" s="153">
        <v>250277</v>
      </c>
      <c r="Q169" s="244">
        <f t="shared" si="42"/>
        <v>110.97724823852325</v>
      </c>
      <c r="R169" s="152">
        <f t="shared" si="20"/>
        <v>96.260384615384623</v>
      </c>
    </row>
    <row r="170" spans="1:18" x14ac:dyDescent="0.3">
      <c r="A170" s="145" t="s">
        <v>266</v>
      </c>
      <c r="B170" s="52" t="s">
        <v>87</v>
      </c>
      <c r="C170" s="53"/>
      <c r="D170" s="53" t="s">
        <v>96</v>
      </c>
      <c r="E170" s="53" t="s">
        <v>11</v>
      </c>
      <c r="F170" s="53"/>
      <c r="G170" s="53"/>
      <c r="H170" s="53" t="s">
        <v>159</v>
      </c>
      <c r="I170" s="53"/>
      <c r="J170" s="52" t="s">
        <v>99</v>
      </c>
      <c r="K170" s="276">
        <v>323</v>
      </c>
      <c r="L170" s="184" t="s">
        <v>47</v>
      </c>
      <c r="M170" s="184"/>
      <c r="N170" s="148">
        <v>156206</v>
      </c>
      <c r="O170" s="77">
        <v>50000</v>
      </c>
      <c r="P170" s="153">
        <v>17761</v>
      </c>
      <c r="Q170" s="244">
        <f t="shared" si="42"/>
        <v>11.370241860107805</v>
      </c>
      <c r="R170" s="152">
        <f t="shared" si="20"/>
        <v>35.521999999999998</v>
      </c>
    </row>
    <row r="171" spans="1:18" s="9" customFormat="1" x14ac:dyDescent="0.3">
      <c r="A171" s="214"/>
      <c r="B171" s="215"/>
      <c r="C171" s="215"/>
      <c r="D171" s="215"/>
      <c r="E171" s="215"/>
      <c r="F171" s="215"/>
      <c r="G171" s="215"/>
      <c r="H171" s="215"/>
      <c r="I171" s="215"/>
      <c r="J171" s="496" t="s">
        <v>6</v>
      </c>
      <c r="K171" s="217" t="s">
        <v>206</v>
      </c>
      <c r="L171" s="217"/>
      <c r="M171" s="217"/>
      <c r="N171" s="218">
        <f>N172</f>
        <v>2081430</v>
      </c>
      <c r="O171" s="219">
        <f t="shared" ref="O171:P171" si="49">O172</f>
        <v>9351924</v>
      </c>
      <c r="P171" s="220">
        <f t="shared" si="49"/>
        <v>2626963</v>
      </c>
      <c r="Q171" s="533">
        <f t="shared" si="42"/>
        <v>126.2095290257179</v>
      </c>
      <c r="R171" s="205">
        <f t="shared" si="20"/>
        <v>28.090080714941649</v>
      </c>
    </row>
    <row r="172" spans="1:18" x14ac:dyDescent="0.3">
      <c r="A172" s="129" t="s">
        <v>267</v>
      </c>
      <c r="B172" s="93" t="s">
        <v>87</v>
      </c>
      <c r="C172" s="94"/>
      <c r="D172" s="94"/>
      <c r="E172" s="94"/>
      <c r="F172" s="94"/>
      <c r="G172" s="94"/>
      <c r="H172" s="94" t="s">
        <v>159</v>
      </c>
      <c r="I172" s="94"/>
      <c r="J172" s="487"/>
      <c r="K172" s="130" t="s">
        <v>201</v>
      </c>
      <c r="L172" s="130"/>
      <c r="M172" s="130"/>
      <c r="N172" s="132">
        <f>N173+N189+N198</f>
        <v>2081430</v>
      </c>
      <c r="O172" s="206">
        <f>O173+O189+O198+O185+O202</f>
        <v>9351924</v>
      </c>
      <c r="P172" s="206">
        <f>P173+P189+P198+P185+P202</f>
        <v>2626963</v>
      </c>
      <c r="Q172" s="534">
        <f>P172/N172*100</f>
        <v>126.2095290257179</v>
      </c>
      <c r="R172" s="136">
        <f>P172/O172*100</f>
        <v>28.090080714941649</v>
      </c>
    </row>
    <row r="173" spans="1:18" x14ac:dyDescent="0.3">
      <c r="A173" s="167" t="s">
        <v>268</v>
      </c>
      <c r="B173" s="106" t="s">
        <v>87</v>
      </c>
      <c r="C173" s="106"/>
      <c r="D173" s="106"/>
      <c r="E173" s="106"/>
      <c r="F173" s="106"/>
      <c r="G173" s="106"/>
      <c r="H173" s="106" t="s">
        <v>159</v>
      </c>
      <c r="I173" s="106"/>
      <c r="J173" s="498" t="s">
        <v>171</v>
      </c>
      <c r="K173" s="168" t="s">
        <v>202</v>
      </c>
      <c r="L173" s="168"/>
      <c r="M173" s="168"/>
      <c r="N173" s="530">
        <f t="shared" ref="N173:O173" si="50">N174</f>
        <v>1746168</v>
      </c>
      <c r="O173" s="170">
        <f t="shared" si="50"/>
        <v>2214375</v>
      </c>
      <c r="P173" s="171">
        <f>P174</f>
        <v>1513572</v>
      </c>
      <c r="Q173" s="450">
        <f>P173/N173*100</f>
        <v>86.679632200338105</v>
      </c>
      <c r="R173" s="172">
        <f>P173/O173*100</f>
        <v>68.352108382726513</v>
      </c>
    </row>
    <row r="174" spans="1:18" x14ac:dyDescent="0.3">
      <c r="A174" s="145" t="s">
        <v>268</v>
      </c>
      <c r="B174" s="53"/>
      <c r="C174" s="53"/>
      <c r="D174" s="53"/>
      <c r="E174" s="53"/>
      <c r="F174" s="53"/>
      <c r="G174" s="53"/>
      <c r="H174" s="53"/>
      <c r="I174" s="53"/>
      <c r="J174" s="489" t="s">
        <v>171</v>
      </c>
      <c r="K174" s="146">
        <v>4</v>
      </c>
      <c r="L174" s="146" t="s">
        <v>12</v>
      </c>
      <c r="M174" s="146"/>
      <c r="N174" s="148">
        <v>1746168</v>
      </c>
      <c r="O174" s="149">
        <v>2214375</v>
      </c>
      <c r="P174" s="149">
        <f>P175</f>
        <v>1513572</v>
      </c>
      <c r="Q174" s="244">
        <f>P174/N174*100</f>
        <v>86.679632200338105</v>
      </c>
      <c r="R174" s="152">
        <f t="shared" si="20"/>
        <v>68.352108382726513</v>
      </c>
    </row>
    <row r="175" spans="1:18" x14ac:dyDescent="0.3">
      <c r="A175" s="145" t="s">
        <v>268</v>
      </c>
      <c r="B175" s="53"/>
      <c r="C175" s="53"/>
      <c r="D175" s="53"/>
      <c r="E175" s="53"/>
      <c r="F175" s="53"/>
      <c r="G175" s="53"/>
      <c r="H175" s="53"/>
      <c r="I175" s="53"/>
      <c r="J175" s="489" t="s">
        <v>171</v>
      </c>
      <c r="K175" s="146">
        <v>42</v>
      </c>
      <c r="L175" s="146" t="s">
        <v>100</v>
      </c>
      <c r="M175" s="146"/>
      <c r="N175" s="148">
        <v>1746168</v>
      </c>
      <c r="O175" s="77">
        <v>2214375</v>
      </c>
      <c r="P175" s="153">
        <f>P176+P184+P183</f>
        <v>1513572</v>
      </c>
      <c r="Q175" s="244">
        <f t="shared" ref="Q175:Q206" si="51">P175/N175*100</f>
        <v>86.679632200338105</v>
      </c>
      <c r="R175" s="152">
        <f t="shared" si="20"/>
        <v>68.352108382726513</v>
      </c>
    </row>
    <row r="176" spans="1:18" x14ac:dyDescent="0.3">
      <c r="A176" s="145" t="s">
        <v>268</v>
      </c>
      <c r="B176" s="53" t="s">
        <v>87</v>
      </c>
      <c r="C176" s="53"/>
      <c r="D176" s="53"/>
      <c r="E176" s="53"/>
      <c r="F176" s="53"/>
      <c r="G176" s="53"/>
      <c r="H176" s="53" t="s">
        <v>159</v>
      </c>
      <c r="I176" s="53"/>
      <c r="J176" s="489" t="s">
        <v>171</v>
      </c>
      <c r="K176" s="146">
        <v>421</v>
      </c>
      <c r="L176" s="146" t="s">
        <v>58</v>
      </c>
      <c r="M176" s="146"/>
      <c r="N176" s="148">
        <v>1711543</v>
      </c>
      <c r="O176" s="77">
        <v>2120000</v>
      </c>
      <c r="P176" s="77">
        <f>SUM(P177:P182)</f>
        <v>1419537</v>
      </c>
      <c r="Q176" s="244">
        <f t="shared" si="51"/>
        <v>82.939020521248949</v>
      </c>
      <c r="R176" s="152">
        <f t="shared" si="20"/>
        <v>66.959292452830184</v>
      </c>
    </row>
    <row r="177" spans="1:20" s="9" customFormat="1" x14ac:dyDescent="0.3">
      <c r="A177" s="561" t="s">
        <v>268</v>
      </c>
      <c r="B177" s="562" t="s">
        <v>87</v>
      </c>
      <c r="C177" s="562"/>
      <c r="D177" s="562"/>
      <c r="E177" s="562"/>
      <c r="F177" s="562"/>
      <c r="G177" s="562"/>
      <c r="H177" s="562" t="s">
        <v>159</v>
      </c>
      <c r="I177" s="562"/>
      <c r="J177" s="563" t="s">
        <v>171</v>
      </c>
      <c r="K177" s="564" t="s">
        <v>341</v>
      </c>
      <c r="L177" s="564" t="s">
        <v>368</v>
      </c>
      <c r="M177" s="564"/>
      <c r="N177" s="565">
        <v>400001</v>
      </c>
      <c r="O177" s="566">
        <v>420000</v>
      </c>
      <c r="P177" s="576">
        <v>407919</v>
      </c>
      <c r="Q177" s="567">
        <f t="shared" ref="Q177:Q184" si="52">P177/N177*100</f>
        <v>101.97949505126238</v>
      </c>
      <c r="R177" s="568">
        <f t="shared" si="20"/>
        <v>97.123571428571438</v>
      </c>
      <c r="T177" s="586"/>
    </row>
    <row r="178" spans="1:20" s="9" customFormat="1" x14ac:dyDescent="0.3">
      <c r="A178" s="561" t="s">
        <v>268</v>
      </c>
      <c r="B178" s="562" t="s">
        <v>87</v>
      </c>
      <c r="C178" s="562"/>
      <c r="D178" s="562"/>
      <c r="E178" s="562"/>
      <c r="F178" s="562"/>
      <c r="G178" s="562"/>
      <c r="H178" s="562" t="s">
        <v>159</v>
      </c>
      <c r="I178" s="562"/>
      <c r="J178" s="563" t="s">
        <v>171</v>
      </c>
      <c r="K178" s="564" t="s">
        <v>341</v>
      </c>
      <c r="L178" s="564" t="s">
        <v>378</v>
      </c>
      <c r="M178" s="564"/>
      <c r="N178" s="565">
        <v>415981</v>
      </c>
      <c r="O178" s="566">
        <v>440000</v>
      </c>
      <c r="P178" s="576">
        <v>423518</v>
      </c>
      <c r="Q178" s="567">
        <f t="shared" si="52"/>
        <v>101.81186159944806</v>
      </c>
      <c r="R178" s="568">
        <f t="shared" si="20"/>
        <v>96.254090909090905</v>
      </c>
    </row>
    <row r="179" spans="1:20" s="9" customFormat="1" x14ac:dyDescent="0.3">
      <c r="A179" s="561" t="s">
        <v>268</v>
      </c>
      <c r="B179" s="562" t="s">
        <v>87</v>
      </c>
      <c r="C179" s="562"/>
      <c r="D179" s="562"/>
      <c r="E179" s="562"/>
      <c r="F179" s="562"/>
      <c r="G179" s="562"/>
      <c r="H179" s="562" t="s">
        <v>159</v>
      </c>
      <c r="I179" s="562"/>
      <c r="J179" s="563" t="s">
        <v>171</v>
      </c>
      <c r="K179" s="564" t="s">
        <v>341</v>
      </c>
      <c r="L179" s="564" t="s">
        <v>369</v>
      </c>
      <c r="M179" s="564"/>
      <c r="N179" s="565">
        <v>283631</v>
      </c>
      <c r="O179" s="566">
        <v>200000</v>
      </c>
      <c r="P179" s="576">
        <v>0</v>
      </c>
      <c r="Q179" s="567">
        <f t="shared" si="52"/>
        <v>0</v>
      </c>
      <c r="R179" s="568">
        <f t="shared" si="20"/>
        <v>0</v>
      </c>
    </row>
    <row r="180" spans="1:20" s="9" customFormat="1" x14ac:dyDescent="0.3">
      <c r="A180" s="561" t="s">
        <v>268</v>
      </c>
      <c r="B180" s="562" t="s">
        <v>87</v>
      </c>
      <c r="C180" s="562"/>
      <c r="D180" s="562"/>
      <c r="E180" s="562"/>
      <c r="F180" s="562"/>
      <c r="G180" s="562"/>
      <c r="H180" s="562" t="s">
        <v>159</v>
      </c>
      <c r="I180" s="562"/>
      <c r="J180" s="563" t="s">
        <v>171</v>
      </c>
      <c r="K180" s="564" t="s">
        <v>341</v>
      </c>
      <c r="L180" s="564" t="s">
        <v>370</v>
      </c>
      <c r="M180" s="564"/>
      <c r="N180" s="565">
        <v>295327</v>
      </c>
      <c r="O180" s="566">
        <v>565000</v>
      </c>
      <c r="P180" s="576">
        <v>557327</v>
      </c>
      <c r="Q180" s="567">
        <f t="shared" si="52"/>
        <v>188.71522075529836</v>
      </c>
      <c r="R180" s="568">
        <f t="shared" si="20"/>
        <v>98.641946902654865</v>
      </c>
    </row>
    <row r="181" spans="1:20" s="9" customFormat="1" x14ac:dyDescent="0.3">
      <c r="A181" s="561" t="s">
        <v>268</v>
      </c>
      <c r="B181" s="562" t="s">
        <v>87</v>
      </c>
      <c r="C181" s="562"/>
      <c r="D181" s="562"/>
      <c r="E181" s="562"/>
      <c r="F181" s="562"/>
      <c r="G181" s="562"/>
      <c r="H181" s="562" t="s">
        <v>159</v>
      </c>
      <c r="I181" s="562"/>
      <c r="J181" s="563" t="s">
        <v>171</v>
      </c>
      <c r="K181" s="564" t="s">
        <v>341</v>
      </c>
      <c r="L181" s="564" t="s">
        <v>371</v>
      </c>
      <c r="M181" s="564"/>
      <c r="N181" s="565">
        <v>214725</v>
      </c>
      <c r="O181" s="566">
        <v>450000</v>
      </c>
      <c r="P181" s="576">
        <v>0</v>
      </c>
      <c r="Q181" s="567">
        <f t="shared" si="52"/>
        <v>0</v>
      </c>
      <c r="R181" s="568">
        <f t="shared" si="20"/>
        <v>0</v>
      </c>
    </row>
    <row r="182" spans="1:20" s="9" customFormat="1" x14ac:dyDescent="0.3">
      <c r="A182" s="561" t="s">
        <v>268</v>
      </c>
      <c r="B182" s="562" t="s">
        <v>87</v>
      </c>
      <c r="C182" s="562"/>
      <c r="D182" s="562"/>
      <c r="E182" s="562"/>
      <c r="F182" s="562"/>
      <c r="G182" s="562"/>
      <c r="H182" s="562" t="s">
        <v>159</v>
      </c>
      <c r="I182" s="562"/>
      <c r="J182" s="563" t="s">
        <v>171</v>
      </c>
      <c r="K182" s="564" t="s">
        <v>341</v>
      </c>
      <c r="L182" s="564" t="s">
        <v>372</v>
      </c>
      <c r="M182" s="564"/>
      <c r="N182" s="565">
        <v>99106</v>
      </c>
      <c r="O182" s="566">
        <v>45000</v>
      </c>
      <c r="P182" s="576">
        <v>30773</v>
      </c>
      <c r="Q182" s="567">
        <f t="shared" si="52"/>
        <v>31.050592295118356</v>
      </c>
      <c r="R182" s="568">
        <f t="shared" si="20"/>
        <v>68.384444444444455</v>
      </c>
    </row>
    <row r="183" spans="1:20" s="9" customFormat="1" x14ac:dyDescent="0.3">
      <c r="A183" s="561" t="s">
        <v>268</v>
      </c>
      <c r="B183" s="562" t="s">
        <v>87</v>
      </c>
      <c r="C183" s="562"/>
      <c r="D183" s="562"/>
      <c r="E183" s="562"/>
      <c r="F183" s="562"/>
      <c r="G183" s="562"/>
      <c r="H183" s="562" t="s">
        <v>159</v>
      </c>
      <c r="I183" s="562"/>
      <c r="J183" s="563" t="s">
        <v>171</v>
      </c>
      <c r="K183" s="564" t="s">
        <v>59</v>
      </c>
      <c r="L183" s="564" t="s">
        <v>60</v>
      </c>
      <c r="M183" s="564"/>
      <c r="N183" s="565">
        <v>2772</v>
      </c>
      <c r="O183" s="566">
        <v>10000</v>
      </c>
      <c r="P183" s="576">
        <v>9660</v>
      </c>
      <c r="Q183" s="567">
        <f t="shared" si="52"/>
        <v>348.4848484848485</v>
      </c>
      <c r="R183" s="568">
        <v>0</v>
      </c>
    </row>
    <row r="184" spans="1:20" s="9" customFormat="1" x14ac:dyDescent="0.3">
      <c r="A184" s="145" t="s">
        <v>268</v>
      </c>
      <c r="B184" s="53" t="s">
        <v>87</v>
      </c>
      <c r="C184" s="53"/>
      <c r="D184" s="53"/>
      <c r="E184" s="53"/>
      <c r="F184" s="53"/>
      <c r="G184" s="53"/>
      <c r="H184" s="53" t="s">
        <v>159</v>
      </c>
      <c r="I184" s="53"/>
      <c r="J184" s="489" t="s">
        <v>171</v>
      </c>
      <c r="K184" s="146" t="s">
        <v>123</v>
      </c>
      <c r="L184" s="146" t="s">
        <v>124</v>
      </c>
      <c r="M184" s="146"/>
      <c r="N184" s="148">
        <v>34625</v>
      </c>
      <c r="O184" s="77">
        <v>84375</v>
      </c>
      <c r="P184" s="153">
        <v>84375</v>
      </c>
      <c r="Q184" s="244">
        <f t="shared" si="52"/>
        <v>243.68231046931407</v>
      </c>
      <c r="R184" s="152">
        <f t="shared" si="20"/>
        <v>100</v>
      </c>
    </row>
    <row r="185" spans="1:20" s="9" customFormat="1" x14ac:dyDescent="0.3">
      <c r="A185" s="167" t="s">
        <v>269</v>
      </c>
      <c r="B185" s="106" t="s">
        <v>87</v>
      </c>
      <c r="C185" s="106"/>
      <c r="D185" s="106"/>
      <c r="E185" s="106"/>
      <c r="F185" s="106"/>
      <c r="G185" s="106"/>
      <c r="H185" s="106" t="s">
        <v>159</v>
      </c>
      <c r="I185" s="106"/>
      <c r="J185" s="498" t="s">
        <v>242</v>
      </c>
      <c r="K185" s="168" t="s">
        <v>379</v>
      </c>
      <c r="L185" s="168"/>
      <c r="M185" s="168"/>
      <c r="N185" s="530">
        <f t="shared" ref="N185:P185" si="53">N186</f>
        <v>0</v>
      </c>
      <c r="O185" s="170">
        <f t="shared" si="53"/>
        <v>460000</v>
      </c>
      <c r="P185" s="171">
        <f t="shared" si="53"/>
        <v>459000</v>
      </c>
      <c r="Q185" s="450">
        <v>0</v>
      </c>
      <c r="R185" s="172">
        <f>P185/O185*100</f>
        <v>99.782608695652172</v>
      </c>
    </row>
    <row r="186" spans="1:20" s="9" customFormat="1" x14ac:dyDescent="0.3">
      <c r="A186" s="145" t="s">
        <v>269</v>
      </c>
      <c r="B186" s="53"/>
      <c r="C186" s="53"/>
      <c r="D186" s="53"/>
      <c r="E186" s="53"/>
      <c r="F186" s="53"/>
      <c r="G186" s="53"/>
      <c r="H186" s="53"/>
      <c r="I186" s="53"/>
      <c r="J186" s="489" t="s">
        <v>242</v>
      </c>
      <c r="K186" s="146" t="s">
        <v>11</v>
      </c>
      <c r="L186" s="146" t="s">
        <v>12</v>
      </c>
      <c r="M186" s="146"/>
      <c r="N186" s="148">
        <v>0</v>
      </c>
      <c r="O186" s="77">
        <v>460000</v>
      </c>
      <c r="P186" s="77">
        <v>459000</v>
      </c>
      <c r="Q186" s="593">
        <v>0</v>
      </c>
      <c r="R186" s="152">
        <f>P186/O186*100</f>
        <v>99.782608695652172</v>
      </c>
    </row>
    <row r="187" spans="1:20" s="9" customFormat="1" x14ac:dyDescent="0.3">
      <c r="A187" s="145" t="s">
        <v>269</v>
      </c>
      <c r="B187" s="53"/>
      <c r="C187" s="53"/>
      <c r="D187" s="53"/>
      <c r="E187" s="53"/>
      <c r="F187" s="53"/>
      <c r="G187" s="53"/>
      <c r="H187" s="53"/>
      <c r="I187" s="53"/>
      <c r="J187" s="489" t="s">
        <v>242</v>
      </c>
      <c r="K187" s="146" t="s">
        <v>97</v>
      </c>
      <c r="L187" s="146" t="s">
        <v>57</v>
      </c>
      <c r="M187" s="146"/>
      <c r="N187" s="148">
        <v>0</v>
      </c>
      <c r="O187" s="77">
        <v>460000</v>
      </c>
      <c r="P187" s="77">
        <v>459000</v>
      </c>
      <c r="Q187" s="593">
        <v>0</v>
      </c>
      <c r="R187" s="152">
        <f t="shared" ref="R187:R188" si="54">P187/O187*100</f>
        <v>99.782608695652172</v>
      </c>
    </row>
    <row r="188" spans="1:20" s="9" customFormat="1" x14ac:dyDescent="0.3">
      <c r="A188" s="145" t="s">
        <v>269</v>
      </c>
      <c r="B188" s="53" t="s">
        <v>87</v>
      </c>
      <c r="C188" s="53"/>
      <c r="D188" s="53"/>
      <c r="E188" s="53"/>
      <c r="F188" s="53"/>
      <c r="G188" s="53"/>
      <c r="H188" s="53" t="s">
        <v>159</v>
      </c>
      <c r="I188" s="53"/>
      <c r="J188" s="489" t="s">
        <v>242</v>
      </c>
      <c r="K188" s="146" t="s">
        <v>113</v>
      </c>
      <c r="L188" s="146" t="s">
        <v>58</v>
      </c>
      <c r="M188" s="146"/>
      <c r="N188" s="148">
        <v>0</v>
      </c>
      <c r="O188" s="77">
        <v>460000</v>
      </c>
      <c r="P188" s="153">
        <v>459000</v>
      </c>
      <c r="Q188" s="593">
        <v>0</v>
      </c>
      <c r="R188" s="152">
        <f t="shared" si="54"/>
        <v>99.782608695652172</v>
      </c>
    </row>
    <row r="189" spans="1:20" x14ac:dyDescent="0.3">
      <c r="A189" s="137" t="s">
        <v>270</v>
      </c>
      <c r="B189" s="103" t="s">
        <v>87</v>
      </c>
      <c r="C189" s="103"/>
      <c r="D189" s="103"/>
      <c r="E189" s="103"/>
      <c r="F189" s="103"/>
      <c r="G189" s="103"/>
      <c r="H189" s="103" t="s">
        <v>159</v>
      </c>
      <c r="I189" s="103"/>
      <c r="J189" s="488" t="s">
        <v>171</v>
      </c>
      <c r="K189" s="138" t="s">
        <v>381</v>
      </c>
      <c r="L189" s="138"/>
      <c r="M189" s="138"/>
      <c r="N189" s="140">
        <f t="shared" ref="N189:P190" si="55">N190</f>
        <v>28750</v>
      </c>
      <c r="O189" s="164">
        <f>O190+O193</f>
        <v>6582549</v>
      </c>
      <c r="P189" s="164">
        <f>P190+P193</f>
        <v>534595</v>
      </c>
      <c r="Q189" s="248">
        <f t="shared" si="51"/>
        <v>1859.4608695652173</v>
      </c>
      <c r="R189" s="144">
        <f t="shared" si="20"/>
        <v>8.1213979569312738</v>
      </c>
    </row>
    <row r="190" spans="1:20" x14ac:dyDescent="0.3">
      <c r="A190" s="145" t="s">
        <v>270</v>
      </c>
      <c r="B190" s="53"/>
      <c r="C190" s="53"/>
      <c r="D190" s="53"/>
      <c r="E190" s="53"/>
      <c r="F190" s="53"/>
      <c r="G190" s="53"/>
      <c r="H190" s="53"/>
      <c r="I190" s="53"/>
      <c r="J190" s="489" t="s">
        <v>171</v>
      </c>
      <c r="K190" s="146">
        <v>4</v>
      </c>
      <c r="L190" s="146" t="s">
        <v>12</v>
      </c>
      <c r="M190" s="146"/>
      <c r="N190" s="148">
        <v>28750</v>
      </c>
      <c r="O190" s="77">
        <v>6037549</v>
      </c>
      <c r="P190" s="153">
        <f t="shared" si="55"/>
        <v>0</v>
      </c>
      <c r="Q190" s="244">
        <f>P190/N190*100</f>
        <v>0</v>
      </c>
      <c r="R190" s="152">
        <f t="shared" si="20"/>
        <v>0</v>
      </c>
    </row>
    <row r="191" spans="1:20" x14ac:dyDescent="0.3">
      <c r="A191" s="145" t="s">
        <v>270</v>
      </c>
      <c r="B191" s="53"/>
      <c r="C191" s="53"/>
      <c r="D191" s="53"/>
      <c r="E191" s="53"/>
      <c r="F191" s="53"/>
      <c r="G191" s="53"/>
      <c r="H191" s="53"/>
      <c r="I191" s="53"/>
      <c r="J191" s="489" t="s">
        <v>171</v>
      </c>
      <c r="K191" s="146">
        <v>42</v>
      </c>
      <c r="L191" s="146" t="s">
        <v>57</v>
      </c>
      <c r="M191" s="146"/>
      <c r="N191" s="148">
        <v>28750</v>
      </c>
      <c r="O191" s="77">
        <v>6037549</v>
      </c>
      <c r="P191" s="153">
        <v>0</v>
      </c>
      <c r="Q191" s="244">
        <f t="shared" ref="Q191:Q197" si="56">P191/N191*100</f>
        <v>0</v>
      </c>
      <c r="R191" s="152">
        <f t="shared" si="20"/>
        <v>0</v>
      </c>
    </row>
    <row r="192" spans="1:20" x14ac:dyDescent="0.3">
      <c r="A192" s="145" t="s">
        <v>270</v>
      </c>
      <c r="B192" s="53" t="s">
        <v>87</v>
      </c>
      <c r="C192" s="53"/>
      <c r="D192" s="53"/>
      <c r="E192" s="53"/>
      <c r="F192" s="53"/>
      <c r="G192" s="53"/>
      <c r="H192" s="53" t="s">
        <v>159</v>
      </c>
      <c r="I192" s="53"/>
      <c r="J192" s="489" t="s">
        <v>171</v>
      </c>
      <c r="K192" s="146">
        <v>421</v>
      </c>
      <c r="L192" s="146" t="s">
        <v>58</v>
      </c>
      <c r="M192" s="146"/>
      <c r="N192" s="148">
        <v>0</v>
      </c>
      <c r="O192" s="77">
        <v>6037549</v>
      </c>
      <c r="P192" s="153">
        <v>0</v>
      </c>
      <c r="Q192" s="244">
        <v>0</v>
      </c>
      <c r="R192" s="152">
        <f t="shared" si="20"/>
        <v>0</v>
      </c>
    </row>
    <row r="193" spans="1:23" s="9" customFormat="1" x14ac:dyDescent="0.3">
      <c r="A193" s="145" t="s">
        <v>270</v>
      </c>
      <c r="B193" s="53"/>
      <c r="C193" s="53"/>
      <c r="D193" s="53"/>
      <c r="E193" s="53"/>
      <c r="F193" s="53"/>
      <c r="G193" s="53"/>
      <c r="H193" s="53"/>
      <c r="I193" s="53"/>
      <c r="J193" s="489" t="s">
        <v>171</v>
      </c>
      <c r="K193" s="146" t="s">
        <v>96</v>
      </c>
      <c r="L193" s="146" t="s">
        <v>380</v>
      </c>
      <c r="M193" s="146"/>
      <c r="N193" s="148">
        <v>0</v>
      </c>
      <c r="O193" s="77">
        <v>545000</v>
      </c>
      <c r="P193" s="153">
        <v>534595</v>
      </c>
      <c r="Q193" s="244">
        <v>0</v>
      </c>
      <c r="R193" s="152">
        <f t="shared" si="20"/>
        <v>98.090825688073394</v>
      </c>
    </row>
    <row r="194" spans="1:23" s="9" customFormat="1" x14ac:dyDescent="0.3">
      <c r="A194" s="145" t="s">
        <v>270</v>
      </c>
      <c r="B194" s="53"/>
      <c r="C194" s="53"/>
      <c r="D194" s="53"/>
      <c r="E194" s="53"/>
      <c r="F194" s="53"/>
      <c r="G194" s="53"/>
      <c r="H194" s="53"/>
      <c r="I194" s="53"/>
      <c r="J194" s="489" t="s">
        <v>171</v>
      </c>
      <c r="K194" s="146" t="s">
        <v>91</v>
      </c>
      <c r="L194" s="146" t="s">
        <v>44</v>
      </c>
      <c r="M194" s="146"/>
      <c r="N194" s="148">
        <v>0</v>
      </c>
      <c r="O194" s="77">
        <v>545000</v>
      </c>
      <c r="P194" s="153">
        <f>SUM(P195:P196)</f>
        <v>534595</v>
      </c>
      <c r="Q194" s="244">
        <v>0</v>
      </c>
      <c r="R194" s="152">
        <f t="shared" si="20"/>
        <v>98.090825688073394</v>
      </c>
    </row>
    <row r="195" spans="1:23" s="9" customFormat="1" x14ac:dyDescent="0.3">
      <c r="A195" s="145" t="s">
        <v>270</v>
      </c>
      <c r="B195" s="53" t="s">
        <v>87</v>
      </c>
      <c r="C195" s="53"/>
      <c r="D195" s="53"/>
      <c r="E195" s="53"/>
      <c r="F195" s="53"/>
      <c r="G195" s="53"/>
      <c r="H195" s="53" t="s">
        <v>159</v>
      </c>
      <c r="I195" s="53"/>
      <c r="J195" s="489" t="s">
        <v>171</v>
      </c>
      <c r="K195" s="146" t="s">
        <v>90</v>
      </c>
      <c r="L195" s="146" t="s">
        <v>47</v>
      </c>
      <c r="M195" s="146"/>
      <c r="N195" s="148">
        <v>0</v>
      </c>
      <c r="O195" s="77">
        <v>320000</v>
      </c>
      <c r="P195" s="153">
        <v>309620</v>
      </c>
      <c r="Q195" s="244">
        <v>0</v>
      </c>
      <c r="R195" s="152">
        <f t="shared" si="20"/>
        <v>96.756249999999994</v>
      </c>
    </row>
    <row r="196" spans="1:23" s="9" customFormat="1" x14ac:dyDescent="0.3">
      <c r="A196" s="145" t="s">
        <v>270</v>
      </c>
      <c r="B196" s="53" t="s">
        <v>87</v>
      </c>
      <c r="C196" s="53"/>
      <c r="D196" s="53"/>
      <c r="E196" s="53"/>
      <c r="F196" s="53"/>
      <c r="G196" s="53"/>
      <c r="H196" s="53" t="s">
        <v>159</v>
      </c>
      <c r="I196" s="53"/>
      <c r="J196" s="489" t="s">
        <v>171</v>
      </c>
      <c r="K196" s="146" t="s">
        <v>92</v>
      </c>
      <c r="L196" s="146" t="s">
        <v>48</v>
      </c>
      <c r="M196" s="146"/>
      <c r="N196" s="148">
        <v>0</v>
      </c>
      <c r="O196" s="77">
        <v>225000</v>
      </c>
      <c r="P196" s="153">
        <v>224975</v>
      </c>
      <c r="Q196" s="244">
        <v>0</v>
      </c>
      <c r="R196" s="152">
        <f t="shared" si="20"/>
        <v>99.988888888888894</v>
      </c>
    </row>
    <row r="197" spans="1:23" s="9" customFormat="1" x14ac:dyDescent="0.3">
      <c r="A197" s="145" t="s">
        <v>270</v>
      </c>
      <c r="B197" s="53" t="s">
        <v>87</v>
      </c>
      <c r="C197" s="53"/>
      <c r="D197" s="53"/>
      <c r="E197" s="53"/>
      <c r="F197" s="53"/>
      <c r="G197" s="53"/>
      <c r="H197" s="53" t="s">
        <v>159</v>
      </c>
      <c r="I197" s="53"/>
      <c r="J197" s="489" t="s">
        <v>171</v>
      </c>
      <c r="K197" s="146" t="s">
        <v>123</v>
      </c>
      <c r="L197" s="146" t="s">
        <v>124</v>
      </c>
      <c r="M197" s="146"/>
      <c r="N197" s="148">
        <v>28750</v>
      </c>
      <c r="O197" s="77">
        <v>0</v>
      </c>
      <c r="P197" s="153">
        <v>0</v>
      </c>
      <c r="Q197" s="244">
        <f t="shared" si="56"/>
        <v>0</v>
      </c>
      <c r="R197" s="152">
        <v>0</v>
      </c>
      <c r="S197" s="50"/>
      <c r="T197" s="50"/>
      <c r="U197" s="50"/>
      <c r="V197" s="50"/>
      <c r="W197" s="49"/>
    </row>
    <row r="198" spans="1:23" s="9" customFormat="1" x14ac:dyDescent="0.3">
      <c r="A198" s="137" t="s">
        <v>382</v>
      </c>
      <c r="B198" s="103" t="s">
        <v>87</v>
      </c>
      <c r="C198" s="103"/>
      <c r="D198" s="103"/>
      <c r="E198" s="103"/>
      <c r="F198" s="103"/>
      <c r="G198" s="103"/>
      <c r="H198" s="103" t="s">
        <v>159</v>
      </c>
      <c r="I198" s="103"/>
      <c r="J198" s="488" t="s">
        <v>171</v>
      </c>
      <c r="K198" s="138" t="s">
        <v>383</v>
      </c>
      <c r="L198" s="138"/>
      <c r="M198" s="138"/>
      <c r="N198" s="163">
        <f t="shared" ref="N198:P200" si="57">N199</f>
        <v>306512</v>
      </c>
      <c r="O198" s="164">
        <v>0</v>
      </c>
      <c r="P198" s="165">
        <f t="shared" si="57"/>
        <v>0</v>
      </c>
      <c r="Q198" s="248">
        <f t="shared" si="51"/>
        <v>0</v>
      </c>
      <c r="R198" s="144">
        <v>0</v>
      </c>
      <c r="S198" s="50"/>
      <c r="T198" s="50"/>
      <c r="U198" s="50"/>
      <c r="V198" s="50"/>
      <c r="W198" s="49"/>
    </row>
    <row r="199" spans="1:23" s="9" customFormat="1" x14ac:dyDescent="0.3">
      <c r="A199" s="145" t="s">
        <v>382</v>
      </c>
      <c r="B199" s="53"/>
      <c r="C199" s="53"/>
      <c r="D199" s="53"/>
      <c r="E199" s="53"/>
      <c r="F199" s="53"/>
      <c r="G199" s="53"/>
      <c r="H199" s="53"/>
      <c r="I199" s="53"/>
      <c r="J199" s="497" t="s">
        <v>242</v>
      </c>
      <c r="K199" s="146" t="s">
        <v>11</v>
      </c>
      <c r="L199" s="146" t="s">
        <v>12</v>
      </c>
      <c r="M199" s="146"/>
      <c r="N199" s="166">
        <v>306512</v>
      </c>
      <c r="O199" s="77">
        <v>0</v>
      </c>
      <c r="P199" s="153">
        <f t="shared" si="57"/>
        <v>0</v>
      </c>
      <c r="Q199" s="244">
        <f t="shared" si="51"/>
        <v>0</v>
      </c>
      <c r="R199" s="152">
        <v>0</v>
      </c>
      <c r="S199" s="50"/>
      <c r="T199" s="50"/>
      <c r="U199" s="50"/>
      <c r="V199" s="50"/>
      <c r="W199" s="49"/>
    </row>
    <row r="200" spans="1:23" s="9" customFormat="1" x14ac:dyDescent="0.3">
      <c r="A200" s="145" t="s">
        <v>382</v>
      </c>
      <c r="B200" s="53"/>
      <c r="C200" s="53"/>
      <c r="D200" s="53"/>
      <c r="E200" s="53"/>
      <c r="F200" s="53"/>
      <c r="G200" s="53"/>
      <c r="H200" s="53"/>
      <c r="I200" s="53"/>
      <c r="J200" s="497" t="s">
        <v>242</v>
      </c>
      <c r="K200" s="146" t="s">
        <v>97</v>
      </c>
      <c r="L200" s="146" t="s">
        <v>57</v>
      </c>
      <c r="M200" s="146"/>
      <c r="N200" s="166">
        <v>306512</v>
      </c>
      <c r="O200" s="77">
        <v>0</v>
      </c>
      <c r="P200" s="153">
        <f t="shared" si="57"/>
        <v>0</v>
      </c>
      <c r="Q200" s="244">
        <f t="shared" si="51"/>
        <v>0</v>
      </c>
      <c r="R200" s="152">
        <v>0</v>
      </c>
      <c r="S200" s="50"/>
      <c r="T200" s="50"/>
      <c r="U200" s="50"/>
      <c r="V200" s="50"/>
      <c r="W200" s="49"/>
    </row>
    <row r="201" spans="1:23" s="9" customFormat="1" x14ac:dyDescent="0.3">
      <c r="A201" s="173" t="s">
        <v>382</v>
      </c>
      <c r="B201" s="59" t="s">
        <v>87</v>
      </c>
      <c r="C201" s="59"/>
      <c r="D201" s="59"/>
      <c r="E201" s="59"/>
      <c r="F201" s="59"/>
      <c r="G201" s="59"/>
      <c r="H201" s="59" t="s">
        <v>159</v>
      </c>
      <c r="I201" s="59"/>
      <c r="J201" s="497" t="s">
        <v>242</v>
      </c>
      <c r="K201" s="184" t="s">
        <v>113</v>
      </c>
      <c r="L201" s="184" t="s">
        <v>58</v>
      </c>
      <c r="M201" s="184"/>
      <c r="N201" s="186">
        <v>306512</v>
      </c>
      <c r="O201" s="174">
        <v>0</v>
      </c>
      <c r="P201" s="175">
        <v>0</v>
      </c>
      <c r="Q201" s="245">
        <f t="shared" si="51"/>
        <v>0</v>
      </c>
      <c r="R201" s="177">
        <v>0</v>
      </c>
      <c r="S201" s="50"/>
      <c r="T201" s="50"/>
      <c r="U201" s="50"/>
      <c r="V201" s="50"/>
      <c r="W201" s="49"/>
    </row>
    <row r="202" spans="1:23" s="9" customFormat="1" x14ac:dyDescent="0.3">
      <c r="A202" s="137" t="s">
        <v>384</v>
      </c>
      <c r="B202" s="103" t="s">
        <v>87</v>
      </c>
      <c r="C202" s="103"/>
      <c r="D202" s="103"/>
      <c r="E202" s="103"/>
      <c r="F202" s="103"/>
      <c r="G202" s="103"/>
      <c r="H202" s="103" t="s">
        <v>159</v>
      </c>
      <c r="I202" s="103"/>
      <c r="J202" s="498" t="s">
        <v>242</v>
      </c>
      <c r="K202" s="138" t="s">
        <v>385</v>
      </c>
      <c r="L202" s="138"/>
      <c r="M202" s="138"/>
      <c r="N202" s="140">
        <f t="shared" ref="N202:P202" si="58">N203</f>
        <v>0</v>
      </c>
      <c r="O202" s="164">
        <f t="shared" si="58"/>
        <v>95000</v>
      </c>
      <c r="P202" s="165">
        <f t="shared" si="58"/>
        <v>119796</v>
      </c>
      <c r="Q202" s="248">
        <v>0</v>
      </c>
      <c r="R202" s="144">
        <f t="shared" ref="R202" si="59">P202/O202*100</f>
        <v>126.10105263157895</v>
      </c>
      <c r="S202" s="50"/>
      <c r="T202" s="50"/>
      <c r="U202" s="50"/>
      <c r="V202" s="50"/>
      <c r="W202" s="49"/>
    </row>
    <row r="203" spans="1:23" s="9" customFormat="1" x14ac:dyDescent="0.3">
      <c r="A203" s="467" t="s">
        <v>384</v>
      </c>
      <c r="B203" s="52"/>
      <c r="C203" s="53"/>
      <c r="D203" s="53"/>
      <c r="E203" s="53"/>
      <c r="F203" s="53"/>
      <c r="G203" s="53"/>
      <c r="H203" s="53"/>
      <c r="I203" s="53"/>
      <c r="J203" s="497" t="s">
        <v>242</v>
      </c>
      <c r="K203" s="146" t="s">
        <v>11</v>
      </c>
      <c r="L203" s="146" t="s">
        <v>12</v>
      </c>
      <c r="M203" s="147"/>
      <c r="N203" s="149">
        <v>0</v>
      </c>
      <c r="O203" s="77">
        <v>95000</v>
      </c>
      <c r="P203" s="153">
        <v>119796</v>
      </c>
      <c r="Q203" s="593">
        <v>0</v>
      </c>
      <c r="R203" s="152">
        <f>P203/O203*100</f>
        <v>126.10105263157895</v>
      </c>
      <c r="S203" s="50"/>
      <c r="T203" s="50"/>
      <c r="U203" s="50"/>
      <c r="V203" s="50"/>
      <c r="W203" s="49"/>
    </row>
    <row r="204" spans="1:23" s="9" customFormat="1" x14ac:dyDescent="0.3">
      <c r="A204" s="467" t="s">
        <v>384</v>
      </c>
      <c r="B204" s="52"/>
      <c r="C204" s="53"/>
      <c r="D204" s="53"/>
      <c r="E204" s="53"/>
      <c r="F204" s="53"/>
      <c r="G204" s="53"/>
      <c r="H204" s="53"/>
      <c r="I204" s="53"/>
      <c r="J204" s="497" t="s">
        <v>242</v>
      </c>
      <c r="K204" s="146" t="s">
        <v>97</v>
      </c>
      <c r="L204" s="146" t="s">
        <v>57</v>
      </c>
      <c r="M204" s="147"/>
      <c r="N204" s="149">
        <v>0</v>
      </c>
      <c r="O204" s="77">
        <v>95000</v>
      </c>
      <c r="P204" s="153">
        <v>119796</v>
      </c>
      <c r="Q204" s="593">
        <v>0</v>
      </c>
      <c r="R204" s="152">
        <f>P204/O204*100</f>
        <v>126.10105263157895</v>
      </c>
      <c r="S204" s="50"/>
      <c r="T204" s="50"/>
      <c r="U204" s="50"/>
      <c r="V204" s="50"/>
      <c r="W204" s="49"/>
    </row>
    <row r="205" spans="1:23" s="9" customFormat="1" x14ac:dyDescent="0.3">
      <c r="A205" s="467" t="s">
        <v>384</v>
      </c>
      <c r="B205" s="52"/>
      <c r="C205" s="53"/>
      <c r="D205" s="53"/>
      <c r="E205" s="53"/>
      <c r="F205" s="53"/>
      <c r="G205" s="53"/>
      <c r="H205" s="53"/>
      <c r="I205" s="53"/>
      <c r="J205" s="507" t="s">
        <v>242</v>
      </c>
      <c r="K205" s="146" t="s">
        <v>113</v>
      </c>
      <c r="L205" s="146" t="s">
        <v>58</v>
      </c>
      <c r="M205" s="147"/>
      <c r="N205" s="149">
        <v>0</v>
      </c>
      <c r="O205" s="77">
        <v>95000</v>
      </c>
      <c r="P205" s="153">
        <v>119796</v>
      </c>
      <c r="Q205" s="593">
        <v>0</v>
      </c>
      <c r="R205" s="152">
        <f>P205/O205*100</f>
        <v>126.10105263157895</v>
      </c>
      <c r="S205" s="50"/>
      <c r="T205" s="50"/>
      <c r="U205" s="50"/>
      <c r="V205" s="50"/>
      <c r="W205" s="49"/>
    </row>
    <row r="206" spans="1:23" s="9" customFormat="1" x14ac:dyDescent="0.3">
      <c r="A206" s="589"/>
      <c r="B206" s="221"/>
      <c r="C206" s="215"/>
      <c r="D206" s="215"/>
      <c r="E206" s="215"/>
      <c r="F206" s="215"/>
      <c r="G206" s="215"/>
      <c r="H206" s="215"/>
      <c r="I206" s="222"/>
      <c r="J206" s="80" t="s">
        <v>204</v>
      </c>
      <c r="K206" s="216" t="s">
        <v>205</v>
      </c>
      <c r="L206" s="216"/>
      <c r="M206" s="216"/>
      <c r="N206" s="570">
        <f>N207</f>
        <v>89880</v>
      </c>
      <c r="O206" s="569">
        <f t="shared" ref="O206:P206" si="60">O207</f>
        <v>226000</v>
      </c>
      <c r="P206" s="571">
        <f t="shared" si="60"/>
        <v>344842</v>
      </c>
      <c r="Q206" s="474">
        <f t="shared" si="51"/>
        <v>383.66933689363594</v>
      </c>
      <c r="R206" s="475">
        <f t="shared" ref="R206" si="61">P206/O206*100</f>
        <v>152.58495575221238</v>
      </c>
      <c r="S206" s="50"/>
      <c r="T206" s="50"/>
      <c r="U206" s="50"/>
      <c r="V206" s="50"/>
      <c r="W206" s="49"/>
    </row>
    <row r="207" spans="1:23" x14ac:dyDescent="0.3">
      <c r="A207" s="155" t="s">
        <v>271</v>
      </c>
      <c r="B207" s="94" t="s">
        <v>87</v>
      </c>
      <c r="C207" s="94"/>
      <c r="D207" s="94"/>
      <c r="E207" s="94"/>
      <c r="F207" s="94" t="s">
        <v>157</v>
      </c>
      <c r="G207" s="94"/>
      <c r="H207" s="94" t="s">
        <v>159</v>
      </c>
      <c r="I207" s="94"/>
      <c r="J207" s="490"/>
      <c r="K207" s="156" t="s">
        <v>203</v>
      </c>
      <c r="L207" s="156"/>
      <c r="M207" s="156"/>
      <c r="N207" s="188">
        <f>N208+N212+N216</f>
        <v>89880</v>
      </c>
      <c r="O207" s="189">
        <f>O208+O212+O216</f>
        <v>226000</v>
      </c>
      <c r="P207" s="190">
        <f>P208+P212+P216</f>
        <v>344842</v>
      </c>
      <c r="Q207" s="161">
        <f t="shared" ref="Q207:Q294" si="62">P207/N207*100</f>
        <v>383.66933689363594</v>
      </c>
      <c r="R207" s="162">
        <f t="shared" ref="R207:R294" si="63">P207/O207*100</f>
        <v>152.58495575221238</v>
      </c>
      <c r="S207" s="51"/>
    </row>
    <row r="208" spans="1:23" s="5" customFormat="1" x14ac:dyDescent="0.3">
      <c r="A208" s="137" t="s">
        <v>298</v>
      </c>
      <c r="B208" s="103" t="s">
        <v>87</v>
      </c>
      <c r="C208" s="103"/>
      <c r="D208" s="103"/>
      <c r="E208" s="103"/>
      <c r="F208" s="103" t="s">
        <v>157</v>
      </c>
      <c r="G208" s="103"/>
      <c r="H208" s="103" t="s">
        <v>159</v>
      </c>
      <c r="I208" s="103"/>
      <c r="J208" s="488" t="s">
        <v>241</v>
      </c>
      <c r="K208" s="138" t="s">
        <v>297</v>
      </c>
      <c r="L208" s="138"/>
      <c r="M208" s="138"/>
      <c r="N208" s="140">
        <f>N210</f>
        <v>66787</v>
      </c>
      <c r="O208" s="141">
        <f t="shared" ref="O208:P208" si="64">O210</f>
        <v>120000</v>
      </c>
      <c r="P208" s="142">
        <f t="shared" si="64"/>
        <v>115125</v>
      </c>
      <c r="Q208" s="450">
        <f>P208/N208*100</f>
        <v>172.37636066899248</v>
      </c>
      <c r="R208" s="172">
        <f>P208/O208*100</f>
        <v>95.9375</v>
      </c>
    </row>
    <row r="209" spans="1:19" s="5" customFormat="1" x14ac:dyDescent="0.3">
      <c r="A209" s="145" t="s">
        <v>298</v>
      </c>
      <c r="B209" s="53"/>
      <c r="C209" s="53"/>
      <c r="D209" s="53"/>
      <c r="E209" s="53"/>
      <c r="F209" s="53"/>
      <c r="G209" s="53"/>
      <c r="H209" s="53"/>
      <c r="I209" s="53"/>
      <c r="J209" s="489" t="s">
        <v>241</v>
      </c>
      <c r="K209" s="146">
        <v>3</v>
      </c>
      <c r="L209" s="146" t="s">
        <v>10</v>
      </c>
      <c r="M209" s="146"/>
      <c r="N209" s="148">
        <v>66787</v>
      </c>
      <c r="O209" s="77">
        <v>120000</v>
      </c>
      <c r="P209" s="153">
        <f t="shared" ref="P209:P210" si="65">P210</f>
        <v>115125</v>
      </c>
      <c r="Q209" s="244">
        <f>P209/N209*100</f>
        <v>172.37636066899248</v>
      </c>
      <c r="R209" s="152">
        <f t="shared" si="63"/>
        <v>95.9375</v>
      </c>
    </row>
    <row r="210" spans="1:19" s="5" customFormat="1" x14ac:dyDescent="0.3">
      <c r="A210" s="145" t="s">
        <v>298</v>
      </c>
      <c r="B210" s="53"/>
      <c r="C210" s="53"/>
      <c r="D210" s="53"/>
      <c r="E210" s="53"/>
      <c r="F210" s="53"/>
      <c r="G210" s="53"/>
      <c r="H210" s="53"/>
      <c r="I210" s="53"/>
      <c r="J210" s="489" t="s">
        <v>241</v>
      </c>
      <c r="K210" s="146">
        <v>38</v>
      </c>
      <c r="L210" s="146" t="s">
        <v>101</v>
      </c>
      <c r="M210" s="146"/>
      <c r="N210" s="148">
        <v>66787</v>
      </c>
      <c r="O210" s="77">
        <v>120000</v>
      </c>
      <c r="P210" s="153">
        <f t="shared" si="65"/>
        <v>115125</v>
      </c>
      <c r="Q210" s="244">
        <f t="shared" ref="Q210:Q211" si="66">P210/N210*100</f>
        <v>172.37636066899248</v>
      </c>
      <c r="R210" s="152">
        <f t="shared" si="63"/>
        <v>95.9375</v>
      </c>
    </row>
    <row r="211" spans="1:19" s="5" customFormat="1" x14ac:dyDescent="0.3">
      <c r="A211" s="145" t="s">
        <v>298</v>
      </c>
      <c r="B211" s="53" t="s">
        <v>87</v>
      </c>
      <c r="C211" s="53"/>
      <c r="D211" s="53"/>
      <c r="E211" s="53"/>
      <c r="F211" s="53" t="s">
        <v>157</v>
      </c>
      <c r="G211" s="53"/>
      <c r="H211" s="53" t="s">
        <v>159</v>
      </c>
      <c r="I211" s="53"/>
      <c r="J211" s="489" t="s">
        <v>241</v>
      </c>
      <c r="K211" s="146">
        <v>386</v>
      </c>
      <c r="L211" s="146" t="s">
        <v>55</v>
      </c>
      <c r="M211" s="146"/>
      <c r="N211" s="148">
        <v>66787</v>
      </c>
      <c r="O211" s="77">
        <v>120000</v>
      </c>
      <c r="P211" s="153">
        <v>115125</v>
      </c>
      <c r="Q211" s="244">
        <f t="shared" si="66"/>
        <v>172.37636066899248</v>
      </c>
      <c r="R211" s="152">
        <f t="shared" si="63"/>
        <v>95.9375</v>
      </c>
    </row>
    <row r="212" spans="1:19" s="9" customFormat="1" x14ac:dyDescent="0.3">
      <c r="A212" s="137" t="s">
        <v>272</v>
      </c>
      <c r="B212" s="103" t="s">
        <v>87</v>
      </c>
      <c r="C212" s="103"/>
      <c r="D212" s="103"/>
      <c r="E212" s="103"/>
      <c r="F212" s="103"/>
      <c r="G212" s="103"/>
      <c r="H212" s="103" t="s">
        <v>159</v>
      </c>
      <c r="I212" s="103"/>
      <c r="J212" s="488" t="s">
        <v>318</v>
      </c>
      <c r="K212" s="138" t="s">
        <v>317</v>
      </c>
      <c r="L212" s="138"/>
      <c r="M212" s="138"/>
      <c r="N212" s="140">
        <f>N213</f>
        <v>23093</v>
      </c>
      <c r="O212" s="141">
        <f t="shared" ref="O212:P212" si="67">O213</f>
        <v>16000</v>
      </c>
      <c r="P212" s="141">
        <f t="shared" si="67"/>
        <v>139967</v>
      </c>
      <c r="Q212" s="248">
        <v>0</v>
      </c>
      <c r="R212" s="144">
        <f t="shared" ref="R212:R215" si="68">P212/O212*100</f>
        <v>874.79375000000005</v>
      </c>
    </row>
    <row r="213" spans="1:19" s="9" customFormat="1" x14ac:dyDescent="0.3">
      <c r="A213" s="145" t="s">
        <v>272</v>
      </c>
      <c r="B213" s="53"/>
      <c r="C213" s="53"/>
      <c r="D213" s="53"/>
      <c r="E213" s="53"/>
      <c r="F213" s="53"/>
      <c r="G213" s="53"/>
      <c r="H213" s="53"/>
      <c r="I213" s="53"/>
      <c r="J213" s="489" t="s">
        <v>318</v>
      </c>
      <c r="K213" s="146" t="s">
        <v>11</v>
      </c>
      <c r="L213" s="512" t="s">
        <v>342</v>
      </c>
      <c r="M213" s="512"/>
      <c r="N213" s="148">
        <v>23093</v>
      </c>
      <c r="O213" s="149">
        <v>16000</v>
      </c>
      <c r="P213" s="149">
        <f t="shared" ref="P213" si="69">P214</f>
        <v>139967</v>
      </c>
      <c r="Q213" s="244">
        <v>0</v>
      </c>
      <c r="R213" s="152">
        <f t="shared" si="68"/>
        <v>874.79375000000005</v>
      </c>
    </row>
    <row r="214" spans="1:19" s="9" customFormat="1" x14ac:dyDescent="0.3">
      <c r="A214" s="145" t="s">
        <v>272</v>
      </c>
      <c r="B214" s="53"/>
      <c r="C214" s="53"/>
      <c r="D214" s="53"/>
      <c r="E214" s="53"/>
      <c r="F214" s="53"/>
      <c r="G214" s="53"/>
      <c r="H214" s="53"/>
      <c r="I214" s="53"/>
      <c r="J214" s="489" t="s">
        <v>318</v>
      </c>
      <c r="K214" s="146" t="s">
        <v>97</v>
      </c>
      <c r="L214" s="512" t="s">
        <v>57</v>
      </c>
      <c r="M214" s="512"/>
      <c r="N214" s="148">
        <v>23093</v>
      </c>
      <c r="O214" s="149">
        <v>16000</v>
      </c>
      <c r="P214" s="149">
        <f t="shared" ref="P214" si="70">P215</f>
        <v>139967</v>
      </c>
      <c r="Q214" s="244">
        <v>0</v>
      </c>
      <c r="R214" s="152">
        <f t="shared" si="68"/>
        <v>874.79375000000005</v>
      </c>
    </row>
    <row r="215" spans="1:19" s="9" customFormat="1" x14ac:dyDescent="0.3">
      <c r="A215" s="145" t="s">
        <v>272</v>
      </c>
      <c r="B215" s="53" t="s">
        <v>87</v>
      </c>
      <c r="C215" s="53"/>
      <c r="D215" s="53"/>
      <c r="E215" s="53"/>
      <c r="F215" s="53"/>
      <c r="G215" s="53"/>
      <c r="H215" s="53" t="s">
        <v>159</v>
      </c>
      <c r="I215" s="53"/>
      <c r="J215" s="489" t="s">
        <v>318</v>
      </c>
      <c r="K215" s="146" t="s">
        <v>59</v>
      </c>
      <c r="L215" s="512" t="s">
        <v>60</v>
      </c>
      <c r="M215" s="512"/>
      <c r="N215" s="148">
        <v>23093</v>
      </c>
      <c r="O215" s="149">
        <v>16000</v>
      </c>
      <c r="P215" s="150">
        <v>139967</v>
      </c>
      <c r="Q215" s="244">
        <v>0</v>
      </c>
      <c r="R215" s="152">
        <f t="shared" si="68"/>
        <v>874.79375000000005</v>
      </c>
    </row>
    <row r="216" spans="1:19" s="9" customFormat="1" x14ac:dyDescent="0.3">
      <c r="A216" s="137" t="s">
        <v>319</v>
      </c>
      <c r="B216" s="103" t="s">
        <v>87</v>
      </c>
      <c r="C216" s="103"/>
      <c r="D216" s="103"/>
      <c r="E216" s="103"/>
      <c r="F216" s="103"/>
      <c r="G216" s="103"/>
      <c r="H216" s="103" t="s">
        <v>159</v>
      </c>
      <c r="I216" s="103"/>
      <c r="J216" s="488" t="s">
        <v>240</v>
      </c>
      <c r="K216" s="138" t="s">
        <v>386</v>
      </c>
      <c r="L216" s="527"/>
      <c r="M216" s="527"/>
      <c r="N216" s="140">
        <f>N217</f>
        <v>0</v>
      </c>
      <c r="O216" s="141">
        <f t="shared" ref="O216:P216" si="71">O217</f>
        <v>90000</v>
      </c>
      <c r="P216" s="142">
        <f t="shared" si="71"/>
        <v>89750</v>
      </c>
      <c r="Q216" s="248">
        <v>0</v>
      </c>
      <c r="R216" s="144">
        <v>0</v>
      </c>
    </row>
    <row r="217" spans="1:19" s="9" customFormat="1" x14ac:dyDescent="0.3">
      <c r="A217" s="145" t="s">
        <v>319</v>
      </c>
      <c r="B217" s="53"/>
      <c r="C217" s="53"/>
      <c r="D217" s="53"/>
      <c r="E217" s="53"/>
      <c r="F217" s="53"/>
      <c r="G217" s="53"/>
      <c r="H217" s="53"/>
      <c r="I217" s="53"/>
      <c r="J217" s="489" t="s">
        <v>240</v>
      </c>
      <c r="K217" s="146" t="s">
        <v>11</v>
      </c>
      <c r="L217" s="615" t="s">
        <v>10</v>
      </c>
      <c r="M217" s="615"/>
      <c r="N217" s="148">
        <v>0</v>
      </c>
      <c r="O217" s="149">
        <v>90000</v>
      </c>
      <c r="P217" s="150">
        <f t="shared" ref="P217" si="72">P218</f>
        <v>89750</v>
      </c>
      <c r="Q217" s="244">
        <v>0</v>
      </c>
      <c r="R217" s="152">
        <v>0</v>
      </c>
    </row>
    <row r="218" spans="1:19" s="9" customFormat="1" x14ac:dyDescent="0.3">
      <c r="A218" s="145" t="s">
        <v>319</v>
      </c>
      <c r="B218" s="53"/>
      <c r="C218" s="53"/>
      <c r="D218" s="53"/>
      <c r="E218" s="53"/>
      <c r="F218" s="53"/>
      <c r="G218" s="53"/>
      <c r="H218" s="53"/>
      <c r="I218" s="53"/>
      <c r="J218" s="489" t="s">
        <v>240</v>
      </c>
      <c r="K218" s="146" t="s">
        <v>97</v>
      </c>
      <c r="L218" s="615" t="s">
        <v>57</v>
      </c>
      <c r="M218" s="615"/>
      <c r="N218" s="148">
        <v>0</v>
      </c>
      <c r="O218" s="149">
        <v>90000</v>
      </c>
      <c r="P218" s="150">
        <f t="shared" ref="P218" si="73">P219</f>
        <v>89750</v>
      </c>
      <c r="Q218" s="244">
        <v>0</v>
      </c>
      <c r="R218" s="152">
        <v>0</v>
      </c>
    </row>
    <row r="219" spans="1:19" s="9" customFormat="1" x14ac:dyDescent="0.3">
      <c r="A219" s="145" t="s">
        <v>319</v>
      </c>
      <c r="B219" s="53" t="s">
        <v>87</v>
      </c>
      <c r="C219" s="53"/>
      <c r="D219" s="53"/>
      <c r="E219" s="53"/>
      <c r="F219" s="53"/>
      <c r="G219" s="53"/>
      <c r="H219" s="53" t="s">
        <v>159</v>
      </c>
      <c r="I219" s="53"/>
      <c r="J219" s="489" t="s">
        <v>240</v>
      </c>
      <c r="K219" s="146" t="s">
        <v>59</v>
      </c>
      <c r="L219" s="512" t="s">
        <v>60</v>
      </c>
      <c r="M219" s="512"/>
      <c r="N219" s="148">
        <v>0</v>
      </c>
      <c r="O219" s="149">
        <v>90000</v>
      </c>
      <c r="P219" s="150">
        <v>89750</v>
      </c>
      <c r="Q219" s="244">
        <v>0</v>
      </c>
      <c r="R219" s="152">
        <v>0</v>
      </c>
    </row>
    <row r="220" spans="1:19" ht="16.95" customHeight="1" x14ac:dyDescent="0.3">
      <c r="A220" s="259"/>
      <c r="B220" s="268"/>
      <c r="C220" s="269"/>
      <c r="D220" s="269"/>
      <c r="E220" s="269"/>
      <c r="F220" s="269"/>
      <c r="G220" s="269"/>
      <c r="H220" s="269"/>
      <c r="I220" s="270"/>
      <c r="J220" s="484"/>
      <c r="K220" s="261" t="s">
        <v>207</v>
      </c>
      <c r="L220" s="261"/>
      <c r="M220" s="261"/>
      <c r="N220" s="279">
        <f>N221+N248</f>
        <v>938437</v>
      </c>
      <c r="O220" s="280">
        <f>O221+O248</f>
        <v>1060000</v>
      </c>
      <c r="P220" s="281">
        <f>P221+P248</f>
        <v>677061</v>
      </c>
      <c r="Q220" s="266">
        <f t="shared" si="62"/>
        <v>72.147730748041695</v>
      </c>
      <c r="R220" s="267">
        <f t="shared" si="63"/>
        <v>63.873679245283022</v>
      </c>
      <c r="S220" s="49"/>
    </row>
    <row r="221" spans="1:19" x14ac:dyDescent="0.3">
      <c r="A221" s="113"/>
      <c r="B221" s="78"/>
      <c r="C221" s="79"/>
      <c r="D221" s="79"/>
      <c r="E221" s="79"/>
      <c r="F221" s="79"/>
      <c r="G221" s="79"/>
      <c r="H221" s="79"/>
      <c r="I221" s="80"/>
      <c r="J221" s="485" t="s">
        <v>209</v>
      </c>
      <c r="K221" s="115" t="s">
        <v>208</v>
      </c>
      <c r="L221" s="115"/>
      <c r="M221" s="115"/>
      <c r="N221" s="476">
        <f>N222+N235</f>
        <v>892112</v>
      </c>
      <c r="O221" s="477">
        <f>O222+O235</f>
        <v>1030000</v>
      </c>
      <c r="P221" s="477">
        <f>P222+P235</f>
        <v>626686</v>
      </c>
      <c r="Q221" s="120">
        <f t="shared" si="62"/>
        <v>70.247457718313399</v>
      </c>
      <c r="R221" s="121">
        <f t="shared" si="63"/>
        <v>60.843300970873784</v>
      </c>
      <c r="S221" s="49"/>
    </row>
    <row r="222" spans="1:19" x14ac:dyDescent="0.3">
      <c r="A222" s="155" t="s">
        <v>273</v>
      </c>
      <c r="B222" s="96" t="s">
        <v>87</v>
      </c>
      <c r="C222" s="97"/>
      <c r="D222" s="97"/>
      <c r="E222" s="97" t="s">
        <v>11</v>
      </c>
      <c r="F222" s="97"/>
      <c r="G222" s="97"/>
      <c r="H222" s="97" t="s">
        <v>159</v>
      </c>
      <c r="I222" s="98"/>
      <c r="J222" s="490"/>
      <c r="K222" s="156" t="s">
        <v>169</v>
      </c>
      <c r="L222" s="156"/>
      <c r="M222" s="156"/>
      <c r="N222" s="188">
        <f>N223+N227+N231</f>
        <v>812862</v>
      </c>
      <c r="O222" s="189">
        <f t="shared" ref="O222:P222" si="74">O223+O227+O231</f>
        <v>960000</v>
      </c>
      <c r="P222" s="189">
        <f t="shared" si="74"/>
        <v>522585</v>
      </c>
      <c r="Q222" s="161">
        <f t="shared" si="62"/>
        <v>64.289510396598686</v>
      </c>
      <c r="R222" s="162">
        <f t="shared" si="63"/>
        <v>54.435937499999994</v>
      </c>
    </row>
    <row r="223" spans="1:19" x14ac:dyDescent="0.3">
      <c r="A223" s="167" t="s">
        <v>295</v>
      </c>
      <c r="B223" s="106" t="s">
        <v>87</v>
      </c>
      <c r="C223" s="106"/>
      <c r="D223" s="106"/>
      <c r="E223" s="106" t="s">
        <v>11</v>
      </c>
      <c r="F223" s="106"/>
      <c r="G223" s="106"/>
      <c r="H223" s="106"/>
      <c r="I223" s="106"/>
      <c r="J223" s="498" t="s">
        <v>102</v>
      </c>
      <c r="K223" s="168" t="s">
        <v>174</v>
      </c>
      <c r="L223" s="168"/>
      <c r="M223" s="168"/>
      <c r="N223" s="191">
        <f t="shared" ref="N223:P225" si="75">N224</f>
        <v>47659</v>
      </c>
      <c r="O223" s="170">
        <f t="shared" si="75"/>
        <v>55000</v>
      </c>
      <c r="P223" s="171">
        <f t="shared" si="75"/>
        <v>50365</v>
      </c>
      <c r="Q223" s="450">
        <f t="shared" si="62"/>
        <v>105.67783629534819</v>
      </c>
      <c r="R223" s="172">
        <f t="shared" si="63"/>
        <v>91.572727272727278</v>
      </c>
    </row>
    <row r="224" spans="1:19" x14ac:dyDescent="0.3">
      <c r="A224" s="145" t="s">
        <v>295</v>
      </c>
      <c r="B224" s="53"/>
      <c r="C224" s="53"/>
      <c r="D224" s="53"/>
      <c r="E224" s="53"/>
      <c r="F224" s="53"/>
      <c r="G224" s="53"/>
      <c r="H224" s="53"/>
      <c r="I224" s="53"/>
      <c r="J224" s="489" t="s">
        <v>102</v>
      </c>
      <c r="K224" s="146">
        <v>3</v>
      </c>
      <c r="L224" s="146" t="s">
        <v>10</v>
      </c>
      <c r="M224" s="146"/>
      <c r="N224" s="148">
        <v>47659</v>
      </c>
      <c r="O224" s="77">
        <v>55000</v>
      </c>
      <c r="P224" s="153">
        <f t="shared" si="75"/>
        <v>50365</v>
      </c>
      <c r="Q224" s="244">
        <f t="shared" si="62"/>
        <v>105.67783629534819</v>
      </c>
      <c r="R224" s="152">
        <f t="shared" si="63"/>
        <v>91.572727272727278</v>
      </c>
    </row>
    <row r="225" spans="1:23" x14ac:dyDescent="0.3">
      <c r="A225" s="145" t="s">
        <v>295</v>
      </c>
      <c r="B225" s="53"/>
      <c r="C225" s="53"/>
      <c r="D225" s="53"/>
      <c r="E225" s="53"/>
      <c r="F225" s="53"/>
      <c r="G225" s="53"/>
      <c r="H225" s="53"/>
      <c r="I225" s="53"/>
      <c r="J225" s="489" t="s">
        <v>102</v>
      </c>
      <c r="K225" s="146">
        <v>37</v>
      </c>
      <c r="L225" s="146" t="s">
        <v>103</v>
      </c>
      <c r="M225" s="146"/>
      <c r="N225" s="148">
        <v>47659</v>
      </c>
      <c r="O225" s="77">
        <v>55000</v>
      </c>
      <c r="P225" s="153">
        <f t="shared" si="75"/>
        <v>50365</v>
      </c>
      <c r="Q225" s="244">
        <f t="shared" si="62"/>
        <v>105.67783629534819</v>
      </c>
      <c r="R225" s="152">
        <f t="shared" si="63"/>
        <v>91.572727272727278</v>
      </c>
    </row>
    <row r="226" spans="1:23" x14ac:dyDescent="0.3">
      <c r="A226" s="145" t="s">
        <v>295</v>
      </c>
      <c r="B226" s="53" t="s">
        <v>87</v>
      </c>
      <c r="C226" s="53"/>
      <c r="D226" s="53"/>
      <c r="E226" s="53" t="s">
        <v>11</v>
      </c>
      <c r="F226" s="53"/>
      <c r="G226" s="53"/>
      <c r="H226" s="53"/>
      <c r="I226" s="53"/>
      <c r="J226" s="489" t="s">
        <v>102</v>
      </c>
      <c r="K226" s="146">
        <v>372</v>
      </c>
      <c r="L226" s="146" t="s">
        <v>52</v>
      </c>
      <c r="M226" s="146"/>
      <c r="N226" s="148">
        <v>47659</v>
      </c>
      <c r="O226" s="77">
        <v>55000</v>
      </c>
      <c r="P226" s="153">
        <v>50365</v>
      </c>
      <c r="Q226" s="244">
        <f t="shared" si="62"/>
        <v>105.67783629534819</v>
      </c>
      <c r="R226" s="152">
        <f t="shared" si="63"/>
        <v>91.572727272727278</v>
      </c>
      <c r="S226" s="50"/>
      <c r="T226" s="50"/>
      <c r="U226" s="50"/>
      <c r="V226" s="50"/>
      <c r="W226" s="50"/>
    </row>
    <row r="227" spans="1:23" s="9" customFormat="1" x14ac:dyDescent="0.3">
      <c r="A227" s="137" t="s">
        <v>296</v>
      </c>
      <c r="B227" s="103" t="s">
        <v>87</v>
      </c>
      <c r="C227" s="103"/>
      <c r="D227" s="103"/>
      <c r="E227" s="103"/>
      <c r="F227" s="103"/>
      <c r="G227" s="103"/>
      <c r="H227" s="103" t="s">
        <v>159</v>
      </c>
      <c r="I227" s="103"/>
      <c r="J227" s="488" t="s">
        <v>173</v>
      </c>
      <c r="K227" s="138" t="s">
        <v>172</v>
      </c>
      <c r="L227" s="138"/>
      <c r="M227" s="138"/>
      <c r="N227" s="163">
        <f t="shared" ref="N227:P231" si="76">N228</f>
        <v>235763</v>
      </c>
      <c r="O227" s="164">
        <f t="shared" si="76"/>
        <v>285000</v>
      </c>
      <c r="P227" s="165">
        <f t="shared" si="76"/>
        <v>299937</v>
      </c>
      <c r="Q227" s="248">
        <f t="shared" si="62"/>
        <v>127.21970792702841</v>
      </c>
      <c r="R227" s="144">
        <f t="shared" si="63"/>
        <v>105.24105263157895</v>
      </c>
      <c r="S227" s="50"/>
      <c r="T227" s="50"/>
      <c r="U227" s="50"/>
      <c r="V227" s="50"/>
      <c r="W227" s="50"/>
    </row>
    <row r="228" spans="1:23" s="9" customFormat="1" x14ac:dyDescent="0.3">
      <c r="A228" s="145" t="s">
        <v>296</v>
      </c>
      <c r="B228" s="53"/>
      <c r="C228" s="53"/>
      <c r="D228" s="53"/>
      <c r="E228" s="53"/>
      <c r="F228" s="53"/>
      <c r="G228" s="53"/>
      <c r="H228" s="53"/>
      <c r="I228" s="53"/>
      <c r="J228" s="489" t="s">
        <v>173</v>
      </c>
      <c r="K228" s="146" t="s">
        <v>96</v>
      </c>
      <c r="L228" s="146" t="s">
        <v>10</v>
      </c>
      <c r="M228" s="146"/>
      <c r="N228" s="166">
        <v>235763</v>
      </c>
      <c r="O228" s="77">
        <v>285000</v>
      </c>
      <c r="P228" s="153">
        <f t="shared" si="76"/>
        <v>299937</v>
      </c>
      <c r="Q228" s="244">
        <f t="shared" si="62"/>
        <v>127.21970792702841</v>
      </c>
      <c r="R228" s="152">
        <f t="shared" si="63"/>
        <v>105.24105263157895</v>
      </c>
      <c r="S228" s="50"/>
      <c r="T228" s="50"/>
      <c r="U228" s="50"/>
      <c r="V228" s="50"/>
      <c r="W228" s="50"/>
    </row>
    <row r="229" spans="1:23" s="9" customFormat="1" x14ac:dyDescent="0.3">
      <c r="A229" s="145" t="s">
        <v>296</v>
      </c>
      <c r="B229" s="53"/>
      <c r="C229" s="53"/>
      <c r="D229" s="53"/>
      <c r="E229" s="53"/>
      <c r="F229" s="53"/>
      <c r="G229" s="53"/>
      <c r="H229" s="53"/>
      <c r="I229" s="53"/>
      <c r="J229" s="489" t="s">
        <v>173</v>
      </c>
      <c r="K229" s="146" t="s">
        <v>150</v>
      </c>
      <c r="L229" s="146" t="s">
        <v>103</v>
      </c>
      <c r="M229" s="146"/>
      <c r="N229" s="166">
        <v>235763</v>
      </c>
      <c r="O229" s="77">
        <v>285000</v>
      </c>
      <c r="P229" s="153">
        <f t="shared" si="76"/>
        <v>299937</v>
      </c>
      <c r="Q229" s="244">
        <f t="shared" si="62"/>
        <v>127.21970792702841</v>
      </c>
      <c r="R229" s="152">
        <f t="shared" si="63"/>
        <v>105.24105263157895</v>
      </c>
      <c r="S229" s="50"/>
      <c r="T229" s="50"/>
      <c r="U229" s="50"/>
      <c r="V229" s="50"/>
      <c r="W229" s="50"/>
    </row>
    <row r="230" spans="1:23" s="9" customFormat="1" x14ac:dyDescent="0.3">
      <c r="A230" s="145" t="s">
        <v>296</v>
      </c>
      <c r="B230" s="53" t="s">
        <v>87</v>
      </c>
      <c r="C230" s="53"/>
      <c r="D230" s="53"/>
      <c r="E230" s="53"/>
      <c r="F230" s="53"/>
      <c r="G230" s="53"/>
      <c r="H230" s="53" t="s">
        <v>159</v>
      </c>
      <c r="I230" s="53"/>
      <c r="J230" s="489" t="s">
        <v>173</v>
      </c>
      <c r="K230" s="146" t="s">
        <v>151</v>
      </c>
      <c r="L230" s="146" t="s">
        <v>52</v>
      </c>
      <c r="M230" s="146"/>
      <c r="N230" s="148">
        <v>235763</v>
      </c>
      <c r="O230" s="77">
        <v>285000</v>
      </c>
      <c r="P230" s="153">
        <v>299937</v>
      </c>
      <c r="Q230" s="244">
        <f t="shared" si="62"/>
        <v>127.21970792702841</v>
      </c>
      <c r="R230" s="152">
        <f t="shared" si="63"/>
        <v>105.24105263157895</v>
      </c>
      <c r="S230" s="50"/>
      <c r="T230" s="50"/>
      <c r="U230" s="50"/>
      <c r="V230" s="50"/>
      <c r="W230" s="50"/>
    </row>
    <row r="231" spans="1:23" s="9" customFormat="1" x14ac:dyDescent="0.3">
      <c r="A231" s="137" t="s">
        <v>321</v>
      </c>
      <c r="B231" s="103" t="s">
        <v>87</v>
      </c>
      <c r="C231" s="103"/>
      <c r="D231" s="103"/>
      <c r="E231" s="103"/>
      <c r="F231" s="103"/>
      <c r="G231" s="103"/>
      <c r="H231" s="103" t="s">
        <v>159</v>
      </c>
      <c r="I231" s="103"/>
      <c r="J231" s="488" t="s">
        <v>173</v>
      </c>
      <c r="K231" s="138" t="s">
        <v>320</v>
      </c>
      <c r="L231" s="138"/>
      <c r="M231" s="138"/>
      <c r="N231" s="163">
        <f t="shared" si="76"/>
        <v>529440</v>
      </c>
      <c r="O231" s="164">
        <f t="shared" si="76"/>
        <v>620000</v>
      </c>
      <c r="P231" s="165">
        <f t="shared" si="76"/>
        <v>172283</v>
      </c>
      <c r="Q231" s="248">
        <v>0</v>
      </c>
      <c r="R231" s="144">
        <f t="shared" ref="R231" si="77">P231/O231*100</f>
        <v>27.787580645161292</v>
      </c>
      <c r="S231" s="50"/>
      <c r="T231" s="50"/>
      <c r="U231" s="50"/>
      <c r="V231" s="50"/>
      <c r="W231" s="50"/>
    </row>
    <row r="232" spans="1:23" s="9" customFormat="1" x14ac:dyDescent="0.3">
      <c r="A232" s="145" t="s">
        <v>321</v>
      </c>
      <c r="B232" s="53"/>
      <c r="C232" s="53"/>
      <c r="D232" s="53"/>
      <c r="E232" s="53"/>
      <c r="F232" s="53"/>
      <c r="G232" s="53"/>
      <c r="H232" s="53"/>
      <c r="I232" s="53"/>
      <c r="J232" s="489" t="s">
        <v>173</v>
      </c>
      <c r="K232" s="146" t="s">
        <v>11</v>
      </c>
      <c r="L232" s="615" t="s">
        <v>12</v>
      </c>
      <c r="M232" s="615"/>
      <c r="N232" s="148">
        <v>529440</v>
      </c>
      <c r="O232" s="149">
        <v>620000</v>
      </c>
      <c r="P232" s="150">
        <f t="shared" ref="P232:P233" si="78">P233</f>
        <v>172283</v>
      </c>
      <c r="Q232" s="244">
        <v>0</v>
      </c>
      <c r="R232" s="152">
        <f t="shared" si="63"/>
        <v>27.787580645161292</v>
      </c>
      <c r="S232" s="50"/>
      <c r="T232" s="50"/>
      <c r="U232" s="50"/>
      <c r="V232" s="50"/>
      <c r="W232" s="50"/>
    </row>
    <row r="233" spans="1:23" s="9" customFormat="1" x14ac:dyDescent="0.3">
      <c r="A233" s="145" t="s">
        <v>321</v>
      </c>
      <c r="B233" s="53"/>
      <c r="C233" s="53"/>
      <c r="D233" s="53"/>
      <c r="E233" s="53"/>
      <c r="F233" s="53"/>
      <c r="G233" s="53"/>
      <c r="H233" s="53"/>
      <c r="I233" s="53"/>
      <c r="J233" s="489" t="s">
        <v>173</v>
      </c>
      <c r="K233" s="146" t="s">
        <v>97</v>
      </c>
      <c r="L233" s="615" t="s">
        <v>57</v>
      </c>
      <c r="M233" s="615"/>
      <c r="N233" s="148">
        <v>529440</v>
      </c>
      <c r="O233" s="149">
        <v>620000</v>
      </c>
      <c r="P233" s="150">
        <f t="shared" si="78"/>
        <v>172283</v>
      </c>
      <c r="Q233" s="244">
        <v>0</v>
      </c>
      <c r="R233" s="152">
        <f t="shared" si="63"/>
        <v>27.787580645161292</v>
      </c>
      <c r="S233" s="50"/>
      <c r="T233" s="50"/>
      <c r="U233" s="50"/>
      <c r="V233" s="50"/>
      <c r="W233" s="50"/>
    </row>
    <row r="234" spans="1:23" s="9" customFormat="1" x14ac:dyDescent="0.3">
      <c r="A234" s="173" t="s">
        <v>321</v>
      </c>
      <c r="B234" s="59" t="s">
        <v>87</v>
      </c>
      <c r="C234" s="59"/>
      <c r="D234" s="59"/>
      <c r="E234" s="59"/>
      <c r="F234" s="59"/>
      <c r="G234" s="59"/>
      <c r="H234" s="59" t="s">
        <v>159</v>
      </c>
      <c r="I234" s="59"/>
      <c r="J234" s="494" t="s">
        <v>173</v>
      </c>
      <c r="K234" s="184" t="s">
        <v>113</v>
      </c>
      <c r="L234" s="635" t="s">
        <v>58</v>
      </c>
      <c r="M234" s="635"/>
      <c r="N234" s="148">
        <v>529440</v>
      </c>
      <c r="O234" s="77">
        <v>620000</v>
      </c>
      <c r="P234" s="153">
        <v>172283</v>
      </c>
      <c r="Q234" s="245">
        <v>0</v>
      </c>
      <c r="R234" s="177">
        <f t="shared" si="63"/>
        <v>27.787580645161292</v>
      </c>
      <c r="S234" s="50"/>
      <c r="T234" s="50"/>
      <c r="U234" s="50"/>
      <c r="V234" s="50"/>
      <c r="W234" s="50"/>
    </row>
    <row r="235" spans="1:23" x14ac:dyDescent="0.3">
      <c r="A235" s="155" t="s">
        <v>274</v>
      </c>
      <c r="B235" s="96" t="s">
        <v>87</v>
      </c>
      <c r="C235" s="97"/>
      <c r="D235" s="97"/>
      <c r="E235" s="97" t="s">
        <v>11</v>
      </c>
      <c r="F235" s="97"/>
      <c r="G235" s="97"/>
      <c r="H235" s="97"/>
      <c r="I235" s="98"/>
      <c r="J235" s="490"/>
      <c r="K235" s="156" t="s">
        <v>170</v>
      </c>
      <c r="L235" s="156"/>
      <c r="M235" s="156"/>
      <c r="N235" s="188">
        <f>N236+N244</f>
        <v>79250</v>
      </c>
      <c r="O235" s="189">
        <f>O236+O244+O240</f>
        <v>70000</v>
      </c>
      <c r="P235" s="189">
        <f>P236+P244+P240</f>
        <v>104101</v>
      </c>
      <c r="Q235" s="473">
        <f>P235/N235*100</f>
        <v>131.35772870662461</v>
      </c>
      <c r="R235" s="162">
        <f t="shared" si="63"/>
        <v>148.71571428571428</v>
      </c>
      <c r="S235" s="51"/>
    </row>
    <row r="236" spans="1:23" x14ac:dyDescent="0.3">
      <c r="A236" s="137" t="s">
        <v>276</v>
      </c>
      <c r="B236" s="102" t="s">
        <v>87</v>
      </c>
      <c r="C236" s="103"/>
      <c r="D236" s="103"/>
      <c r="E236" s="103" t="s">
        <v>11</v>
      </c>
      <c r="F236" s="103"/>
      <c r="G236" s="103"/>
      <c r="H236" s="103"/>
      <c r="I236" s="104"/>
      <c r="J236" s="488" t="s">
        <v>239</v>
      </c>
      <c r="K236" s="138" t="s">
        <v>212</v>
      </c>
      <c r="L236" s="138"/>
      <c r="M236" s="138"/>
      <c r="N236" s="140">
        <f t="shared" ref="N236:O236" si="79">N237</f>
        <v>62250</v>
      </c>
      <c r="O236" s="164">
        <f t="shared" si="79"/>
        <v>60000</v>
      </c>
      <c r="P236" s="164">
        <f>P237</f>
        <v>59101</v>
      </c>
      <c r="Q236" s="450">
        <f>P236/N236*100</f>
        <v>94.941365461847397</v>
      </c>
      <c r="R236" s="172">
        <f t="shared" si="63"/>
        <v>98.501666666666665</v>
      </c>
    </row>
    <row r="237" spans="1:23" x14ac:dyDescent="0.3">
      <c r="A237" s="145" t="s">
        <v>276</v>
      </c>
      <c r="B237" s="52"/>
      <c r="C237" s="53"/>
      <c r="D237" s="53"/>
      <c r="E237" s="53"/>
      <c r="F237" s="53"/>
      <c r="G237" s="53"/>
      <c r="H237" s="53"/>
      <c r="I237" s="54"/>
      <c r="J237" s="489" t="s">
        <v>239</v>
      </c>
      <c r="K237" s="146">
        <v>3</v>
      </c>
      <c r="L237" s="146" t="s">
        <v>10</v>
      </c>
      <c r="M237" s="146"/>
      <c r="N237" s="148">
        <v>62250</v>
      </c>
      <c r="O237" s="77">
        <v>60000</v>
      </c>
      <c r="P237" s="77">
        <f>P238</f>
        <v>59101</v>
      </c>
      <c r="Q237" s="244">
        <f>P237/N237*100</f>
        <v>94.941365461847397</v>
      </c>
      <c r="R237" s="152">
        <f t="shared" si="63"/>
        <v>98.501666666666665</v>
      </c>
    </row>
    <row r="238" spans="1:23" x14ac:dyDescent="0.3">
      <c r="A238" s="145" t="s">
        <v>276</v>
      </c>
      <c r="B238" s="52"/>
      <c r="C238" s="53"/>
      <c r="D238" s="53"/>
      <c r="E238" s="53"/>
      <c r="F238" s="53"/>
      <c r="G238" s="53"/>
      <c r="H238" s="53"/>
      <c r="I238" s="54"/>
      <c r="J238" s="489" t="s">
        <v>239</v>
      </c>
      <c r="K238" s="146">
        <v>37</v>
      </c>
      <c r="L238" s="146" t="s">
        <v>103</v>
      </c>
      <c r="M238" s="146"/>
      <c r="N238" s="148">
        <v>62250</v>
      </c>
      <c r="O238" s="77">
        <v>60000</v>
      </c>
      <c r="P238" s="77">
        <f>P239</f>
        <v>59101</v>
      </c>
      <c r="Q238" s="244">
        <f t="shared" ref="Q238:Q239" si="80">P238/N238*100</f>
        <v>94.941365461847397</v>
      </c>
      <c r="R238" s="152">
        <f t="shared" si="63"/>
        <v>98.501666666666665</v>
      </c>
    </row>
    <row r="239" spans="1:23" x14ac:dyDescent="0.3">
      <c r="A239" s="145" t="s">
        <v>276</v>
      </c>
      <c r="B239" s="52" t="s">
        <v>87</v>
      </c>
      <c r="C239" s="53"/>
      <c r="D239" s="53"/>
      <c r="E239" s="53" t="s">
        <v>11</v>
      </c>
      <c r="F239" s="53"/>
      <c r="G239" s="53"/>
      <c r="H239" s="53"/>
      <c r="I239" s="54"/>
      <c r="J239" s="489" t="s">
        <v>239</v>
      </c>
      <c r="K239" s="146">
        <v>372</v>
      </c>
      <c r="L239" s="146" t="s">
        <v>52</v>
      </c>
      <c r="M239" s="146"/>
      <c r="N239" s="148">
        <v>62250</v>
      </c>
      <c r="O239" s="77">
        <v>60000</v>
      </c>
      <c r="P239" s="77">
        <v>59101</v>
      </c>
      <c r="Q239" s="244">
        <f t="shared" si="80"/>
        <v>94.941365461847397</v>
      </c>
      <c r="R239" s="152">
        <f t="shared" si="63"/>
        <v>98.501666666666665</v>
      </c>
    </row>
    <row r="240" spans="1:23" s="9" customFormat="1" x14ac:dyDescent="0.3">
      <c r="A240" s="137" t="s">
        <v>322</v>
      </c>
      <c r="B240" s="102" t="s">
        <v>87</v>
      </c>
      <c r="C240" s="103"/>
      <c r="D240" s="103"/>
      <c r="E240" s="103" t="s">
        <v>11</v>
      </c>
      <c r="F240" s="103"/>
      <c r="G240" s="103"/>
      <c r="H240" s="103"/>
      <c r="I240" s="104"/>
      <c r="J240" s="488" t="s">
        <v>239</v>
      </c>
      <c r="K240" s="138" t="s">
        <v>389</v>
      </c>
      <c r="L240" s="138"/>
      <c r="M240" s="138"/>
      <c r="N240" s="140">
        <f>N241</f>
        <v>0</v>
      </c>
      <c r="O240" s="141">
        <f t="shared" ref="O240:P240" si="81">O241</f>
        <v>10000</v>
      </c>
      <c r="P240" s="141">
        <f t="shared" si="81"/>
        <v>45000</v>
      </c>
      <c r="Q240" s="248">
        <v>0</v>
      </c>
      <c r="R240" s="144">
        <f t="shared" si="63"/>
        <v>450</v>
      </c>
    </row>
    <row r="241" spans="1:18" s="9" customFormat="1" x14ac:dyDescent="0.3">
      <c r="A241" s="145" t="s">
        <v>322</v>
      </c>
      <c r="B241" s="52"/>
      <c r="C241" s="53"/>
      <c r="D241" s="53"/>
      <c r="E241" s="53"/>
      <c r="F241" s="53"/>
      <c r="G241" s="53"/>
      <c r="H241" s="53"/>
      <c r="I241" s="54"/>
      <c r="J241" s="489" t="s">
        <v>239</v>
      </c>
      <c r="K241" s="146" t="s">
        <v>96</v>
      </c>
      <c r="L241" s="146" t="s">
        <v>10</v>
      </c>
      <c r="M241" s="146"/>
      <c r="N241" s="148">
        <v>0</v>
      </c>
      <c r="O241" s="77">
        <v>10000</v>
      </c>
      <c r="P241" s="77">
        <v>45000</v>
      </c>
      <c r="Q241" s="244">
        <v>0</v>
      </c>
      <c r="R241" s="152">
        <f>P241/O241*100</f>
        <v>450</v>
      </c>
    </row>
    <row r="242" spans="1:18" s="9" customFormat="1" x14ac:dyDescent="0.3">
      <c r="A242" s="145" t="s">
        <v>322</v>
      </c>
      <c r="B242" s="52"/>
      <c r="C242" s="53"/>
      <c r="D242" s="53"/>
      <c r="E242" s="53"/>
      <c r="F242" s="53"/>
      <c r="G242" s="53"/>
      <c r="H242" s="53"/>
      <c r="I242" s="54"/>
      <c r="J242" s="489" t="s">
        <v>239</v>
      </c>
      <c r="K242" s="146" t="s">
        <v>150</v>
      </c>
      <c r="L242" s="146" t="s">
        <v>390</v>
      </c>
      <c r="M242" s="146"/>
      <c r="N242" s="148">
        <v>0</v>
      </c>
      <c r="O242" s="77">
        <v>10000</v>
      </c>
      <c r="P242" s="77">
        <v>45000</v>
      </c>
      <c r="Q242" s="244">
        <v>0</v>
      </c>
      <c r="R242" s="152">
        <f t="shared" ref="R242:R243" si="82">P242/O242*100</f>
        <v>450</v>
      </c>
    </row>
    <row r="243" spans="1:18" s="9" customFormat="1" x14ac:dyDescent="0.3">
      <c r="A243" s="145" t="s">
        <v>322</v>
      </c>
      <c r="B243" s="52" t="s">
        <v>87</v>
      </c>
      <c r="C243" s="53"/>
      <c r="D243" s="53"/>
      <c r="E243" s="53" t="s">
        <v>11</v>
      </c>
      <c r="F243" s="53"/>
      <c r="G243" s="53"/>
      <c r="H243" s="53"/>
      <c r="I243" s="54"/>
      <c r="J243" s="489" t="s">
        <v>239</v>
      </c>
      <c r="K243" s="146" t="s">
        <v>151</v>
      </c>
      <c r="L243" s="146" t="s">
        <v>52</v>
      </c>
      <c r="M243" s="146"/>
      <c r="N243" s="148">
        <v>0</v>
      </c>
      <c r="O243" s="77">
        <v>10000</v>
      </c>
      <c r="P243" s="77">
        <v>45000</v>
      </c>
      <c r="Q243" s="244">
        <v>0</v>
      </c>
      <c r="R243" s="152">
        <f t="shared" si="82"/>
        <v>450</v>
      </c>
    </row>
    <row r="244" spans="1:18" s="9" customFormat="1" x14ac:dyDescent="0.3">
      <c r="A244" s="137" t="s">
        <v>387</v>
      </c>
      <c r="B244" s="102" t="s">
        <v>87</v>
      </c>
      <c r="C244" s="103"/>
      <c r="D244" s="103"/>
      <c r="E244" s="103" t="s">
        <v>11</v>
      </c>
      <c r="F244" s="103"/>
      <c r="G244" s="103"/>
      <c r="H244" s="103"/>
      <c r="I244" s="104"/>
      <c r="J244" s="488" t="s">
        <v>239</v>
      </c>
      <c r="K244" s="138" t="s">
        <v>388</v>
      </c>
      <c r="L244" s="138"/>
      <c r="M244" s="138"/>
      <c r="N244" s="140">
        <f>N245</f>
        <v>17000</v>
      </c>
      <c r="O244" s="141">
        <f t="shared" ref="O244:P245" si="83">O245</f>
        <v>0</v>
      </c>
      <c r="P244" s="141">
        <f t="shared" si="83"/>
        <v>0</v>
      </c>
      <c r="Q244" s="248">
        <v>0</v>
      </c>
      <c r="R244" s="144">
        <v>0</v>
      </c>
    </row>
    <row r="245" spans="1:18" s="9" customFormat="1" x14ac:dyDescent="0.3">
      <c r="A245" s="145" t="s">
        <v>387</v>
      </c>
      <c r="B245" s="52"/>
      <c r="C245" s="53"/>
      <c r="D245" s="53"/>
      <c r="E245" s="53"/>
      <c r="F245" s="53"/>
      <c r="G245" s="53"/>
      <c r="H245" s="53"/>
      <c r="I245" s="54"/>
      <c r="J245" s="489" t="s">
        <v>239</v>
      </c>
      <c r="K245" s="146" t="s">
        <v>96</v>
      </c>
      <c r="L245" s="146" t="s">
        <v>10</v>
      </c>
      <c r="M245" s="146"/>
      <c r="N245" s="148">
        <v>17000</v>
      </c>
      <c r="O245" s="149">
        <v>0</v>
      </c>
      <c r="P245" s="149">
        <f t="shared" si="83"/>
        <v>0</v>
      </c>
      <c r="Q245" s="244">
        <v>0</v>
      </c>
      <c r="R245" s="152">
        <v>0</v>
      </c>
    </row>
    <row r="246" spans="1:18" s="9" customFormat="1" x14ac:dyDescent="0.3">
      <c r="A246" s="145" t="s">
        <v>387</v>
      </c>
      <c r="B246" s="52"/>
      <c r="C246" s="53"/>
      <c r="D246" s="53"/>
      <c r="E246" s="53"/>
      <c r="F246" s="53"/>
      <c r="G246" s="53"/>
      <c r="H246" s="53"/>
      <c r="I246" s="54"/>
      <c r="J246" s="489" t="s">
        <v>239</v>
      </c>
      <c r="K246" s="146" t="s">
        <v>150</v>
      </c>
      <c r="L246" s="146" t="s">
        <v>103</v>
      </c>
      <c r="M246" s="146"/>
      <c r="N246" s="148">
        <v>17000</v>
      </c>
      <c r="O246" s="149">
        <v>0</v>
      </c>
      <c r="P246" s="149">
        <f t="shared" ref="P246" si="84">P247</f>
        <v>0</v>
      </c>
      <c r="Q246" s="244">
        <v>0</v>
      </c>
      <c r="R246" s="152">
        <v>0</v>
      </c>
    </row>
    <row r="247" spans="1:18" s="9" customFormat="1" x14ac:dyDescent="0.3">
      <c r="A247" s="145" t="s">
        <v>387</v>
      </c>
      <c r="B247" s="52" t="s">
        <v>87</v>
      </c>
      <c r="C247" s="53"/>
      <c r="D247" s="53"/>
      <c r="E247" s="53" t="s">
        <v>11</v>
      </c>
      <c r="F247" s="53"/>
      <c r="G247" s="53"/>
      <c r="H247" s="53"/>
      <c r="I247" s="54"/>
      <c r="J247" s="489" t="s">
        <v>239</v>
      </c>
      <c r="K247" s="146" t="s">
        <v>151</v>
      </c>
      <c r="L247" s="146" t="s">
        <v>52</v>
      </c>
      <c r="M247" s="146"/>
      <c r="N247" s="148">
        <v>17000</v>
      </c>
      <c r="O247" s="77">
        <v>0</v>
      </c>
      <c r="P247" s="77">
        <v>0</v>
      </c>
      <c r="Q247" s="245">
        <v>0</v>
      </c>
      <c r="R247" s="177">
        <v>0</v>
      </c>
    </row>
    <row r="248" spans="1:18" x14ac:dyDescent="0.3">
      <c r="A248" s="216" t="s">
        <v>4</v>
      </c>
      <c r="B248" s="221"/>
      <c r="C248" s="215"/>
      <c r="D248" s="215"/>
      <c r="E248" s="215"/>
      <c r="F248" s="215"/>
      <c r="G248" s="215"/>
      <c r="H248" s="215"/>
      <c r="I248" s="222"/>
      <c r="J248" s="496" t="s">
        <v>210</v>
      </c>
      <c r="K248" s="217" t="s">
        <v>211</v>
      </c>
      <c r="L248" s="217"/>
      <c r="M248" s="217"/>
      <c r="N248" s="218">
        <f t="shared" ref="N248:P252" si="85">N249</f>
        <v>46325</v>
      </c>
      <c r="O248" s="219">
        <f t="shared" si="85"/>
        <v>30000</v>
      </c>
      <c r="P248" s="220">
        <f t="shared" si="85"/>
        <v>50375</v>
      </c>
      <c r="Q248" s="226">
        <f t="shared" si="62"/>
        <v>108.74257960064759</v>
      </c>
      <c r="R248" s="227">
        <f t="shared" si="63"/>
        <v>167.91666666666666</v>
      </c>
    </row>
    <row r="249" spans="1:18" x14ac:dyDescent="0.3">
      <c r="A249" s="155" t="s">
        <v>275</v>
      </c>
      <c r="B249" s="96" t="s">
        <v>87</v>
      </c>
      <c r="C249" s="97"/>
      <c r="D249" s="97" t="s">
        <v>96</v>
      </c>
      <c r="E249" s="97" t="s">
        <v>11</v>
      </c>
      <c r="F249" s="97"/>
      <c r="G249" s="97"/>
      <c r="H249" s="97"/>
      <c r="I249" s="98"/>
      <c r="J249" s="490" t="s">
        <v>4</v>
      </c>
      <c r="K249" s="156" t="s">
        <v>213</v>
      </c>
      <c r="L249" s="156"/>
      <c r="M249" s="156"/>
      <c r="N249" s="188">
        <f>N250+N254</f>
        <v>46325</v>
      </c>
      <c r="O249" s="189">
        <f>O250+O254</f>
        <v>30000</v>
      </c>
      <c r="P249" s="190">
        <f>P250+P254</f>
        <v>50375</v>
      </c>
      <c r="Q249" s="473">
        <f t="shared" si="62"/>
        <v>108.74257960064759</v>
      </c>
      <c r="R249" s="162">
        <f t="shared" si="63"/>
        <v>167.91666666666666</v>
      </c>
    </row>
    <row r="250" spans="1:18" x14ac:dyDescent="0.3">
      <c r="A250" s="137" t="s">
        <v>277</v>
      </c>
      <c r="B250" s="102" t="s">
        <v>87</v>
      </c>
      <c r="C250" s="103"/>
      <c r="D250" s="103" t="s">
        <v>96</v>
      </c>
      <c r="E250" s="103" t="s">
        <v>11</v>
      </c>
      <c r="F250" s="103"/>
      <c r="G250" s="103"/>
      <c r="H250" s="103"/>
      <c r="I250" s="104"/>
      <c r="J250" s="488" t="s">
        <v>104</v>
      </c>
      <c r="K250" s="138" t="s">
        <v>214</v>
      </c>
      <c r="L250" s="138"/>
      <c r="M250" s="138"/>
      <c r="N250" s="191">
        <f t="shared" si="85"/>
        <v>26325</v>
      </c>
      <c r="O250" s="170">
        <f t="shared" si="85"/>
        <v>30000</v>
      </c>
      <c r="P250" s="171">
        <f t="shared" si="85"/>
        <v>27375</v>
      </c>
      <c r="Q250" s="143">
        <f t="shared" si="62"/>
        <v>103.98860398860398</v>
      </c>
      <c r="R250" s="144">
        <f t="shared" si="63"/>
        <v>91.25</v>
      </c>
    </row>
    <row r="251" spans="1:18" x14ac:dyDescent="0.3">
      <c r="A251" s="145" t="s">
        <v>277</v>
      </c>
      <c r="B251" s="55"/>
      <c r="C251" s="56"/>
      <c r="D251" s="56"/>
      <c r="E251" s="56"/>
      <c r="F251" s="56"/>
      <c r="G251" s="56"/>
      <c r="H251" s="56"/>
      <c r="I251" s="57"/>
      <c r="J251" s="493" t="s">
        <v>104</v>
      </c>
      <c r="K251" s="207" t="s">
        <v>96</v>
      </c>
      <c r="L251" s="43" t="s">
        <v>10</v>
      </c>
      <c r="M251" s="43"/>
      <c r="N251" s="183">
        <v>26325</v>
      </c>
      <c r="O251" s="208">
        <f t="shared" si="85"/>
        <v>30000</v>
      </c>
      <c r="P251" s="209">
        <f t="shared" si="85"/>
        <v>27375</v>
      </c>
      <c r="Q251" s="151">
        <f t="shared" si="62"/>
        <v>103.98860398860398</v>
      </c>
      <c r="R251" s="152">
        <f t="shared" si="63"/>
        <v>91.25</v>
      </c>
    </row>
    <row r="252" spans="1:18" x14ac:dyDescent="0.3">
      <c r="A252" s="145" t="s">
        <v>277</v>
      </c>
      <c r="B252" s="55"/>
      <c r="C252" s="56"/>
      <c r="D252" s="56"/>
      <c r="E252" s="56"/>
      <c r="F252" s="56"/>
      <c r="G252" s="56"/>
      <c r="H252" s="56"/>
      <c r="I252" s="57"/>
      <c r="J252" s="493" t="s">
        <v>104</v>
      </c>
      <c r="K252" s="207" t="s">
        <v>91</v>
      </c>
      <c r="L252" s="43" t="s">
        <v>44</v>
      </c>
      <c r="M252" s="43"/>
      <c r="N252" s="183">
        <v>26325</v>
      </c>
      <c r="O252" s="208">
        <f t="shared" si="85"/>
        <v>30000</v>
      </c>
      <c r="P252" s="209">
        <f t="shared" si="85"/>
        <v>27375</v>
      </c>
      <c r="Q252" s="151">
        <f t="shared" si="62"/>
        <v>103.98860398860398</v>
      </c>
      <c r="R252" s="152">
        <f t="shared" si="63"/>
        <v>91.25</v>
      </c>
    </row>
    <row r="253" spans="1:18" x14ac:dyDescent="0.3">
      <c r="A253" s="145" t="s">
        <v>277</v>
      </c>
      <c r="B253" s="55" t="s">
        <v>87</v>
      </c>
      <c r="C253" s="56"/>
      <c r="D253" s="56" t="s">
        <v>96</v>
      </c>
      <c r="E253" s="56" t="s">
        <v>11</v>
      </c>
      <c r="F253" s="56"/>
      <c r="G253" s="56"/>
      <c r="H253" s="56"/>
      <c r="I253" s="57"/>
      <c r="J253" s="493" t="s">
        <v>104</v>
      </c>
      <c r="K253" s="207" t="s">
        <v>90</v>
      </c>
      <c r="L253" s="43" t="s">
        <v>47</v>
      </c>
      <c r="M253" s="43"/>
      <c r="N253" s="183">
        <v>26325</v>
      </c>
      <c r="O253" s="208">
        <v>30000</v>
      </c>
      <c r="P253" s="209">
        <v>27375</v>
      </c>
      <c r="Q253" s="151">
        <f t="shared" si="62"/>
        <v>103.98860398860398</v>
      </c>
      <c r="R253" s="152">
        <f t="shared" si="63"/>
        <v>91.25</v>
      </c>
    </row>
    <row r="254" spans="1:18" s="9" customFormat="1" x14ac:dyDescent="0.3">
      <c r="A254" s="137" t="s">
        <v>344</v>
      </c>
      <c r="B254" s="102" t="s">
        <v>87</v>
      </c>
      <c r="C254" s="103"/>
      <c r="D254" s="103"/>
      <c r="E254" s="103" t="s">
        <v>11</v>
      </c>
      <c r="F254" s="103"/>
      <c r="G254" s="103"/>
      <c r="H254" s="103"/>
      <c r="I254" s="104"/>
      <c r="J254" s="488" t="s">
        <v>104</v>
      </c>
      <c r="K254" s="527" t="s">
        <v>343</v>
      </c>
      <c r="L254" s="138"/>
      <c r="M254" s="138"/>
      <c r="N254" s="163">
        <f t="shared" ref="N254:P256" si="86">N255</f>
        <v>20000</v>
      </c>
      <c r="O254" s="164">
        <f t="shared" si="86"/>
        <v>0</v>
      </c>
      <c r="P254" s="165">
        <f t="shared" si="86"/>
        <v>23000</v>
      </c>
      <c r="Q254" s="143">
        <v>0</v>
      </c>
      <c r="R254" s="144">
        <v>0</v>
      </c>
    </row>
    <row r="255" spans="1:18" s="9" customFormat="1" x14ac:dyDescent="0.3">
      <c r="A255" s="145" t="s">
        <v>344</v>
      </c>
      <c r="B255" s="55"/>
      <c r="C255" s="56"/>
      <c r="D255" s="56"/>
      <c r="E255" s="56"/>
      <c r="F255" s="56"/>
      <c r="G255" s="56"/>
      <c r="H255" s="56"/>
      <c r="I255" s="57"/>
      <c r="J255" s="493" t="s">
        <v>104</v>
      </c>
      <c r="K255" s="207" t="s">
        <v>96</v>
      </c>
      <c r="L255" s="467" t="s">
        <v>10</v>
      </c>
      <c r="M255" s="467"/>
      <c r="N255" s="572">
        <v>20000</v>
      </c>
      <c r="O255" s="208">
        <v>0</v>
      </c>
      <c r="P255" s="209">
        <f t="shared" si="86"/>
        <v>23000</v>
      </c>
      <c r="Q255" s="151">
        <v>0</v>
      </c>
      <c r="R255" s="152">
        <v>0</v>
      </c>
    </row>
    <row r="256" spans="1:18" s="9" customFormat="1" x14ac:dyDescent="0.3">
      <c r="A256" s="145" t="s">
        <v>344</v>
      </c>
      <c r="B256" s="55"/>
      <c r="C256" s="56"/>
      <c r="D256" s="56"/>
      <c r="E256" s="56"/>
      <c r="F256" s="56"/>
      <c r="G256" s="56"/>
      <c r="H256" s="56"/>
      <c r="I256" s="57"/>
      <c r="J256" s="493" t="s">
        <v>104</v>
      </c>
      <c r="K256" s="207" t="s">
        <v>127</v>
      </c>
      <c r="L256" s="146" t="s">
        <v>93</v>
      </c>
      <c r="M256" s="146"/>
      <c r="N256" s="572">
        <v>20000</v>
      </c>
      <c r="O256" s="208">
        <v>0</v>
      </c>
      <c r="P256" s="209">
        <f t="shared" si="86"/>
        <v>23000</v>
      </c>
      <c r="Q256" s="151">
        <v>0</v>
      </c>
      <c r="R256" s="152">
        <v>0</v>
      </c>
    </row>
    <row r="257" spans="1:18" s="9" customFormat="1" x14ac:dyDescent="0.3">
      <c r="A257" s="145" t="s">
        <v>344</v>
      </c>
      <c r="B257" s="55" t="s">
        <v>87</v>
      </c>
      <c r="C257" s="56"/>
      <c r="D257" s="56"/>
      <c r="E257" s="56" t="s">
        <v>11</v>
      </c>
      <c r="F257" s="56"/>
      <c r="G257" s="56"/>
      <c r="H257" s="56"/>
      <c r="I257" s="57"/>
      <c r="J257" s="493" t="s">
        <v>104</v>
      </c>
      <c r="K257" s="207" t="s">
        <v>152</v>
      </c>
      <c r="L257" s="146" t="s">
        <v>54</v>
      </c>
      <c r="M257" s="146"/>
      <c r="N257" s="573">
        <v>20000</v>
      </c>
      <c r="O257" s="574">
        <v>0</v>
      </c>
      <c r="P257" s="575">
        <v>23000</v>
      </c>
      <c r="Q257" s="151">
        <v>0</v>
      </c>
      <c r="R257" s="152">
        <v>0</v>
      </c>
    </row>
    <row r="258" spans="1:18" ht="16.95" customHeight="1" x14ac:dyDescent="0.3">
      <c r="A258" s="259"/>
      <c r="B258" s="268"/>
      <c r="C258" s="269"/>
      <c r="D258" s="269"/>
      <c r="E258" s="269"/>
      <c r="F258" s="269"/>
      <c r="G258" s="269"/>
      <c r="H258" s="269"/>
      <c r="I258" s="270"/>
      <c r="J258" s="484"/>
      <c r="K258" s="261" t="s">
        <v>215</v>
      </c>
      <c r="L258" s="261"/>
      <c r="M258" s="261"/>
      <c r="N258" s="279">
        <f>SUM(N259)</f>
        <v>539831</v>
      </c>
      <c r="O258" s="280">
        <f>SUM(O259)</f>
        <v>1342700</v>
      </c>
      <c r="P258" s="281">
        <f>SUM(P259)</f>
        <v>961931</v>
      </c>
      <c r="Q258" s="266">
        <f t="shared" si="62"/>
        <v>178.1911375967664</v>
      </c>
      <c r="R258" s="267">
        <f t="shared" si="63"/>
        <v>71.641543159305883</v>
      </c>
    </row>
    <row r="259" spans="1:18" x14ac:dyDescent="0.3">
      <c r="A259" s="113"/>
      <c r="B259" s="78"/>
      <c r="C259" s="79"/>
      <c r="D259" s="79"/>
      <c r="E259" s="79"/>
      <c r="F259" s="79"/>
      <c r="G259" s="79"/>
      <c r="H259" s="79"/>
      <c r="I259" s="80"/>
      <c r="J259" s="485" t="s">
        <v>216</v>
      </c>
      <c r="K259" s="115" t="s">
        <v>217</v>
      </c>
      <c r="L259" s="115"/>
      <c r="M259" s="115"/>
      <c r="N259" s="223">
        <f>SUM(N260)</f>
        <v>539831</v>
      </c>
      <c r="O259" s="224">
        <f>SUM(O260)</f>
        <v>1342700</v>
      </c>
      <c r="P259" s="225">
        <f t="shared" ref="P259" si="87">SUM(P260)</f>
        <v>961931</v>
      </c>
      <c r="Q259" s="120">
        <f t="shared" si="62"/>
        <v>178.1911375967664</v>
      </c>
      <c r="R259" s="121">
        <f t="shared" si="63"/>
        <v>71.641543159305883</v>
      </c>
    </row>
    <row r="260" spans="1:18" x14ac:dyDescent="0.3">
      <c r="A260" s="155" t="s">
        <v>278</v>
      </c>
      <c r="B260" s="97" t="s">
        <v>87</v>
      </c>
      <c r="C260" s="97"/>
      <c r="D260" s="97"/>
      <c r="E260" s="97"/>
      <c r="F260" s="97" t="s">
        <v>157</v>
      </c>
      <c r="G260" s="97"/>
      <c r="H260" s="97" t="s">
        <v>159</v>
      </c>
      <c r="I260" s="97"/>
      <c r="J260" s="490"/>
      <c r="K260" s="156" t="s">
        <v>218</v>
      </c>
      <c r="L260" s="156"/>
      <c r="M260" s="156"/>
      <c r="N260" s="188">
        <f>N261+N265+N273+N281+N286+N269</f>
        <v>539831</v>
      </c>
      <c r="O260" s="189">
        <f>O261+O265+O273+O281+O286+O269+O277</f>
        <v>1342700</v>
      </c>
      <c r="P260" s="189">
        <f>P261+P265+P273+P281+P286+P269+P277</f>
        <v>961931</v>
      </c>
      <c r="Q260" s="473">
        <f t="shared" si="62"/>
        <v>178.1911375967664</v>
      </c>
      <c r="R260" s="162">
        <f t="shared" si="63"/>
        <v>71.641543159305883</v>
      </c>
    </row>
    <row r="261" spans="1:18" x14ac:dyDescent="0.3">
      <c r="A261" s="137" t="s">
        <v>279</v>
      </c>
      <c r="B261" s="103" t="s">
        <v>87</v>
      </c>
      <c r="C261" s="103"/>
      <c r="D261" s="103"/>
      <c r="E261" s="103"/>
      <c r="F261" s="103"/>
      <c r="G261" s="103"/>
      <c r="H261" s="103"/>
      <c r="I261" s="103"/>
      <c r="J261" s="488" t="s">
        <v>105</v>
      </c>
      <c r="K261" s="138" t="s">
        <v>219</v>
      </c>
      <c r="L261" s="138"/>
      <c r="M261" s="138"/>
      <c r="N261" s="140">
        <f t="shared" ref="N261:P263" si="88">N262</f>
        <v>3000</v>
      </c>
      <c r="O261" s="164">
        <f t="shared" si="88"/>
        <v>5000</v>
      </c>
      <c r="P261" s="165">
        <f t="shared" si="88"/>
        <v>0</v>
      </c>
      <c r="Q261" s="248">
        <f t="shared" si="62"/>
        <v>0</v>
      </c>
      <c r="R261" s="144">
        <f t="shared" si="63"/>
        <v>0</v>
      </c>
    </row>
    <row r="262" spans="1:18" x14ac:dyDescent="0.3">
      <c r="A262" s="145" t="s">
        <v>279</v>
      </c>
      <c r="B262" s="466"/>
      <c r="C262" s="466"/>
      <c r="D262" s="466"/>
      <c r="E262" s="466"/>
      <c r="F262" s="466"/>
      <c r="G262" s="466"/>
      <c r="H262" s="466"/>
      <c r="I262" s="466"/>
      <c r="J262" s="497" t="s">
        <v>105</v>
      </c>
      <c r="K262" s="467">
        <v>3</v>
      </c>
      <c r="L262" s="467" t="s">
        <v>10</v>
      </c>
      <c r="M262" s="467"/>
      <c r="N262" s="455">
        <v>3000</v>
      </c>
      <c r="O262" s="468">
        <v>5000</v>
      </c>
      <c r="P262" s="469">
        <f t="shared" si="88"/>
        <v>0</v>
      </c>
      <c r="Q262" s="244">
        <f t="shared" si="62"/>
        <v>0</v>
      </c>
      <c r="R262" s="152">
        <f t="shared" si="63"/>
        <v>0</v>
      </c>
    </row>
    <row r="263" spans="1:18" x14ac:dyDescent="0.3">
      <c r="A263" s="145" t="s">
        <v>279</v>
      </c>
      <c r="B263" s="53"/>
      <c r="C263" s="53"/>
      <c r="D263" s="53"/>
      <c r="E263" s="53"/>
      <c r="F263" s="53"/>
      <c r="G263" s="53"/>
      <c r="H263" s="53"/>
      <c r="I263" s="53"/>
      <c r="J263" s="489" t="s">
        <v>105</v>
      </c>
      <c r="K263" s="146">
        <v>38</v>
      </c>
      <c r="L263" s="146" t="s">
        <v>93</v>
      </c>
      <c r="M263" s="146"/>
      <c r="N263" s="148">
        <v>3000</v>
      </c>
      <c r="O263" s="77">
        <v>5000</v>
      </c>
      <c r="P263" s="153">
        <f t="shared" si="88"/>
        <v>0</v>
      </c>
      <c r="Q263" s="244">
        <f t="shared" si="62"/>
        <v>0</v>
      </c>
      <c r="R263" s="152">
        <f t="shared" si="63"/>
        <v>0</v>
      </c>
    </row>
    <row r="264" spans="1:18" x14ac:dyDescent="0.3">
      <c r="A264" s="145" t="s">
        <v>279</v>
      </c>
      <c r="B264" s="53" t="s">
        <v>87</v>
      </c>
      <c r="C264" s="53"/>
      <c r="D264" s="53"/>
      <c r="E264" s="53"/>
      <c r="F264" s="53"/>
      <c r="G264" s="53"/>
      <c r="H264" s="53"/>
      <c r="I264" s="53"/>
      <c r="J264" s="489" t="s">
        <v>105</v>
      </c>
      <c r="K264" s="146">
        <v>381</v>
      </c>
      <c r="L264" s="146" t="s">
        <v>54</v>
      </c>
      <c r="M264" s="146"/>
      <c r="N264" s="148">
        <v>3000</v>
      </c>
      <c r="O264" s="77">
        <v>5000</v>
      </c>
      <c r="P264" s="153">
        <v>0</v>
      </c>
      <c r="Q264" s="244">
        <f t="shared" si="62"/>
        <v>0</v>
      </c>
      <c r="R264" s="152">
        <f t="shared" si="63"/>
        <v>0</v>
      </c>
    </row>
    <row r="265" spans="1:18" x14ac:dyDescent="0.3">
      <c r="A265" s="137" t="s">
        <v>280</v>
      </c>
      <c r="B265" s="103" t="s">
        <v>87</v>
      </c>
      <c r="C265" s="103"/>
      <c r="D265" s="103"/>
      <c r="E265" s="103"/>
      <c r="F265" s="103"/>
      <c r="G265" s="103"/>
      <c r="H265" s="103" t="s">
        <v>159</v>
      </c>
      <c r="I265" s="103"/>
      <c r="J265" s="488" t="s">
        <v>105</v>
      </c>
      <c r="K265" s="138" t="s">
        <v>220</v>
      </c>
      <c r="L265" s="138"/>
      <c r="M265" s="138"/>
      <c r="N265" s="140">
        <f t="shared" ref="N265:O265" si="89">N266</f>
        <v>40625</v>
      </c>
      <c r="O265" s="164">
        <f t="shared" si="89"/>
        <v>50000</v>
      </c>
      <c r="P265" s="165">
        <f>P266</f>
        <v>49000</v>
      </c>
      <c r="Q265" s="248">
        <f>P265/N265*100</f>
        <v>120.61538461538461</v>
      </c>
      <c r="R265" s="144">
        <f t="shared" si="63"/>
        <v>98</v>
      </c>
    </row>
    <row r="266" spans="1:18" x14ac:dyDescent="0.3">
      <c r="A266" s="145" t="s">
        <v>280</v>
      </c>
      <c r="B266" s="53"/>
      <c r="C266" s="53"/>
      <c r="D266" s="53"/>
      <c r="E266" s="53"/>
      <c r="F266" s="53"/>
      <c r="G266" s="53"/>
      <c r="H266" s="53"/>
      <c r="I266" s="53"/>
      <c r="J266" s="489" t="s">
        <v>105</v>
      </c>
      <c r="K266" s="146">
        <v>3</v>
      </c>
      <c r="L266" s="146" t="s">
        <v>10</v>
      </c>
      <c r="M266" s="146"/>
      <c r="N266" s="148">
        <v>40625</v>
      </c>
      <c r="O266" s="77">
        <v>50000</v>
      </c>
      <c r="P266" s="153">
        <f>P267</f>
        <v>49000</v>
      </c>
      <c r="Q266" s="244">
        <f>P266/N266*100</f>
        <v>120.61538461538461</v>
      </c>
      <c r="R266" s="152">
        <f t="shared" si="63"/>
        <v>98</v>
      </c>
    </row>
    <row r="267" spans="1:18" x14ac:dyDescent="0.3">
      <c r="A267" s="145" t="s">
        <v>280</v>
      </c>
      <c r="B267" s="53"/>
      <c r="C267" s="53"/>
      <c r="D267" s="53"/>
      <c r="E267" s="53"/>
      <c r="F267" s="53"/>
      <c r="G267" s="53"/>
      <c r="H267" s="53"/>
      <c r="I267" s="53"/>
      <c r="J267" s="489" t="s">
        <v>105</v>
      </c>
      <c r="K267" s="146" t="s">
        <v>91</v>
      </c>
      <c r="L267" s="146" t="s">
        <v>44</v>
      </c>
      <c r="M267" s="146"/>
      <c r="N267" s="148">
        <v>40625</v>
      </c>
      <c r="O267" s="77">
        <v>50000</v>
      </c>
      <c r="P267" s="153">
        <f>P268</f>
        <v>49000</v>
      </c>
      <c r="Q267" s="244">
        <f t="shared" ref="Q267:Q268" si="90">P267/N267*100</f>
        <v>120.61538461538461</v>
      </c>
      <c r="R267" s="152">
        <f t="shared" si="63"/>
        <v>98</v>
      </c>
    </row>
    <row r="268" spans="1:18" x14ac:dyDescent="0.3">
      <c r="A268" s="145" t="s">
        <v>280</v>
      </c>
      <c r="B268" s="53" t="s">
        <v>87</v>
      </c>
      <c r="C268" s="53"/>
      <c r="D268" s="53"/>
      <c r="E268" s="53"/>
      <c r="F268" s="53"/>
      <c r="G268" s="53"/>
      <c r="H268" s="53" t="s">
        <v>159</v>
      </c>
      <c r="I268" s="53"/>
      <c r="J268" s="489" t="s">
        <v>105</v>
      </c>
      <c r="K268" s="146" t="s">
        <v>90</v>
      </c>
      <c r="L268" s="146" t="s">
        <v>47</v>
      </c>
      <c r="M268" s="146"/>
      <c r="N268" s="148">
        <v>40625</v>
      </c>
      <c r="O268" s="77">
        <v>50000</v>
      </c>
      <c r="P268" s="153">
        <v>49000</v>
      </c>
      <c r="Q268" s="244">
        <f t="shared" si="90"/>
        <v>120.61538461538461</v>
      </c>
      <c r="R268" s="152">
        <f t="shared" si="63"/>
        <v>98</v>
      </c>
    </row>
    <row r="269" spans="1:18" s="9" customFormat="1" x14ac:dyDescent="0.3">
      <c r="A269" s="137" t="s">
        <v>281</v>
      </c>
      <c r="B269" s="103" t="s">
        <v>87</v>
      </c>
      <c r="C269" s="103"/>
      <c r="D269" s="103"/>
      <c r="E269" s="103"/>
      <c r="F269" s="103"/>
      <c r="G269" s="103"/>
      <c r="H269" s="103"/>
      <c r="I269" s="103"/>
      <c r="J269" s="488" t="s">
        <v>105</v>
      </c>
      <c r="K269" s="138" t="s">
        <v>221</v>
      </c>
      <c r="L269" s="138"/>
      <c r="M269" s="138"/>
      <c r="N269" s="163">
        <f t="shared" ref="N269:P271" si="91">N270</f>
        <v>1000</v>
      </c>
      <c r="O269" s="164">
        <f t="shared" si="91"/>
        <v>1500</v>
      </c>
      <c r="P269" s="165">
        <f t="shared" si="91"/>
        <v>1500</v>
      </c>
      <c r="Q269" s="248">
        <f>P269/N269*100</f>
        <v>150</v>
      </c>
      <c r="R269" s="144">
        <f t="shared" si="63"/>
        <v>100</v>
      </c>
    </row>
    <row r="270" spans="1:18" s="9" customFormat="1" x14ac:dyDescent="0.3">
      <c r="A270" s="145" t="s">
        <v>281</v>
      </c>
      <c r="B270" s="53"/>
      <c r="C270" s="53"/>
      <c r="D270" s="53"/>
      <c r="E270" s="53"/>
      <c r="F270" s="53"/>
      <c r="G270" s="53"/>
      <c r="H270" s="53"/>
      <c r="I270" s="53"/>
      <c r="J270" s="489" t="s">
        <v>105</v>
      </c>
      <c r="K270" s="146">
        <v>3</v>
      </c>
      <c r="L270" s="146" t="s">
        <v>10</v>
      </c>
      <c r="M270" s="146"/>
      <c r="N270" s="166">
        <v>1000</v>
      </c>
      <c r="O270" s="77">
        <v>1500</v>
      </c>
      <c r="P270" s="153">
        <f t="shared" si="91"/>
        <v>1500</v>
      </c>
      <c r="Q270" s="244">
        <f>P270/N270*100</f>
        <v>150</v>
      </c>
      <c r="R270" s="152">
        <f t="shared" si="63"/>
        <v>100</v>
      </c>
    </row>
    <row r="271" spans="1:18" s="9" customFormat="1" x14ac:dyDescent="0.3">
      <c r="A271" s="145" t="s">
        <v>281</v>
      </c>
      <c r="B271" s="53"/>
      <c r="C271" s="53"/>
      <c r="D271" s="53"/>
      <c r="E271" s="53"/>
      <c r="F271" s="53"/>
      <c r="G271" s="53"/>
      <c r="H271" s="53"/>
      <c r="I271" s="53"/>
      <c r="J271" s="489" t="s">
        <v>105</v>
      </c>
      <c r="K271" s="146">
        <v>38</v>
      </c>
      <c r="L271" s="146" t="s">
        <v>93</v>
      </c>
      <c r="M271" s="146"/>
      <c r="N271" s="166">
        <v>1000</v>
      </c>
      <c r="O271" s="77">
        <v>1500</v>
      </c>
      <c r="P271" s="153">
        <f t="shared" si="91"/>
        <v>1500</v>
      </c>
      <c r="Q271" s="244">
        <f t="shared" ref="Q271:Q276" si="92">P271/N271*100</f>
        <v>150</v>
      </c>
      <c r="R271" s="152">
        <f t="shared" si="63"/>
        <v>100</v>
      </c>
    </row>
    <row r="272" spans="1:18" s="9" customFormat="1" x14ac:dyDescent="0.3">
      <c r="A272" s="145" t="s">
        <v>281</v>
      </c>
      <c r="B272" s="53" t="s">
        <v>87</v>
      </c>
      <c r="C272" s="53"/>
      <c r="D272" s="53"/>
      <c r="E272" s="53"/>
      <c r="F272" s="53"/>
      <c r="G272" s="53"/>
      <c r="H272" s="53"/>
      <c r="I272" s="53"/>
      <c r="J272" s="489" t="s">
        <v>105</v>
      </c>
      <c r="K272" s="146">
        <v>381</v>
      </c>
      <c r="L272" s="146" t="s">
        <v>54</v>
      </c>
      <c r="M272" s="146"/>
      <c r="N272" s="148">
        <v>1000</v>
      </c>
      <c r="O272" s="77">
        <v>1500</v>
      </c>
      <c r="P272" s="153">
        <v>1500</v>
      </c>
      <c r="Q272" s="244">
        <f t="shared" si="92"/>
        <v>150</v>
      </c>
      <c r="R272" s="152">
        <f t="shared" si="63"/>
        <v>100</v>
      </c>
    </row>
    <row r="273" spans="1:19" x14ac:dyDescent="0.3">
      <c r="A273" s="137" t="s">
        <v>282</v>
      </c>
      <c r="B273" s="103"/>
      <c r="C273" s="103"/>
      <c r="D273" s="103"/>
      <c r="E273" s="103"/>
      <c r="F273" s="103" t="s">
        <v>157</v>
      </c>
      <c r="G273" s="103"/>
      <c r="H273" s="103" t="s">
        <v>159</v>
      </c>
      <c r="I273" s="103"/>
      <c r="J273" s="488" t="s">
        <v>105</v>
      </c>
      <c r="K273" s="138" t="s">
        <v>391</v>
      </c>
      <c r="L273" s="138"/>
      <c r="M273" s="138"/>
      <c r="N273" s="140">
        <f>N274</f>
        <v>177138</v>
      </c>
      <c r="O273" s="164">
        <f t="shared" ref="O273:P277" si="93">O274</f>
        <v>650000</v>
      </c>
      <c r="P273" s="165">
        <f t="shared" si="93"/>
        <v>652784</v>
      </c>
      <c r="Q273" s="248">
        <f t="shared" si="92"/>
        <v>368.51720127809955</v>
      </c>
      <c r="R273" s="144">
        <f t="shared" si="63"/>
        <v>100.42830769230768</v>
      </c>
      <c r="S273" s="50"/>
    </row>
    <row r="274" spans="1:19" x14ac:dyDescent="0.3">
      <c r="A274" s="145" t="s">
        <v>282</v>
      </c>
      <c r="B274" s="53"/>
      <c r="C274" s="53"/>
      <c r="D274" s="53"/>
      <c r="E274" s="53"/>
      <c r="F274" s="53"/>
      <c r="G274" s="53"/>
      <c r="H274" s="53"/>
      <c r="I274" s="53"/>
      <c r="J274" s="489" t="s">
        <v>105</v>
      </c>
      <c r="K274" s="512" t="s">
        <v>11</v>
      </c>
      <c r="L274" s="146" t="s">
        <v>12</v>
      </c>
      <c r="M274" s="146"/>
      <c r="N274" s="148">
        <v>177138</v>
      </c>
      <c r="O274" s="77">
        <v>650000</v>
      </c>
      <c r="P274" s="153">
        <f t="shared" si="93"/>
        <v>652784</v>
      </c>
      <c r="Q274" s="244">
        <f t="shared" si="92"/>
        <v>368.51720127809955</v>
      </c>
      <c r="R274" s="152">
        <f t="shared" si="63"/>
        <v>100.42830769230768</v>
      </c>
      <c r="S274" s="51"/>
    </row>
    <row r="275" spans="1:19" x14ac:dyDescent="0.3">
      <c r="A275" s="145" t="s">
        <v>282</v>
      </c>
      <c r="B275" s="53"/>
      <c r="C275" s="53"/>
      <c r="D275" s="53"/>
      <c r="E275" s="53"/>
      <c r="F275" s="53"/>
      <c r="G275" s="53"/>
      <c r="H275" s="53"/>
      <c r="I275" s="53"/>
      <c r="J275" s="489" t="s">
        <v>105</v>
      </c>
      <c r="K275" s="146">
        <v>42</v>
      </c>
      <c r="L275" s="146" t="s">
        <v>57</v>
      </c>
      <c r="M275" s="146"/>
      <c r="N275" s="148">
        <v>177138</v>
      </c>
      <c r="O275" s="77">
        <v>650000</v>
      </c>
      <c r="P275" s="153">
        <f t="shared" si="93"/>
        <v>652784</v>
      </c>
      <c r="Q275" s="244">
        <f t="shared" si="92"/>
        <v>368.51720127809955</v>
      </c>
      <c r="R275" s="152">
        <f t="shared" si="63"/>
        <v>100.42830769230768</v>
      </c>
    </row>
    <row r="276" spans="1:19" x14ac:dyDescent="0.3">
      <c r="A276" s="145" t="s">
        <v>282</v>
      </c>
      <c r="B276" s="53"/>
      <c r="C276" s="53"/>
      <c r="D276" s="53"/>
      <c r="E276" s="53"/>
      <c r="F276" s="53" t="s">
        <v>157</v>
      </c>
      <c r="G276" s="53"/>
      <c r="H276" s="53" t="s">
        <v>159</v>
      </c>
      <c r="I276" s="53"/>
      <c r="J276" s="489" t="s">
        <v>105</v>
      </c>
      <c r="K276" s="146">
        <v>421</v>
      </c>
      <c r="L276" s="146" t="s">
        <v>58</v>
      </c>
      <c r="M276" s="146"/>
      <c r="N276" s="148">
        <v>177138</v>
      </c>
      <c r="O276" s="77">
        <v>650000</v>
      </c>
      <c r="P276" s="153">
        <v>652784</v>
      </c>
      <c r="Q276" s="244">
        <f t="shared" si="92"/>
        <v>368.51720127809955</v>
      </c>
      <c r="R276" s="152">
        <f t="shared" si="63"/>
        <v>100.42830769230768</v>
      </c>
    </row>
    <row r="277" spans="1:19" s="9" customFormat="1" x14ac:dyDescent="0.3">
      <c r="A277" s="137" t="s">
        <v>283</v>
      </c>
      <c r="B277" s="103"/>
      <c r="C277" s="103"/>
      <c r="D277" s="103"/>
      <c r="E277" s="103"/>
      <c r="F277" s="103" t="s">
        <v>157</v>
      </c>
      <c r="G277" s="103"/>
      <c r="H277" s="103" t="s">
        <v>159</v>
      </c>
      <c r="I277" s="103"/>
      <c r="J277" s="488" t="s">
        <v>105</v>
      </c>
      <c r="K277" s="138" t="s">
        <v>392</v>
      </c>
      <c r="L277" s="138"/>
      <c r="M277" s="138"/>
      <c r="N277" s="140">
        <f>N278</f>
        <v>0</v>
      </c>
      <c r="O277" s="164">
        <f t="shared" si="93"/>
        <v>465000</v>
      </c>
      <c r="P277" s="165">
        <f t="shared" si="93"/>
        <v>86459</v>
      </c>
      <c r="Q277" s="248">
        <v>0</v>
      </c>
      <c r="R277" s="144">
        <f t="shared" ref="R277" si="94">P277/O277*100</f>
        <v>18.593333333333334</v>
      </c>
    </row>
    <row r="278" spans="1:19" s="9" customFormat="1" x14ac:dyDescent="0.3">
      <c r="A278" s="145" t="s">
        <v>283</v>
      </c>
      <c r="B278" s="53"/>
      <c r="C278" s="53"/>
      <c r="D278" s="53"/>
      <c r="E278" s="53"/>
      <c r="F278" s="53"/>
      <c r="G278" s="53"/>
      <c r="H278" s="53"/>
      <c r="I278" s="53"/>
      <c r="J278" s="489" t="s">
        <v>105</v>
      </c>
      <c r="K278" s="579" t="s">
        <v>11</v>
      </c>
      <c r="L278" s="146" t="s">
        <v>12</v>
      </c>
      <c r="M278" s="146"/>
      <c r="N278" s="148">
        <v>0</v>
      </c>
      <c r="O278" s="77">
        <v>465000</v>
      </c>
      <c r="P278" s="153">
        <v>86459</v>
      </c>
      <c r="Q278" s="593">
        <v>0</v>
      </c>
      <c r="R278" s="152">
        <f>P278/O278*100</f>
        <v>18.593333333333334</v>
      </c>
    </row>
    <row r="279" spans="1:19" s="9" customFormat="1" x14ac:dyDescent="0.3">
      <c r="A279" s="145" t="s">
        <v>283</v>
      </c>
      <c r="B279" s="53"/>
      <c r="C279" s="53"/>
      <c r="D279" s="53"/>
      <c r="E279" s="53"/>
      <c r="F279" s="53"/>
      <c r="G279" s="53"/>
      <c r="H279" s="53"/>
      <c r="I279" s="53"/>
      <c r="J279" s="489" t="s">
        <v>105</v>
      </c>
      <c r="K279" s="146">
        <v>42</v>
      </c>
      <c r="L279" s="146" t="s">
        <v>57</v>
      </c>
      <c r="M279" s="146"/>
      <c r="N279" s="148">
        <v>0</v>
      </c>
      <c r="O279" s="77">
        <v>465000</v>
      </c>
      <c r="P279" s="153">
        <v>86459</v>
      </c>
      <c r="Q279" s="593">
        <v>0</v>
      </c>
      <c r="R279" s="152">
        <f t="shared" ref="R279:R280" si="95">P279/O279*100</f>
        <v>18.593333333333334</v>
      </c>
    </row>
    <row r="280" spans="1:19" s="9" customFormat="1" x14ac:dyDescent="0.3">
      <c r="A280" s="145" t="s">
        <v>283</v>
      </c>
      <c r="B280" s="53"/>
      <c r="C280" s="53"/>
      <c r="D280" s="53"/>
      <c r="E280" s="53"/>
      <c r="F280" s="53"/>
      <c r="G280" s="53"/>
      <c r="H280" s="53"/>
      <c r="I280" s="53"/>
      <c r="J280" s="489" t="s">
        <v>105</v>
      </c>
      <c r="K280" s="146">
        <v>421</v>
      </c>
      <c r="L280" s="146" t="s">
        <v>58</v>
      </c>
      <c r="M280" s="146"/>
      <c r="N280" s="148">
        <v>0</v>
      </c>
      <c r="O280" s="77">
        <v>465000</v>
      </c>
      <c r="P280" s="153">
        <v>86459</v>
      </c>
      <c r="Q280" s="593">
        <v>0</v>
      </c>
      <c r="R280" s="152">
        <f t="shared" si="95"/>
        <v>18.593333333333334</v>
      </c>
    </row>
    <row r="281" spans="1:19" s="9" customFormat="1" x14ac:dyDescent="0.3">
      <c r="A281" s="137" t="s">
        <v>406</v>
      </c>
      <c r="B281" s="103"/>
      <c r="C281" s="103"/>
      <c r="D281" s="103"/>
      <c r="E281" s="103"/>
      <c r="F281" s="103" t="s">
        <v>157</v>
      </c>
      <c r="G281" s="103"/>
      <c r="H281" s="103" t="s">
        <v>159</v>
      </c>
      <c r="I281" s="103"/>
      <c r="J281" s="488" t="s">
        <v>105</v>
      </c>
      <c r="K281" s="138" t="s">
        <v>407</v>
      </c>
      <c r="L281" s="138"/>
      <c r="M281" s="138"/>
      <c r="N281" s="140">
        <f t="shared" ref="N281:P282" si="96">N282</f>
        <v>270124</v>
      </c>
      <c r="O281" s="164">
        <f t="shared" si="96"/>
        <v>101200</v>
      </c>
      <c r="P281" s="165">
        <f t="shared" si="96"/>
        <v>113938</v>
      </c>
      <c r="Q281" s="248">
        <v>0</v>
      </c>
      <c r="R281" s="144">
        <f t="shared" si="63"/>
        <v>112.58695652173914</v>
      </c>
    </row>
    <row r="282" spans="1:19" s="9" customFormat="1" x14ac:dyDescent="0.3">
      <c r="A282" s="145" t="s">
        <v>406</v>
      </c>
      <c r="B282" s="53"/>
      <c r="C282" s="53"/>
      <c r="D282" s="53"/>
      <c r="E282" s="53"/>
      <c r="F282" s="53"/>
      <c r="G282" s="53"/>
      <c r="H282" s="53"/>
      <c r="I282" s="53"/>
      <c r="J282" s="489" t="s">
        <v>105</v>
      </c>
      <c r="K282" s="512" t="s">
        <v>11</v>
      </c>
      <c r="L282" s="146" t="s">
        <v>12</v>
      </c>
      <c r="M282" s="146"/>
      <c r="N282" s="148">
        <v>270124</v>
      </c>
      <c r="O282" s="77">
        <v>101200</v>
      </c>
      <c r="P282" s="153">
        <f t="shared" si="96"/>
        <v>113938</v>
      </c>
      <c r="Q282" s="244">
        <v>0</v>
      </c>
      <c r="R282" s="152">
        <f t="shared" si="63"/>
        <v>112.58695652173914</v>
      </c>
    </row>
    <row r="283" spans="1:19" s="9" customFormat="1" x14ac:dyDescent="0.3">
      <c r="A283" s="145" t="s">
        <v>406</v>
      </c>
      <c r="B283" s="53"/>
      <c r="C283" s="53"/>
      <c r="D283" s="53"/>
      <c r="E283" s="53"/>
      <c r="F283" s="53"/>
      <c r="G283" s="53"/>
      <c r="H283" s="53"/>
      <c r="I283" s="53"/>
      <c r="J283" s="489" t="s">
        <v>105</v>
      </c>
      <c r="K283" s="146">
        <v>42</v>
      </c>
      <c r="L283" s="146" t="s">
        <v>57</v>
      </c>
      <c r="M283" s="146"/>
      <c r="N283" s="148">
        <v>270124</v>
      </c>
      <c r="O283" s="149">
        <v>101200</v>
      </c>
      <c r="P283" s="149">
        <f t="shared" ref="P283" si="97">P284+P285</f>
        <v>113938</v>
      </c>
      <c r="Q283" s="244">
        <v>0</v>
      </c>
      <c r="R283" s="152">
        <f t="shared" si="63"/>
        <v>112.58695652173914</v>
      </c>
    </row>
    <row r="284" spans="1:19" s="9" customFormat="1" x14ac:dyDescent="0.3">
      <c r="A284" s="145" t="s">
        <v>406</v>
      </c>
      <c r="B284" s="53"/>
      <c r="C284" s="53"/>
      <c r="D284" s="53"/>
      <c r="E284" s="53"/>
      <c r="F284" s="53" t="s">
        <v>157</v>
      </c>
      <c r="G284" s="53"/>
      <c r="H284" s="53" t="s">
        <v>159</v>
      </c>
      <c r="I284" s="53"/>
      <c r="J284" s="489" t="s">
        <v>105</v>
      </c>
      <c r="K284" s="146">
        <v>421</v>
      </c>
      <c r="L284" s="146" t="s">
        <v>58</v>
      </c>
      <c r="M284" s="146"/>
      <c r="N284" s="148">
        <v>250724</v>
      </c>
      <c r="O284" s="77">
        <v>35000</v>
      </c>
      <c r="P284" s="153">
        <v>87763</v>
      </c>
      <c r="Q284" s="244">
        <v>0</v>
      </c>
      <c r="R284" s="152">
        <f t="shared" si="63"/>
        <v>250.75142857142856</v>
      </c>
    </row>
    <row r="285" spans="1:19" s="9" customFormat="1" x14ac:dyDescent="0.3">
      <c r="A285" s="145" t="s">
        <v>406</v>
      </c>
      <c r="B285" s="53"/>
      <c r="C285" s="53"/>
      <c r="D285" s="53"/>
      <c r="E285" s="53"/>
      <c r="F285" s="53" t="s">
        <v>157</v>
      </c>
      <c r="G285" s="53"/>
      <c r="H285" s="53" t="s">
        <v>159</v>
      </c>
      <c r="I285" s="53"/>
      <c r="J285" s="489" t="s">
        <v>105</v>
      </c>
      <c r="K285" s="146" t="s">
        <v>123</v>
      </c>
      <c r="L285" s="146" t="s">
        <v>124</v>
      </c>
      <c r="M285" s="146"/>
      <c r="N285" s="148">
        <v>19400</v>
      </c>
      <c r="O285" s="77">
        <v>66200</v>
      </c>
      <c r="P285" s="153">
        <v>26175</v>
      </c>
      <c r="Q285" s="244">
        <v>0</v>
      </c>
      <c r="R285" s="152">
        <f t="shared" si="63"/>
        <v>39.5392749244713</v>
      </c>
    </row>
    <row r="286" spans="1:19" x14ac:dyDescent="0.3">
      <c r="A286" s="137" t="s">
        <v>284</v>
      </c>
      <c r="B286" s="103" t="s">
        <v>87</v>
      </c>
      <c r="C286" s="103"/>
      <c r="D286" s="103"/>
      <c r="E286" s="103"/>
      <c r="F286" s="103"/>
      <c r="G286" s="103"/>
      <c r="H286" s="103" t="s">
        <v>159</v>
      </c>
      <c r="I286" s="103"/>
      <c r="J286" s="488" t="s">
        <v>106</v>
      </c>
      <c r="K286" s="138" t="s">
        <v>222</v>
      </c>
      <c r="L286" s="138"/>
      <c r="M286" s="138"/>
      <c r="N286" s="140">
        <f t="shared" ref="N286:P288" si="98">N287</f>
        <v>47944</v>
      </c>
      <c r="O286" s="164">
        <f t="shared" si="98"/>
        <v>70000</v>
      </c>
      <c r="P286" s="165">
        <f t="shared" si="98"/>
        <v>58250</v>
      </c>
      <c r="Q286" s="248">
        <f t="shared" si="62"/>
        <v>121.49591189721343</v>
      </c>
      <c r="R286" s="144">
        <f t="shared" si="63"/>
        <v>83.214285714285722</v>
      </c>
    </row>
    <row r="287" spans="1:19" x14ac:dyDescent="0.3">
      <c r="A287" s="145" t="s">
        <v>284</v>
      </c>
      <c r="B287" s="466"/>
      <c r="C287" s="466"/>
      <c r="D287" s="466"/>
      <c r="E287" s="466"/>
      <c r="F287" s="466"/>
      <c r="G287" s="466"/>
      <c r="H287" s="466"/>
      <c r="I287" s="466"/>
      <c r="J287" s="497" t="s">
        <v>106</v>
      </c>
      <c r="K287" s="467">
        <v>3</v>
      </c>
      <c r="L287" s="467" t="s">
        <v>10</v>
      </c>
      <c r="M287" s="467"/>
      <c r="N287" s="455">
        <v>47944</v>
      </c>
      <c r="O287" s="468">
        <v>70000</v>
      </c>
      <c r="P287" s="469">
        <f t="shared" si="98"/>
        <v>58250</v>
      </c>
      <c r="Q287" s="244">
        <f t="shared" si="62"/>
        <v>121.49591189721343</v>
      </c>
      <c r="R287" s="152">
        <f t="shared" si="63"/>
        <v>83.214285714285722</v>
      </c>
    </row>
    <row r="288" spans="1:19" x14ac:dyDescent="0.3">
      <c r="A288" s="145" t="s">
        <v>284</v>
      </c>
      <c r="B288" s="53"/>
      <c r="C288" s="53"/>
      <c r="D288" s="53"/>
      <c r="E288" s="53"/>
      <c r="F288" s="53"/>
      <c r="G288" s="53"/>
      <c r="H288" s="53"/>
      <c r="I288" s="53"/>
      <c r="J288" s="489" t="s">
        <v>106</v>
      </c>
      <c r="K288" s="146">
        <v>38</v>
      </c>
      <c r="L288" s="146" t="s">
        <v>93</v>
      </c>
      <c r="M288" s="146"/>
      <c r="N288" s="148">
        <v>47944</v>
      </c>
      <c r="O288" s="77">
        <v>70000</v>
      </c>
      <c r="P288" s="153">
        <f t="shared" si="98"/>
        <v>58250</v>
      </c>
      <c r="Q288" s="244">
        <f t="shared" si="62"/>
        <v>121.49591189721343</v>
      </c>
      <c r="R288" s="152">
        <f t="shared" si="63"/>
        <v>83.214285714285722</v>
      </c>
    </row>
    <row r="289" spans="1:19" x14ac:dyDescent="0.3">
      <c r="A289" s="173" t="s">
        <v>284</v>
      </c>
      <c r="B289" s="59" t="s">
        <v>87</v>
      </c>
      <c r="C289" s="59"/>
      <c r="D289" s="59"/>
      <c r="E289" s="59"/>
      <c r="F289" s="59"/>
      <c r="G289" s="59"/>
      <c r="H289" s="59" t="s">
        <v>159</v>
      </c>
      <c r="I289" s="59"/>
      <c r="J289" s="494" t="s">
        <v>106</v>
      </c>
      <c r="K289" s="184">
        <v>381</v>
      </c>
      <c r="L289" s="184" t="s">
        <v>54</v>
      </c>
      <c r="M289" s="184"/>
      <c r="N289" s="186">
        <v>47944</v>
      </c>
      <c r="O289" s="174">
        <v>70000</v>
      </c>
      <c r="P289" s="175">
        <v>58250</v>
      </c>
      <c r="Q289" s="245">
        <f t="shared" si="62"/>
        <v>121.49591189721343</v>
      </c>
      <c r="R289" s="177">
        <f t="shared" si="63"/>
        <v>83.214285714285722</v>
      </c>
    </row>
    <row r="290" spans="1:19" ht="16.95" customHeight="1" x14ac:dyDescent="0.3">
      <c r="A290" s="259"/>
      <c r="B290" s="268"/>
      <c r="C290" s="269"/>
      <c r="D290" s="269"/>
      <c r="E290" s="269"/>
      <c r="F290" s="269"/>
      <c r="G290" s="269"/>
      <c r="H290" s="269"/>
      <c r="I290" s="270"/>
      <c r="J290" s="484"/>
      <c r="K290" s="261" t="s">
        <v>223</v>
      </c>
      <c r="L290" s="261"/>
      <c r="M290" s="262"/>
      <c r="N290" s="279">
        <f>SUM(N291)</f>
        <v>13686</v>
      </c>
      <c r="O290" s="280">
        <f>SUM(O291)</f>
        <v>179375</v>
      </c>
      <c r="P290" s="281">
        <f t="shared" ref="P290" si="99">SUM(P291)</f>
        <v>154638</v>
      </c>
      <c r="Q290" s="266">
        <f t="shared" si="62"/>
        <v>1129.8991670320036</v>
      </c>
      <c r="R290" s="267">
        <f t="shared" si="63"/>
        <v>86.209337979094087</v>
      </c>
    </row>
    <row r="291" spans="1:19" x14ac:dyDescent="0.3">
      <c r="A291" s="113"/>
      <c r="B291" s="78"/>
      <c r="C291" s="79"/>
      <c r="D291" s="79"/>
      <c r="E291" s="79"/>
      <c r="F291" s="79"/>
      <c r="G291" s="79"/>
      <c r="H291" s="79"/>
      <c r="I291" s="80"/>
      <c r="J291" s="485" t="s">
        <v>216</v>
      </c>
      <c r="K291" s="115" t="s">
        <v>224</v>
      </c>
      <c r="L291" s="115"/>
      <c r="M291" s="116"/>
      <c r="N291" s="476">
        <f>N292</f>
        <v>13686</v>
      </c>
      <c r="O291" s="477">
        <f>O292</f>
        <v>179375</v>
      </c>
      <c r="P291" s="478">
        <f t="shared" ref="P291" si="100">P292</f>
        <v>154638</v>
      </c>
      <c r="Q291" s="120">
        <f t="shared" si="62"/>
        <v>1129.8991670320036</v>
      </c>
      <c r="R291" s="121">
        <f t="shared" si="63"/>
        <v>86.209337979094087</v>
      </c>
    </row>
    <row r="292" spans="1:19" x14ac:dyDescent="0.3">
      <c r="A292" s="155" t="s">
        <v>285</v>
      </c>
      <c r="B292" s="96" t="s">
        <v>87</v>
      </c>
      <c r="C292" s="97"/>
      <c r="D292" s="97" t="s">
        <v>96</v>
      </c>
      <c r="E292" s="97" t="s">
        <v>11</v>
      </c>
      <c r="F292" s="97"/>
      <c r="G292" s="97"/>
      <c r="H292" s="97" t="s">
        <v>159</v>
      </c>
      <c r="I292" s="98"/>
      <c r="J292" s="490"/>
      <c r="K292" s="156" t="s">
        <v>225</v>
      </c>
      <c r="L292" s="156"/>
      <c r="M292" s="157"/>
      <c r="N292" s="188">
        <f>N293+N299</f>
        <v>13686</v>
      </c>
      <c r="O292" s="189">
        <f>O293+O299+O303+O307</f>
        <v>179375</v>
      </c>
      <c r="P292" s="189">
        <f>P293+P299+P303+P307</f>
        <v>154638</v>
      </c>
      <c r="Q292" s="161">
        <f t="shared" si="62"/>
        <v>1129.8991670320036</v>
      </c>
      <c r="R292" s="162">
        <f t="shared" si="63"/>
        <v>86.209337979094087</v>
      </c>
    </row>
    <row r="293" spans="1:19" x14ac:dyDescent="0.3">
      <c r="A293" s="167" t="s">
        <v>286</v>
      </c>
      <c r="B293" s="105" t="s">
        <v>87</v>
      </c>
      <c r="C293" s="106"/>
      <c r="D293" s="106" t="s">
        <v>96</v>
      </c>
      <c r="E293" s="106" t="s">
        <v>11</v>
      </c>
      <c r="F293" s="106"/>
      <c r="G293" s="106"/>
      <c r="H293" s="106" t="s">
        <v>159</v>
      </c>
      <c r="I293" s="107"/>
      <c r="J293" s="498" t="s">
        <v>107</v>
      </c>
      <c r="K293" s="471" t="s">
        <v>226</v>
      </c>
      <c r="L293" s="168"/>
      <c r="M293" s="169"/>
      <c r="N293" s="140">
        <f>SUM(N294)</f>
        <v>13686</v>
      </c>
      <c r="O293" s="141">
        <f>SUM(O294)</f>
        <v>30000</v>
      </c>
      <c r="P293" s="142">
        <f>SUM(P294)</f>
        <v>43800</v>
      </c>
      <c r="Q293" s="450">
        <f t="shared" si="62"/>
        <v>320.03507233669444</v>
      </c>
      <c r="R293" s="172">
        <f t="shared" si="63"/>
        <v>146</v>
      </c>
    </row>
    <row r="294" spans="1:19" x14ac:dyDescent="0.3">
      <c r="A294" s="145" t="s">
        <v>286</v>
      </c>
      <c r="B294" s="52"/>
      <c r="C294" s="53"/>
      <c r="D294" s="53"/>
      <c r="E294" s="53"/>
      <c r="F294" s="53"/>
      <c r="G294" s="53"/>
      <c r="H294" s="53"/>
      <c r="I294" s="54"/>
      <c r="J294" s="489" t="s">
        <v>107</v>
      </c>
      <c r="K294" s="275">
        <v>3</v>
      </c>
      <c r="L294" s="146" t="s">
        <v>10</v>
      </c>
      <c r="M294" s="147"/>
      <c r="N294" s="148">
        <v>13686</v>
      </c>
      <c r="O294" s="149">
        <v>30000</v>
      </c>
      <c r="P294" s="150">
        <f>P295+P297</f>
        <v>43800</v>
      </c>
      <c r="Q294" s="244">
        <f t="shared" si="62"/>
        <v>320.03507233669444</v>
      </c>
      <c r="R294" s="152">
        <f t="shared" si="63"/>
        <v>146</v>
      </c>
    </row>
    <row r="295" spans="1:19" x14ac:dyDescent="0.3">
      <c r="A295" s="145" t="s">
        <v>286</v>
      </c>
      <c r="B295" s="52"/>
      <c r="C295" s="53"/>
      <c r="D295" s="53"/>
      <c r="E295" s="53"/>
      <c r="F295" s="53"/>
      <c r="G295" s="53"/>
      <c r="H295" s="53"/>
      <c r="I295" s="54"/>
      <c r="J295" s="489" t="s">
        <v>107</v>
      </c>
      <c r="K295" s="277" t="s">
        <v>91</v>
      </c>
      <c r="L295" s="146" t="s">
        <v>44</v>
      </c>
      <c r="M295" s="147"/>
      <c r="N295" s="148">
        <v>0</v>
      </c>
      <c r="O295" s="77">
        <v>10000</v>
      </c>
      <c r="P295" s="153">
        <f>P296</f>
        <v>18000</v>
      </c>
      <c r="Q295" s="244">
        <v>0</v>
      </c>
      <c r="R295" s="152">
        <v>0</v>
      </c>
    </row>
    <row r="296" spans="1:19" x14ac:dyDescent="0.3">
      <c r="A296" s="145" t="s">
        <v>286</v>
      </c>
      <c r="B296" s="52"/>
      <c r="C296" s="53"/>
      <c r="D296" s="53"/>
      <c r="E296" s="53"/>
      <c r="F296" s="53"/>
      <c r="G296" s="53"/>
      <c r="H296" s="53" t="s">
        <v>159</v>
      </c>
      <c r="I296" s="54"/>
      <c r="J296" s="489" t="s">
        <v>107</v>
      </c>
      <c r="K296" s="277" t="s">
        <v>90</v>
      </c>
      <c r="L296" s="146" t="s">
        <v>47</v>
      </c>
      <c r="M296" s="147"/>
      <c r="N296" s="148">
        <v>0</v>
      </c>
      <c r="O296" s="77">
        <v>10000</v>
      </c>
      <c r="P296" s="153">
        <v>18000</v>
      </c>
      <c r="Q296" s="244">
        <v>0</v>
      </c>
      <c r="R296" s="152">
        <v>0</v>
      </c>
    </row>
    <row r="297" spans="1:19" x14ac:dyDescent="0.3">
      <c r="A297" s="145" t="s">
        <v>286</v>
      </c>
      <c r="B297" s="52"/>
      <c r="C297" s="53"/>
      <c r="D297" s="53"/>
      <c r="E297" s="53"/>
      <c r="F297" s="53"/>
      <c r="G297" s="53"/>
      <c r="H297" s="53"/>
      <c r="I297" s="54"/>
      <c r="J297" s="489" t="s">
        <v>107</v>
      </c>
      <c r="K297" s="275">
        <v>38</v>
      </c>
      <c r="L297" s="146" t="s">
        <v>93</v>
      </c>
      <c r="M297" s="147"/>
      <c r="N297" s="148">
        <v>13686</v>
      </c>
      <c r="O297" s="77">
        <v>20000</v>
      </c>
      <c r="P297" s="153">
        <f>P298</f>
        <v>25800</v>
      </c>
      <c r="Q297" s="244">
        <f t="shared" ref="Q297:Q330" si="101">P297/N297*100</f>
        <v>188.51380973257343</v>
      </c>
      <c r="R297" s="152">
        <f t="shared" ref="R297:R298" si="102">P297/O297*100</f>
        <v>129</v>
      </c>
    </row>
    <row r="298" spans="1:19" x14ac:dyDescent="0.3">
      <c r="A298" s="145" t="s">
        <v>286</v>
      </c>
      <c r="B298" s="52" t="s">
        <v>87</v>
      </c>
      <c r="C298" s="53"/>
      <c r="D298" s="53" t="s">
        <v>96</v>
      </c>
      <c r="E298" s="53" t="s">
        <v>11</v>
      </c>
      <c r="F298" s="53"/>
      <c r="G298" s="53"/>
      <c r="H298" s="53"/>
      <c r="I298" s="54"/>
      <c r="J298" s="489" t="s">
        <v>107</v>
      </c>
      <c r="K298" s="275">
        <v>381</v>
      </c>
      <c r="L298" s="146" t="s">
        <v>54</v>
      </c>
      <c r="M298" s="147"/>
      <c r="N298" s="148">
        <v>13686</v>
      </c>
      <c r="O298" s="149">
        <v>20000</v>
      </c>
      <c r="P298" s="150">
        <v>25800</v>
      </c>
      <c r="Q298" s="244">
        <f t="shared" si="101"/>
        <v>188.51380973257343</v>
      </c>
      <c r="R298" s="152">
        <f t="shared" si="102"/>
        <v>129</v>
      </c>
    </row>
    <row r="299" spans="1:19" s="9" customFormat="1" x14ac:dyDescent="0.3">
      <c r="A299" s="137" t="s">
        <v>345</v>
      </c>
      <c r="B299" s="102" t="s">
        <v>87</v>
      </c>
      <c r="C299" s="103"/>
      <c r="D299" s="103"/>
      <c r="E299" s="103"/>
      <c r="F299" s="103"/>
      <c r="G299" s="103"/>
      <c r="H299" s="103" t="s">
        <v>159</v>
      </c>
      <c r="I299" s="104"/>
      <c r="J299" s="488" t="s">
        <v>238</v>
      </c>
      <c r="K299" s="273" t="s">
        <v>393</v>
      </c>
      <c r="L299" s="138"/>
      <c r="M299" s="139"/>
      <c r="N299" s="140">
        <f>N300</f>
        <v>0</v>
      </c>
      <c r="O299" s="141">
        <f t="shared" ref="O299:P303" si="103">O300</f>
        <v>0</v>
      </c>
      <c r="P299" s="142">
        <f t="shared" si="103"/>
        <v>0</v>
      </c>
      <c r="Q299" s="248">
        <v>0</v>
      </c>
      <c r="R299" s="144">
        <v>0</v>
      </c>
      <c r="S299" s="50"/>
    </row>
    <row r="300" spans="1:19" s="9" customFormat="1" x14ac:dyDescent="0.3">
      <c r="A300" s="145" t="s">
        <v>345</v>
      </c>
      <c r="B300" s="52"/>
      <c r="C300" s="53"/>
      <c r="D300" s="53"/>
      <c r="E300" s="53"/>
      <c r="F300" s="53"/>
      <c r="G300" s="53"/>
      <c r="H300" s="53"/>
      <c r="I300" s="54"/>
      <c r="J300" s="489" t="s">
        <v>238</v>
      </c>
      <c r="K300" s="277" t="s">
        <v>11</v>
      </c>
      <c r="L300" s="146" t="s">
        <v>12</v>
      </c>
      <c r="M300" s="147"/>
      <c r="N300" s="148">
        <v>0</v>
      </c>
      <c r="O300" s="149">
        <f t="shared" si="103"/>
        <v>0</v>
      </c>
      <c r="P300" s="150">
        <f t="shared" si="103"/>
        <v>0</v>
      </c>
      <c r="Q300" s="244">
        <v>0</v>
      </c>
      <c r="R300" s="152">
        <v>0</v>
      </c>
      <c r="S300" s="50"/>
    </row>
    <row r="301" spans="1:19" s="9" customFormat="1" x14ac:dyDescent="0.3">
      <c r="A301" s="145" t="s">
        <v>345</v>
      </c>
      <c r="B301" s="52"/>
      <c r="C301" s="53"/>
      <c r="D301" s="53"/>
      <c r="E301" s="53"/>
      <c r="F301" s="53"/>
      <c r="G301" s="53"/>
      <c r="H301" s="53"/>
      <c r="I301" s="54"/>
      <c r="J301" s="489" t="s">
        <v>238</v>
      </c>
      <c r="K301" s="275">
        <v>42</v>
      </c>
      <c r="L301" s="146" t="s">
        <v>57</v>
      </c>
      <c r="M301" s="147"/>
      <c r="N301" s="148">
        <v>0</v>
      </c>
      <c r="O301" s="149">
        <f t="shared" si="103"/>
        <v>0</v>
      </c>
      <c r="P301" s="150">
        <f t="shared" si="103"/>
        <v>0</v>
      </c>
      <c r="Q301" s="244">
        <v>0</v>
      </c>
      <c r="R301" s="152">
        <v>0</v>
      </c>
      <c r="S301" s="50"/>
    </row>
    <row r="302" spans="1:19" s="9" customFormat="1" x14ac:dyDescent="0.3">
      <c r="A302" s="173" t="s">
        <v>345</v>
      </c>
      <c r="B302" s="58" t="s">
        <v>87</v>
      </c>
      <c r="C302" s="59"/>
      <c r="D302" s="59"/>
      <c r="E302" s="59"/>
      <c r="F302" s="59"/>
      <c r="G302" s="59"/>
      <c r="H302" s="59" t="s">
        <v>159</v>
      </c>
      <c r="I302" s="60"/>
      <c r="J302" s="489" t="s">
        <v>238</v>
      </c>
      <c r="K302" s="276">
        <v>421</v>
      </c>
      <c r="L302" s="184" t="s">
        <v>58</v>
      </c>
      <c r="M302" s="185"/>
      <c r="N302" s="186">
        <v>0</v>
      </c>
      <c r="O302" s="174">
        <v>0</v>
      </c>
      <c r="P302" s="175">
        <v>0</v>
      </c>
      <c r="Q302" s="245">
        <v>0</v>
      </c>
      <c r="R302" s="177">
        <v>0</v>
      </c>
      <c r="S302" s="50"/>
    </row>
    <row r="303" spans="1:19" s="9" customFormat="1" x14ac:dyDescent="0.3">
      <c r="A303" s="137" t="s">
        <v>394</v>
      </c>
      <c r="B303" s="102" t="s">
        <v>87</v>
      </c>
      <c r="C303" s="103"/>
      <c r="D303" s="103"/>
      <c r="E303" s="103"/>
      <c r="F303" s="103"/>
      <c r="G303" s="103"/>
      <c r="H303" s="103" t="s">
        <v>159</v>
      </c>
      <c r="I303" s="103"/>
      <c r="J303" s="498" t="s">
        <v>238</v>
      </c>
      <c r="K303" s="138" t="s">
        <v>395</v>
      </c>
      <c r="L303" s="138"/>
      <c r="M303" s="138"/>
      <c r="N303" s="191">
        <f>N304</f>
        <v>0</v>
      </c>
      <c r="O303" s="192">
        <f t="shared" si="103"/>
        <v>19375</v>
      </c>
      <c r="P303" s="193">
        <f t="shared" si="103"/>
        <v>0</v>
      </c>
      <c r="Q303" s="143">
        <v>0</v>
      </c>
      <c r="R303" s="144">
        <v>0</v>
      </c>
      <c r="S303" s="50"/>
    </row>
    <row r="304" spans="1:19" s="9" customFormat="1" x14ac:dyDescent="0.3">
      <c r="A304" s="467" t="s">
        <v>394</v>
      </c>
      <c r="B304" s="52"/>
      <c r="C304" s="583"/>
      <c r="D304" s="53"/>
      <c r="E304" s="53"/>
      <c r="F304" s="53"/>
      <c r="G304" s="53"/>
      <c r="H304" s="53"/>
      <c r="I304" s="53"/>
      <c r="J304" s="489" t="s">
        <v>238</v>
      </c>
      <c r="K304" s="587" t="s">
        <v>11</v>
      </c>
      <c r="L304" s="146" t="s">
        <v>12</v>
      </c>
      <c r="M304" s="146"/>
      <c r="N304" s="148">
        <v>0</v>
      </c>
      <c r="O304" s="77">
        <v>19375</v>
      </c>
      <c r="P304" s="153">
        <v>0</v>
      </c>
      <c r="Q304" s="151">
        <v>0</v>
      </c>
      <c r="R304" s="152">
        <v>0</v>
      </c>
      <c r="S304" s="50"/>
    </row>
    <row r="305" spans="1:19" s="9" customFormat="1" x14ac:dyDescent="0.3">
      <c r="A305" s="467" t="s">
        <v>394</v>
      </c>
      <c r="B305" s="52"/>
      <c r="C305" s="53"/>
      <c r="D305" s="53"/>
      <c r="E305" s="53"/>
      <c r="F305" s="53"/>
      <c r="G305" s="53"/>
      <c r="H305" s="53"/>
      <c r="I305" s="53"/>
      <c r="J305" s="489" t="s">
        <v>238</v>
      </c>
      <c r="K305" s="146">
        <v>42</v>
      </c>
      <c r="L305" s="146" t="s">
        <v>57</v>
      </c>
      <c r="M305" s="146"/>
      <c r="N305" s="148">
        <v>0</v>
      </c>
      <c r="O305" s="77">
        <v>19375</v>
      </c>
      <c r="P305" s="153">
        <v>0</v>
      </c>
      <c r="Q305" s="151">
        <v>0</v>
      </c>
      <c r="R305" s="152">
        <v>0</v>
      </c>
      <c r="S305" s="50"/>
    </row>
    <row r="306" spans="1:19" s="9" customFormat="1" x14ac:dyDescent="0.3">
      <c r="A306" s="467" t="s">
        <v>394</v>
      </c>
      <c r="B306" s="52" t="s">
        <v>87</v>
      </c>
      <c r="C306" s="53"/>
      <c r="D306" s="53"/>
      <c r="E306" s="53"/>
      <c r="F306" s="53"/>
      <c r="G306" s="53"/>
      <c r="H306" s="53" t="s">
        <v>159</v>
      </c>
      <c r="I306" s="53"/>
      <c r="J306" s="489" t="s">
        <v>238</v>
      </c>
      <c r="K306" s="184" t="s">
        <v>123</v>
      </c>
      <c r="L306" s="184" t="s">
        <v>124</v>
      </c>
      <c r="M306" s="184"/>
      <c r="N306" s="186">
        <v>0</v>
      </c>
      <c r="O306" s="174">
        <v>19375</v>
      </c>
      <c r="P306" s="175">
        <v>0</v>
      </c>
      <c r="Q306" s="151">
        <v>0</v>
      </c>
      <c r="R306" s="177">
        <v>0</v>
      </c>
      <c r="S306" s="50"/>
    </row>
    <row r="307" spans="1:19" s="9" customFormat="1" x14ac:dyDescent="0.3">
      <c r="A307" s="137" t="s">
        <v>396</v>
      </c>
      <c r="B307" s="102" t="s">
        <v>87</v>
      </c>
      <c r="C307" s="103"/>
      <c r="D307" s="103"/>
      <c r="E307" s="103"/>
      <c r="F307" s="103"/>
      <c r="G307" s="103"/>
      <c r="H307" s="103" t="s">
        <v>159</v>
      </c>
      <c r="I307" s="103"/>
      <c r="J307" s="498" t="s">
        <v>238</v>
      </c>
      <c r="K307" s="138" t="s">
        <v>397</v>
      </c>
      <c r="L307" s="138"/>
      <c r="M307" s="138"/>
      <c r="N307" s="191">
        <f>N308</f>
        <v>0</v>
      </c>
      <c r="O307" s="192">
        <f t="shared" ref="O307:P307" si="104">O308</f>
        <v>130000</v>
      </c>
      <c r="P307" s="193">
        <f t="shared" si="104"/>
        <v>110838</v>
      </c>
      <c r="Q307" s="450">
        <v>0</v>
      </c>
      <c r="R307" s="172">
        <f>P307/O307*100</f>
        <v>85.26</v>
      </c>
      <c r="S307" s="50"/>
    </row>
    <row r="308" spans="1:19" s="9" customFormat="1" x14ac:dyDescent="0.3">
      <c r="A308" s="585" t="s">
        <v>396</v>
      </c>
      <c r="B308" s="53"/>
      <c r="C308" s="53"/>
      <c r="D308" s="53"/>
      <c r="E308" s="53"/>
      <c r="F308" s="53"/>
      <c r="G308" s="53"/>
      <c r="H308" s="53"/>
      <c r="I308" s="53"/>
      <c r="J308" s="489" t="s">
        <v>238</v>
      </c>
      <c r="K308" s="587" t="s">
        <v>11</v>
      </c>
      <c r="L308" s="146" t="s">
        <v>12</v>
      </c>
      <c r="M308" s="146"/>
      <c r="N308" s="148">
        <v>0</v>
      </c>
      <c r="O308" s="77">
        <v>130000</v>
      </c>
      <c r="P308" s="153">
        <v>110838</v>
      </c>
      <c r="Q308" s="244">
        <v>0</v>
      </c>
      <c r="R308" s="152">
        <f>P308/O308*100</f>
        <v>85.26</v>
      </c>
      <c r="S308" s="50"/>
    </row>
    <row r="309" spans="1:19" s="9" customFormat="1" x14ac:dyDescent="0.3">
      <c r="A309" s="585" t="s">
        <v>396</v>
      </c>
      <c r="B309" s="53"/>
      <c r="C309" s="53"/>
      <c r="D309" s="53"/>
      <c r="E309" s="53"/>
      <c r="F309" s="53"/>
      <c r="G309" s="53"/>
      <c r="H309" s="53"/>
      <c r="I309" s="53"/>
      <c r="J309" s="489" t="s">
        <v>238</v>
      </c>
      <c r="K309" s="146">
        <v>42</v>
      </c>
      <c r="L309" s="146" t="s">
        <v>57</v>
      </c>
      <c r="M309" s="146"/>
      <c r="N309" s="148">
        <v>0</v>
      </c>
      <c r="O309" s="77">
        <v>130000</v>
      </c>
      <c r="P309" s="153">
        <v>110838</v>
      </c>
      <c r="Q309" s="244">
        <v>0</v>
      </c>
      <c r="R309" s="152">
        <f t="shared" ref="R309:R310" si="105">P309/O309*100</f>
        <v>85.26</v>
      </c>
      <c r="S309" s="50"/>
    </row>
    <row r="310" spans="1:19" s="9" customFormat="1" x14ac:dyDescent="0.3">
      <c r="A310" s="585" t="s">
        <v>396</v>
      </c>
      <c r="B310" s="53"/>
      <c r="C310" s="53"/>
      <c r="D310" s="53"/>
      <c r="E310" s="53"/>
      <c r="F310" s="53"/>
      <c r="G310" s="53"/>
      <c r="H310" s="53"/>
      <c r="I310" s="53"/>
      <c r="J310" s="494" t="s">
        <v>238</v>
      </c>
      <c r="K310" s="184">
        <v>421</v>
      </c>
      <c r="L310" s="184" t="s">
        <v>58</v>
      </c>
      <c r="M310" s="184"/>
      <c r="N310" s="186">
        <v>0</v>
      </c>
      <c r="O310" s="174">
        <v>130000</v>
      </c>
      <c r="P310" s="175">
        <v>110838</v>
      </c>
      <c r="Q310" s="244">
        <v>0</v>
      </c>
      <c r="R310" s="152">
        <f t="shared" si="105"/>
        <v>85.26</v>
      </c>
      <c r="S310" s="50"/>
    </row>
    <row r="311" spans="1:19" s="22" customFormat="1" ht="16.95" customHeight="1" x14ac:dyDescent="0.3">
      <c r="A311" s="536"/>
      <c r="B311" s="537"/>
      <c r="C311" s="538"/>
      <c r="D311" s="538"/>
      <c r="E311" s="538"/>
      <c r="F311" s="538"/>
      <c r="G311" s="538"/>
      <c r="H311" s="538"/>
      <c r="I311" s="584"/>
      <c r="J311" s="588"/>
      <c r="K311" s="261" t="s">
        <v>227</v>
      </c>
      <c r="L311" s="261"/>
      <c r="M311" s="262"/>
      <c r="N311" s="580">
        <f>SUM(N312)</f>
        <v>270483</v>
      </c>
      <c r="O311" s="581">
        <f>O312</f>
        <v>301846</v>
      </c>
      <c r="P311" s="581">
        <f>P312</f>
        <v>271798</v>
      </c>
      <c r="Q311" s="582">
        <f t="shared" si="101"/>
        <v>100.48616733768851</v>
      </c>
      <c r="R311" s="542">
        <f t="shared" ref="R311:R335" si="106">P311/O311*100</f>
        <v>90.04525486506364</v>
      </c>
      <c r="S311" s="108"/>
    </row>
    <row r="312" spans="1:19" x14ac:dyDescent="0.3">
      <c r="A312" s="113"/>
      <c r="B312" s="78"/>
      <c r="C312" s="79"/>
      <c r="D312" s="79"/>
      <c r="E312" s="79"/>
      <c r="F312" s="79"/>
      <c r="G312" s="79"/>
      <c r="H312" s="79"/>
      <c r="I312" s="80"/>
      <c r="J312" s="485" t="s">
        <v>228</v>
      </c>
      <c r="K312" s="115" t="s">
        <v>229</v>
      </c>
      <c r="L312" s="115"/>
      <c r="M312" s="116"/>
      <c r="N312" s="228">
        <f>N313+N326+N331</f>
        <v>270483</v>
      </c>
      <c r="O312" s="229">
        <f>O313+O326+O331</f>
        <v>301846</v>
      </c>
      <c r="P312" s="229">
        <f>P313+P326+P331</f>
        <v>271798</v>
      </c>
      <c r="Q312" s="120">
        <f t="shared" si="101"/>
        <v>100.48616733768851</v>
      </c>
      <c r="R312" s="121">
        <f t="shared" si="106"/>
        <v>90.04525486506364</v>
      </c>
    </row>
    <row r="313" spans="1:19" x14ac:dyDescent="0.3">
      <c r="A313" s="155" t="s">
        <v>287</v>
      </c>
      <c r="B313" s="96" t="s">
        <v>87</v>
      </c>
      <c r="C313" s="97"/>
      <c r="D313" s="97" t="s">
        <v>96</v>
      </c>
      <c r="E313" s="97" t="s">
        <v>11</v>
      </c>
      <c r="F313" s="97"/>
      <c r="G313" s="97"/>
      <c r="H313" s="97"/>
      <c r="I313" s="98"/>
      <c r="J313" s="490"/>
      <c r="K313" s="156" t="s">
        <v>230</v>
      </c>
      <c r="L313" s="156"/>
      <c r="M313" s="157"/>
      <c r="N313" s="188">
        <f>N314+N318+N322</f>
        <v>213483</v>
      </c>
      <c r="O313" s="189">
        <f>O314+O318+O322</f>
        <v>220000</v>
      </c>
      <c r="P313" s="189">
        <f>P314+P318+P322</f>
        <v>181952</v>
      </c>
      <c r="Q313" s="161">
        <f t="shared" si="101"/>
        <v>85.230205683824948</v>
      </c>
      <c r="R313" s="162">
        <f t="shared" si="106"/>
        <v>82.705454545454543</v>
      </c>
    </row>
    <row r="314" spans="1:19" x14ac:dyDescent="0.3">
      <c r="A314" s="137" t="s">
        <v>290</v>
      </c>
      <c r="B314" s="102" t="s">
        <v>87</v>
      </c>
      <c r="C314" s="103"/>
      <c r="D314" s="103"/>
      <c r="E314" s="103" t="s">
        <v>11</v>
      </c>
      <c r="F314" s="103"/>
      <c r="G314" s="103"/>
      <c r="H314" s="103"/>
      <c r="I314" s="104"/>
      <c r="J314" s="488">
        <v>1070</v>
      </c>
      <c r="K314" s="138" t="s">
        <v>231</v>
      </c>
      <c r="L314" s="138"/>
      <c r="M314" s="139"/>
      <c r="N314" s="140">
        <f t="shared" ref="N314:P316" si="107">N315</f>
        <v>123095</v>
      </c>
      <c r="O314" s="164">
        <f t="shared" si="107"/>
        <v>100000</v>
      </c>
      <c r="P314" s="165">
        <f t="shared" si="107"/>
        <v>107090</v>
      </c>
      <c r="Q314" s="143">
        <f t="shared" si="101"/>
        <v>86.997847191193785</v>
      </c>
      <c r="R314" s="144">
        <f t="shared" si="106"/>
        <v>107.09</v>
      </c>
    </row>
    <row r="315" spans="1:19" x14ac:dyDescent="0.3">
      <c r="A315" s="145" t="s">
        <v>290</v>
      </c>
      <c r="B315" s="52"/>
      <c r="C315" s="53"/>
      <c r="D315" s="53"/>
      <c r="E315" s="53"/>
      <c r="F315" s="53"/>
      <c r="G315" s="53"/>
      <c r="H315" s="53"/>
      <c r="I315" s="54"/>
      <c r="J315" s="489" t="s">
        <v>108</v>
      </c>
      <c r="K315" s="146">
        <v>3</v>
      </c>
      <c r="L315" s="146" t="s">
        <v>10</v>
      </c>
      <c r="M315" s="147"/>
      <c r="N315" s="148">
        <v>123095</v>
      </c>
      <c r="O315" s="77">
        <v>100000</v>
      </c>
      <c r="P315" s="153">
        <f t="shared" si="107"/>
        <v>107090</v>
      </c>
      <c r="Q315" s="151">
        <f t="shared" si="101"/>
        <v>86.997847191193785</v>
      </c>
      <c r="R315" s="152">
        <f t="shared" si="106"/>
        <v>107.09</v>
      </c>
    </row>
    <row r="316" spans="1:19" x14ac:dyDescent="0.3">
      <c r="A316" s="145" t="s">
        <v>290</v>
      </c>
      <c r="B316" s="52"/>
      <c r="C316" s="53"/>
      <c r="D316" s="53"/>
      <c r="E316" s="53"/>
      <c r="F316" s="53"/>
      <c r="G316" s="53"/>
      <c r="H316" s="53"/>
      <c r="I316" s="54"/>
      <c r="J316" s="489" t="s">
        <v>108</v>
      </c>
      <c r="K316" s="146">
        <v>37</v>
      </c>
      <c r="L316" s="146" t="s">
        <v>103</v>
      </c>
      <c r="M316" s="147"/>
      <c r="N316" s="148">
        <v>123095</v>
      </c>
      <c r="O316" s="77">
        <v>100000</v>
      </c>
      <c r="P316" s="153">
        <f t="shared" si="107"/>
        <v>107090</v>
      </c>
      <c r="Q316" s="151">
        <f t="shared" si="101"/>
        <v>86.997847191193785</v>
      </c>
      <c r="R316" s="152">
        <f t="shared" si="106"/>
        <v>107.09</v>
      </c>
    </row>
    <row r="317" spans="1:19" x14ac:dyDescent="0.3">
      <c r="A317" s="145" t="s">
        <v>290</v>
      </c>
      <c r="B317" s="52" t="s">
        <v>87</v>
      </c>
      <c r="C317" s="53"/>
      <c r="D317" s="53"/>
      <c r="E317" s="53" t="s">
        <v>11</v>
      </c>
      <c r="F317" s="53"/>
      <c r="G317" s="53"/>
      <c r="H317" s="53"/>
      <c r="I317" s="54"/>
      <c r="J317" s="489" t="s">
        <v>108</v>
      </c>
      <c r="K317" s="146">
        <v>372</v>
      </c>
      <c r="L317" s="146" t="s">
        <v>52</v>
      </c>
      <c r="M317" s="147"/>
      <c r="N317" s="148">
        <v>123095</v>
      </c>
      <c r="O317" s="77">
        <v>100000</v>
      </c>
      <c r="P317" s="153">
        <v>107090</v>
      </c>
      <c r="Q317" s="151">
        <f t="shared" si="101"/>
        <v>86.997847191193785</v>
      </c>
      <c r="R317" s="152">
        <f t="shared" si="106"/>
        <v>107.09</v>
      </c>
    </row>
    <row r="318" spans="1:19" s="5" customFormat="1" x14ac:dyDescent="0.3">
      <c r="A318" s="137" t="s">
        <v>291</v>
      </c>
      <c r="B318" s="102" t="s">
        <v>87</v>
      </c>
      <c r="C318" s="103"/>
      <c r="D318" s="103"/>
      <c r="E318" s="103" t="s">
        <v>11</v>
      </c>
      <c r="F318" s="103"/>
      <c r="G318" s="103"/>
      <c r="H318" s="103"/>
      <c r="I318" s="104"/>
      <c r="J318" s="488">
        <v>1070</v>
      </c>
      <c r="K318" s="138" t="s">
        <v>232</v>
      </c>
      <c r="L318" s="138"/>
      <c r="M318" s="139"/>
      <c r="N318" s="140">
        <f t="shared" ref="N318:P320" si="108">N319</f>
        <v>1138</v>
      </c>
      <c r="O318" s="164">
        <f t="shared" si="108"/>
        <v>40000</v>
      </c>
      <c r="P318" s="165">
        <f t="shared" si="108"/>
        <v>312</v>
      </c>
      <c r="Q318" s="143">
        <f t="shared" si="101"/>
        <v>27.416520210896312</v>
      </c>
      <c r="R318" s="144">
        <f t="shared" si="106"/>
        <v>0.77999999999999992</v>
      </c>
    </row>
    <row r="319" spans="1:19" s="5" customFormat="1" x14ac:dyDescent="0.3">
      <c r="A319" s="145" t="s">
        <v>291</v>
      </c>
      <c r="B319" s="52"/>
      <c r="C319" s="53"/>
      <c r="D319" s="53"/>
      <c r="E319" s="53"/>
      <c r="F319" s="53"/>
      <c r="G319" s="53"/>
      <c r="H319" s="53"/>
      <c r="I319" s="54"/>
      <c r="J319" s="489" t="s">
        <v>108</v>
      </c>
      <c r="K319" s="146">
        <v>3</v>
      </c>
      <c r="L319" s="146" t="s">
        <v>10</v>
      </c>
      <c r="M319" s="147"/>
      <c r="N319" s="148">
        <v>1138</v>
      </c>
      <c r="O319" s="77">
        <v>40000</v>
      </c>
      <c r="P319" s="153">
        <f t="shared" si="108"/>
        <v>312</v>
      </c>
      <c r="Q319" s="151">
        <f t="shared" si="101"/>
        <v>27.416520210896312</v>
      </c>
      <c r="R319" s="152">
        <f t="shared" si="106"/>
        <v>0.77999999999999992</v>
      </c>
    </row>
    <row r="320" spans="1:19" s="5" customFormat="1" x14ac:dyDescent="0.3">
      <c r="A320" s="145" t="s">
        <v>291</v>
      </c>
      <c r="B320" s="52"/>
      <c r="C320" s="53"/>
      <c r="D320" s="53"/>
      <c r="E320" s="53"/>
      <c r="F320" s="53"/>
      <c r="G320" s="53"/>
      <c r="H320" s="53"/>
      <c r="I320" s="54"/>
      <c r="J320" s="489" t="s">
        <v>108</v>
      </c>
      <c r="K320" s="146">
        <v>37</v>
      </c>
      <c r="L320" s="146" t="s">
        <v>103</v>
      </c>
      <c r="M320" s="147"/>
      <c r="N320" s="148">
        <v>1138</v>
      </c>
      <c r="O320" s="77">
        <v>40000</v>
      </c>
      <c r="P320" s="153">
        <f t="shared" si="108"/>
        <v>312</v>
      </c>
      <c r="Q320" s="151">
        <f t="shared" si="101"/>
        <v>27.416520210896312</v>
      </c>
      <c r="R320" s="152">
        <f t="shared" si="106"/>
        <v>0.77999999999999992</v>
      </c>
    </row>
    <row r="321" spans="1:18" s="5" customFormat="1" x14ac:dyDescent="0.3">
      <c r="A321" s="145" t="s">
        <v>291</v>
      </c>
      <c r="B321" s="52" t="s">
        <v>87</v>
      </c>
      <c r="C321" s="53"/>
      <c r="D321" s="53"/>
      <c r="E321" s="53" t="s">
        <v>11</v>
      </c>
      <c r="F321" s="53"/>
      <c r="G321" s="53"/>
      <c r="H321" s="53"/>
      <c r="I321" s="54"/>
      <c r="J321" s="489" t="s">
        <v>108</v>
      </c>
      <c r="K321" s="146">
        <v>372</v>
      </c>
      <c r="L321" s="146" t="s">
        <v>52</v>
      </c>
      <c r="M321" s="147"/>
      <c r="N321" s="148">
        <v>1138</v>
      </c>
      <c r="O321" s="77">
        <v>40000</v>
      </c>
      <c r="P321" s="153">
        <v>312</v>
      </c>
      <c r="Q321" s="151">
        <f t="shared" si="101"/>
        <v>27.416520210896312</v>
      </c>
      <c r="R321" s="152">
        <f t="shared" si="106"/>
        <v>0.77999999999999992</v>
      </c>
    </row>
    <row r="322" spans="1:18" x14ac:dyDescent="0.3">
      <c r="A322" s="137" t="s">
        <v>292</v>
      </c>
      <c r="B322" s="102"/>
      <c r="C322" s="103"/>
      <c r="D322" s="103" t="s">
        <v>96</v>
      </c>
      <c r="E322" s="103"/>
      <c r="F322" s="103"/>
      <c r="G322" s="103"/>
      <c r="H322" s="103"/>
      <c r="I322" s="104"/>
      <c r="J322" s="488" t="s">
        <v>109</v>
      </c>
      <c r="K322" s="138" t="s">
        <v>233</v>
      </c>
      <c r="L322" s="138"/>
      <c r="M322" s="139"/>
      <c r="N322" s="140">
        <f t="shared" ref="N322:O322" si="109">N323</f>
        <v>89250</v>
      </c>
      <c r="O322" s="164">
        <f t="shared" si="109"/>
        <v>80000</v>
      </c>
      <c r="P322" s="165">
        <f>P323</f>
        <v>74550</v>
      </c>
      <c r="Q322" s="143">
        <f t="shared" si="101"/>
        <v>83.529411764705884</v>
      </c>
      <c r="R322" s="144">
        <f t="shared" si="106"/>
        <v>93.1875</v>
      </c>
    </row>
    <row r="323" spans="1:18" x14ac:dyDescent="0.3">
      <c r="A323" s="145" t="s">
        <v>292</v>
      </c>
      <c r="B323" s="52"/>
      <c r="C323" s="53"/>
      <c r="D323" s="53"/>
      <c r="E323" s="53"/>
      <c r="F323" s="53"/>
      <c r="G323" s="53"/>
      <c r="H323" s="53"/>
      <c r="I323" s="54"/>
      <c r="J323" s="489" t="s">
        <v>109</v>
      </c>
      <c r="K323" s="146">
        <v>3</v>
      </c>
      <c r="L323" s="146" t="s">
        <v>10</v>
      </c>
      <c r="M323" s="147"/>
      <c r="N323" s="148">
        <v>89250</v>
      </c>
      <c r="O323" s="77">
        <v>80000</v>
      </c>
      <c r="P323" s="153">
        <f>P324</f>
        <v>74550</v>
      </c>
      <c r="Q323" s="151">
        <f t="shared" si="101"/>
        <v>83.529411764705884</v>
      </c>
      <c r="R323" s="152">
        <f t="shared" si="106"/>
        <v>93.1875</v>
      </c>
    </row>
    <row r="324" spans="1:18" x14ac:dyDescent="0.3">
      <c r="A324" s="145" t="s">
        <v>292</v>
      </c>
      <c r="B324" s="52"/>
      <c r="C324" s="53"/>
      <c r="D324" s="53"/>
      <c r="E324" s="53"/>
      <c r="F324" s="53"/>
      <c r="G324" s="53"/>
      <c r="H324" s="53"/>
      <c r="I324" s="54"/>
      <c r="J324" s="489" t="s">
        <v>109</v>
      </c>
      <c r="K324" s="146">
        <v>37</v>
      </c>
      <c r="L324" s="146" t="s">
        <v>103</v>
      </c>
      <c r="M324" s="147"/>
      <c r="N324" s="148">
        <v>89250</v>
      </c>
      <c r="O324" s="77">
        <v>80000</v>
      </c>
      <c r="P324" s="153">
        <f>P325</f>
        <v>74550</v>
      </c>
      <c r="Q324" s="151">
        <f t="shared" si="101"/>
        <v>83.529411764705884</v>
      </c>
      <c r="R324" s="152">
        <f t="shared" si="106"/>
        <v>93.1875</v>
      </c>
    </row>
    <row r="325" spans="1:18" x14ac:dyDescent="0.3">
      <c r="A325" s="145" t="s">
        <v>292</v>
      </c>
      <c r="B325" s="52"/>
      <c r="C325" s="53"/>
      <c r="D325" s="53" t="s">
        <v>96</v>
      </c>
      <c r="E325" s="53"/>
      <c r="F325" s="53"/>
      <c r="G325" s="53"/>
      <c r="H325" s="53"/>
      <c r="I325" s="54"/>
      <c r="J325" s="489" t="s">
        <v>109</v>
      </c>
      <c r="K325" s="146">
        <v>372</v>
      </c>
      <c r="L325" s="146" t="s">
        <v>52</v>
      </c>
      <c r="M325" s="147"/>
      <c r="N325" s="148">
        <v>89250</v>
      </c>
      <c r="O325" s="77">
        <v>80000</v>
      </c>
      <c r="P325" s="153">
        <v>74550</v>
      </c>
      <c r="Q325" s="151">
        <f t="shared" si="101"/>
        <v>83.529411764705884</v>
      </c>
      <c r="R325" s="152">
        <f t="shared" si="106"/>
        <v>93.1875</v>
      </c>
    </row>
    <row r="326" spans="1:18" x14ac:dyDescent="0.3">
      <c r="A326" s="155" t="s">
        <v>288</v>
      </c>
      <c r="B326" s="96" t="s">
        <v>87</v>
      </c>
      <c r="C326" s="97"/>
      <c r="D326" s="97"/>
      <c r="E326" s="97" t="s">
        <v>11</v>
      </c>
      <c r="F326" s="97"/>
      <c r="G326" s="97"/>
      <c r="H326" s="97"/>
      <c r="I326" s="98"/>
      <c r="J326" s="490"/>
      <c r="K326" s="156" t="s">
        <v>234</v>
      </c>
      <c r="L326" s="156"/>
      <c r="M326" s="157"/>
      <c r="N326" s="188">
        <f t="shared" ref="N326:P329" si="110">N327</f>
        <v>42000</v>
      </c>
      <c r="O326" s="159">
        <f t="shared" si="110"/>
        <v>50000</v>
      </c>
      <c r="P326" s="160">
        <f t="shared" si="110"/>
        <v>55000</v>
      </c>
      <c r="Q326" s="161">
        <f t="shared" si="101"/>
        <v>130.95238095238096</v>
      </c>
      <c r="R326" s="162">
        <f t="shared" si="106"/>
        <v>110.00000000000001</v>
      </c>
    </row>
    <row r="327" spans="1:18" x14ac:dyDescent="0.3">
      <c r="A327" s="137" t="s">
        <v>293</v>
      </c>
      <c r="B327" s="102" t="s">
        <v>87</v>
      </c>
      <c r="C327" s="103"/>
      <c r="D327" s="103"/>
      <c r="E327" s="103" t="s">
        <v>11</v>
      </c>
      <c r="F327" s="103"/>
      <c r="G327" s="103"/>
      <c r="H327" s="103"/>
      <c r="I327" s="104"/>
      <c r="J327" s="488">
        <v>1040</v>
      </c>
      <c r="K327" s="138" t="s">
        <v>235</v>
      </c>
      <c r="L327" s="138"/>
      <c r="M327" s="139"/>
      <c r="N327" s="140">
        <f t="shared" si="110"/>
        <v>42000</v>
      </c>
      <c r="O327" s="164">
        <f t="shared" si="110"/>
        <v>50000</v>
      </c>
      <c r="P327" s="165">
        <f t="shared" si="110"/>
        <v>55000</v>
      </c>
      <c r="Q327" s="143">
        <f t="shared" si="101"/>
        <v>130.95238095238096</v>
      </c>
      <c r="R327" s="144">
        <f t="shared" si="106"/>
        <v>110.00000000000001</v>
      </c>
    </row>
    <row r="328" spans="1:18" x14ac:dyDescent="0.3">
      <c r="A328" s="145" t="s">
        <v>293</v>
      </c>
      <c r="B328" s="52"/>
      <c r="C328" s="53"/>
      <c r="D328" s="53"/>
      <c r="E328" s="53"/>
      <c r="F328" s="53"/>
      <c r="G328" s="53"/>
      <c r="H328" s="53"/>
      <c r="I328" s="54"/>
      <c r="J328" s="489" t="s">
        <v>110</v>
      </c>
      <c r="K328" s="146">
        <v>3</v>
      </c>
      <c r="L328" s="146" t="s">
        <v>10</v>
      </c>
      <c r="M328" s="147"/>
      <c r="N328" s="148">
        <v>42000</v>
      </c>
      <c r="O328" s="77">
        <v>50000</v>
      </c>
      <c r="P328" s="153">
        <f t="shared" si="110"/>
        <v>55000</v>
      </c>
      <c r="Q328" s="151">
        <f t="shared" si="101"/>
        <v>130.95238095238096</v>
      </c>
      <c r="R328" s="152">
        <f t="shared" si="106"/>
        <v>110.00000000000001</v>
      </c>
    </row>
    <row r="329" spans="1:18" x14ac:dyDescent="0.3">
      <c r="A329" s="145" t="s">
        <v>293</v>
      </c>
      <c r="B329" s="52"/>
      <c r="C329" s="53"/>
      <c r="D329" s="53"/>
      <c r="E329" s="53"/>
      <c r="F329" s="53"/>
      <c r="G329" s="53"/>
      <c r="H329" s="53"/>
      <c r="I329" s="54"/>
      <c r="J329" s="489" t="s">
        <v>110</v>
      </c>
      <c r="K329" s="146">
        <v>37</v>
      </c>
      <c r="L329" s="146" t="s">
        <v>111</v>
      </c>
      <c r="M329" s="147"/>
      <c r="N329" s="148">
        <v>42000</v>
      </c>
      <c r="O329" s="77">
        <v>50000</v>
      </c>
      <c r="P329" s="153">
        <f t="shared" si="110"/>
        <v>55000</v>
      </c>
      <c r="Q329" s="151">
        <f t="shared" si="101"/>
        <v>130.95238095238096</v>
      </c>
      <c r="R329" s="152">
        <f t="shared" si="106"/>
        <v>110.00000000000001</v>
      </c>
    </row>
    <row r="330" spans="1:18" x14ac:dyDescent="0.3">
      <c r="A330" s="145" t="s">
        <v>293</v>
      </c>
      <c r="B330" s="52" t="s">
        <v>87</v>
      </c>
      <c r="C330" s="53"/>
      <c r="D330" s="53"/>
      <c r="E330" s="53" t="s">
        <v>11</v>
      </c>
      <c r="F330" s="53"/>
      <c r="G330" s="53"/>
      <c r="H330" s="53"/>
      <c r="I330" s="54"/>
      <c r="J330" s="489" t="s">
        <v>110</v>
      </c>
      <c r="K330" s="146">
        <v>372</v>
      </c>
      <c r="L330" s="146" t="s">
        <v>52</v>
      </c>
      <c r="M330" s="147"/>
      <c r="N330" s="148">
        <v>42000</v>
      </c>
      <c r="O330" s="77">
        <v>50000</v>
      </c>
      <c r="P330" s="153">
        <v>55000</v>
      </c>
      <c r="Q330" s="151">
        <f t="shared" si="101"/>
        <v>130.95238095238096</v>
      </c>
      <c r="R330" s="152">
        <f t="shared" si="106"/>
        <v>110.00000000000001</v>
      </c>
    </row>
    <row r="331" spans="1:18" x14ac:dyDescent="0.3">
      <c r="A331" s="155" t="s">
        <v>289</v>
      </c>
      <c r="B331" s="96" t="s">
        <v>87</v>
      </c>
      <c r="C331" s="97"/>
      <c r="D331" s="97"/>
      <c r="E331" s="97" t="s">
        <v>11</v>
      </c>
      <c r="F331" s="97"/>
      <c r="G331" s="97"/>
      <c r="H331" s="97"/>
      <c r="I331" s="98"/>
      <c r="J331" s="490"/>
      <c r="K331" s="156" t="s">
        <v>236</v>
      </c>
      <c r="L331" s="156"/>
      <c r="M331" s="157"/>
      <c r="N331" s="188">
        <f t="shared" ref="N331:O332" si="111">N332</f>
        <v>15000</v>
      </c>
      <c r="O331" s="159">
        <f t="shared" si="111"/>
        <v>31846</v>
      </c>
      <c r="P331" s="160">
        <f>P332</f>
        <v>34846</v>
      </c>
      <c r="Q331" s="161">
        <f>P331/N331*100</f>
        <v>232.30666666666667</v>
      </c>
      <c r="R331" s="162">
        <f t="shared" si="106"/>
        <v>109.42033536393896</v>
      </c>
    </row>
    <row r="332" spans="1:18" x14ac:dyDescent="0.3">
      <c r="A332" s="137" t="s">
        <v>294</v>
      </c>
      <c r="B332" s="102" t="s">
        <v>87</v>
      </c>
      <c r="C332" s="103"/>
      <c r="D332" s="103"/>
      <c r="E332" s="103" t="s">
        <v>11</v>
      </c>
      <c r="F332" s="103"/>
      <c r="G332" s="103"/>
      <c r="H332" s="103"/>
      <c r="I332" s="104"/>
      <c r="J332" s="488">
        <v>1090</v>
      </c>
      <c r="K332" s="138" t="s">
        <v>237</v>
      </c>
      <c r="L332" s="138"/>
      <c r="M332" s="139"/>
      <c r="N332" s="140">
        <f t="shared" si="111"/>
        <v>15000</v>
      </c>
      <c r="O332" s="164">
        <f t="shared" si="111"/>
        <v>31846</v>
      </c>
      <c r="P332" s="165">
        <f>P333</f>
        <v>34846</v>
      </c>
      <c r="Q332" s="143">
        <f>P332/N332*100</f>
        <v>232.30666666666667</v>
      </c>
      <c r="R332" s="144">
        <f t="shared" si="106"/>
        <v>109.42033536393896</v>
      </c>
    </row>
    <row r="333" spans="1:18" x14ac:dyDescent="0.3">
      <c r="A333" s="145" t="s">
        <v>294</v>
      </c>
      <c r="B333" s="52"/>
      <c r="C333" s="53"/>
      <c r="D333" s="53"/>
      <c r="E333" s="53"/>
      <c r="F333" s="53"/>
      <c r="G333" s="53"/>
      <c r="H333" s="53"/>
      <c r="I333" s="54"/>
      <c r="J333" s="489" t="s">
        <v>112</v>
      </c>
      <c r="K333" s="146">
        <v>3</v>
      </c>
      <c r="L333" s="146" t="s">
        <v>10</v>
      </c>
      <c r="M333" s="147"/>
      <c r="N333" s="148">
        <v>15000</v>
      </c>
      <c r="O333" s="77">
        <v>31846</v>
      </c>
      <c r="P333" s="153">
        <f>P334</f>
        <v>34846</v>
      </c>
      <c r="Q333" s="151">
        <f>P333/N333*100</f>
        <v>232.30666666666667</v>
      </c>
      <c r="R333" s="152">
        <f t="shared" si="106"/>
        <v>109.42033536393896</v>
      </c>
    </row>
    <row r="334" spans="1:18" x14ac:dyDescent="0.3">
      <c r="A334" s="145" t="s">
        <v>294</v>
      </c>
      <c r="B334" s="52"/>
      <c r="C334" s="53"/>
      <c r="D334" s="53"/>
      <c r="E334" s="53"/>
      <c r="F334" s="53"/>
      <c r="G334" s="53"/>
      <c r="H334" s="53"/>
      <c r="I334" s="54"/>
      <c r="J334" s="489" t="s">
        <v>112</v>
      </c>
      <c r="K334" s="146">
        <v>38</v>
      </c>
      <c r="L334" s="146" t="s">
        <v>93</v>
      </c>
      <c r="M334" s="147"/>
      <c r="N334" s="148">
        <v>15000</v>
      </c>
      <c r="O334" s="77">
        <v>31846</v>
      </c>
      <c r="P334" s="153">
        <f>P335</f>
        <v>34846</v>
      </c>
      <c r="Q334" s="151">
        <f t="shared" ref="Q334:Q335" si="112">P334/N334*100</f>
        <v>232.30666666666667</v>
      </c>
      <c r="R334" s="152">
        <f t="shared" si="106"/>
        <v>109.42033536393896</v>
      </c>
    </row>
    <row r="335" spans="1:18" x14ac:dyDescent="0.3">
      <c r="A335" s="173" t="s">
        <v>294</v>
      </c>
      <c r="B335" s="58" t="s">
        <v>87</v>
      </c>
      <c r="C335" s="59"/>
      <c r="D335" s="59"/>
      <c r="E335" s="59" t="s">
        <v>11</v>
      </c>
      <c r="F335" s="59"/>
      <c r="G335" s="59"/>
      <c r="H335" s="59"/>
      <c r="I335" s="60"/>
      <c r="J335" s="494" t="s">
        <v>112</v>
      </c>
      <c r="K335" s="184">
        <v>381</v>
      </c>
      <c r="L335" s="184" t="s">
        <v>54</v>
      </c>
      <c r="M335" s="185"/>
      <c r="N335" s="186">
        <v>15000</v>
      </c>
      <c r="O335" s="174">
        <v>31846</v>
      </c>
      <c r="P335" s="175">
        <v>34846</v>
      </c>
      <c r="Q335" s="245">
        <f t="shared" si="112"/>
        <v>232.30666666666667</v>
      </c>
      <c r="R335" s="177">
        <f t="shared" si="106"/>
        <v>109.42033536393896</v>
      </c>
    </row>
    <row r="337" spans="1:19" s="9" customFormat="1" x14ac:dyDescent="0.3"/>
    <row r="338" spans="1:19" s="9" customFormat="1" x14ac:dyDescent="0.3">
      <c r="G338" s="636" t="s">
        <v>304</v>
      </c>
      <c r="H338" s="636"/>
      <c r="I338" s="636"/>
      <c r="J338" s="636"/>
      <c r="K338" s="636"/>
      <c r="L338" s="636"/>
      <c r="M338" s="636"/>
      <c r="N338" s="636"/>
      <c r="O338" s="636"/>
      <c r="P338" s="636"/>
      <c r="Q338" s="636"/>
    </row>
    <row r="339" spans="1:19" s="9" customFormat="1" x14ac:dyDescent="0.3">
      <c r="D339" s="598"/>
      <c r="E339" s="598"/>
      <c r="F339" s="598"/>
      <c r="G339" s="597" t="s">
        <v>411</v>
      </c>
      <c r="H339" s="597"/>
      <c r="I339" s="597"/>
      <c r="J339" s="597"/>
      <c r="K339" s="597"/>
      <c r="L339" s="597"/>
      <c r="M339" s="597"/>
      <c r="N339" s="597"/>
      <c r="O339" s="597"/>
      <c r="P339" s="597"/>
      <c r="Q339" s="597"/>
      <c r="R339" s="598"/>
      <c r="S339" s="598"/>
    </row>
    <row r="340" spans="1:19" s="9" customFormat="1" x14ac:dyDescent="0.3">
      <c r="G340" s="595" t="s">
        <v>412</v>
      </c>
      <c r="H340" s="595"/>
      <c r="I340" s="595"/>
      <c r="J340" s="595"/>
      <c r="K340" s="595"/>
      <c r="L340" s="595"/>
      <c r="M340" s="595"/>
      <c r="N340" s="595"/>
      <c r="O340" s="595"/>
      <c r="P340" s="595"/>
      <c r="Q340" s="595"/>
    </row>
    <row r="341" spans="1:19" s="9" customFormat="1" x14ac:dyDescent="0.3">
      <c r="G341" s="24" t="s">
        <v>4</v>
      </c>
      <c r="H341" s="25"/>
      <c r="I341" s="25"/>
      <c r="J341" s="25"/>
      <c r="K341" s="25"/>
      <c r="L341" s="25"/>
      <c r="M341" s="25"/>
      <c r="N341" s="25"/>
      <c r="O341" s="25"/>
      <c r="P341" s="14"/>
      <c r="Q341" s="14"/>
    </row>
    <row r="342" spans="1:19" s="9" customFormat="1" x14ac:dyDescent="0.3">
      <c r="G342" s="283" t="s">
        <v>415</v>
      </c>
      <c r="H342" s="284"/>
      <c r="I342" s="284"/>
      <c r="J342" s="284"/>
      <c r="K342" s="284"/>
      <c r="L342" s="284"/>
      <c r="M342" s="50"/>
      <c r="N342" s="637"/>
      <c r="O342" s="637"/>
      <c r="P342" s="637"/>
      <c r="Q342" s="49"/>
    </row>
    <row r="343" spans="1:19" s="9" customFormat="1" x14ac:dyDescent="0.3">
      <c r="G343" s="283" t="s">
        <v>416</v>
      </c>
      <c r="H343" s="284"/>
      <c r="I343" s="284"/>
      <c r="J343" s="284"/>
      <c r="K343" s="284"/>
      <c r="L343" s="284"/>
      <c r="M343" s="594" t="s">
        <v>154</v>
      </c>
      <c r="N343" s="596"/>
      <c r="O343" s="596"/>
      <c r="P343" s="638" t="s">
        <v>419</v>
      </c>
      <c r="Q343" s="638"/>
    </row>
    <row r="344" spans="1:19" x14ac:dyDescent="0.3">
      <c r="A344" s="21"/>
      <c r="B344" s="21"/>
      <c r="C344" s="21"/>
      <c r="D344" s="21"/>
      <c r="E344" s="21"/>
      <c r="F344" s="21"/>
      <c r="G344" s="283"/>
      <c r="H344" s="284"/>
      <c r="I344" s="284"/>
      <c r="J344" s="284"/>
      <c r="K344" s="284"/>
      <c r="L344" s="284"/>
      <c r="M344" s="594" t="s">
        <v>418</v>
      </c>
      <c r="N344" s="284"/>
      <c r="O344" s="284"/>
      <c r="P344" s="639"/>
      <c r="Q344" s="639"/>
    </row>
    <row r="345" spans="1:19" x14ac:dyDescent="0.3">
      <c r="A345" s="10"/>
      <c r="B345" s="10"/>
      <c r="C345" s="10"/>
      <c r="D345" s="10"/>
      <c r="E345" s="10"/>
      <c r="F345" s="10"/>
      <c r="G345" s="283" t="s">
        <v>417</v>
      </c>
      <c r="H345" s="284"/>
      <c r="I345" s="284"/>
      <c r="J345" s="284"/>
      <c r="K345" s="284"/>
      <c r="L345" s="284"/>
      <c r="M345" s="594"/>
      <c r="N345" s="594"/>
      <c r="O345" s="594"/>
      <c r="P345" s="639" t="s">
        <v>420</v>
      </c>
      <c r="Q345" s="639"/>
    </row>
    <row r="346" spans="1:19" x14ac:dyDescent="0.3">
      <c r="A346" s="10"/>
      <c r="B346" s="10"/>
      <c r="C346" s="10"/>
      <c r="D346" s="10"/>
      <c r="E346" s="10"/>
      <c r="F346" s="10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14"/>
    </row>
    <row r="347" spans="1:19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10"/>
      <c r="L347" s="10"/>
      <c r="M347" s="10"/>
      <c r="N347" s="6"/>
      <c r="O347" s="9"/>
      <c r="P347" s="9"/>
    </row>
    <row r="348" spans="1:19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6"/>
      <c r="O348" s="9"/>
      <c r="P348" s="9"/>
    </row>
    <row r="349" spans="1:19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6"/>
      <c r="O349" s="9"/>
      <c r="P349" s="9"/>
    </row>
    <row r="350" spans="1:19" x14ac:dyDescent="0.3">
      <c r="A350" s="21"/>
      <c r="B350" s="21"/>
      <c r="C350" s="21"/>
      <c r="D350" s="21"/>
      <c r="E350" s="21"/>
      <c r="F350" s="21"/>
      <c r="G350" s="21"/>
      <c r="H350" s="10"/>
      <c r="I350" s="10"/>
      <c r="J350" s="10"/>
      <c r="K350" s="10"/>
      <c r="L350" s="10"/>
      <c r="M350" s="10"/>
      <c r="N350" s="6"/>
      <c r="O350" s="9"/>
    </row>
    <row r="351" spans="1:19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6"/>
      <c r="O351" s="9"/>
    </row>
    <row r="352" spans="1:19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6"/>
      <c r="O352" s="9"/>
    </row>
    <row r="353" spans="1:15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10"/>
      <c r="N353" s="6"/>
      <c r="O353" s="9"/>
    </row>
    <row r="354" spans="1:15" x14ac:dyDescent="0.3">
      <c r="A354" s="21"/>
      <c r="B354" s="21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6"/>
      <c r="O354" s="9"/>
    </row>
    <row r="355" spans="1:15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8"/>
      <c r="O355" s="9"/>
    </row>
    <row r="356" spans="1:15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8"/>
      <c r="O356" s="9"/>
    </row>
    <row r="357" spans="1:15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8"/>
      <c r="O357" s="9"/>
    </row>
    <row r="358" spans="1:15" x14ac:dyDescent="0.3">
      <c r="A358" s="10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8"/>
      <c r="O358" s="9"/>
    </row>
    <row r="359" spans="1:15" x14ac:dyDescent="0.3">
      <c r="A359" s="10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8"/>
      <c r="O359" s="9"/>
    </row>
    <row r="360" spans="1:15" s="9" customFormat="1" x14ac:dyDescent="0.3">
      <c r="A360" s="10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8"/>
    </row>
    <row r="361" spans="1:15" x14ac:dyDescent="0.3">
      <c r="A361" s="10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8"/>
      <c r="O361" s="9"/>
    </row>
    <row r="362" spans="1:15" s="9" customFormat="1" x14ac:dyDescent="0.3">
      <c r="A362" s="10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8"/>
    </row>
    <row r="363" spans="1:15" x14ac:dyDescent="0.3">
      <c r="A363" s="21"/>
      <c r="B363" s="26"/>
      <c r="C363" s="26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8"/>
      <c r="O363" s="9"/>
    </row>
    <row r="364" spans="1:15" x14ac:dyDescent="0.3">
      <c r="A364" s="10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8"/>
      <c r="O364" s="9"/>
    </row>
    <row r="365" spans="1:15" x14ac:dyDescent="0.3">
      <c r="A365" s="10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8"/>
      <c r="O365" s="9"/>
    </row>
    <row r="366" spans="1:15" x14ac:dyDescent="0.3">
      <c r="A366" s="10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8"/>
      <c r="O366" s="9"/>
    </row>
    <row r="367" spans="1:15" x14ac:dyDescent="0.3">
      <c r="A367" s="10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8"/>
      <c r="O367" s="9"/>
    </row>
    <row r="368" spans="1:15" s="9" customFormat="1" x14ac:dyDescent="0.3">
      <c r="A368" s="10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8"/>
    </row>
    <row r="369" spans="1:15" x14ac:dyDescent="0.3">
      <c r="A369" s="10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8"/>
      <c r="O369" s="9"/>
    </row>
    <row r="370" spans="1:15" x14ac:dyDescent="0.3">
      <c r="A370" s="10"/>
      <c r="B370" s="19"/>
      <c r="C370" s="19"/>
      <c r="D370" s="19"/>
      <c r="E370" s="19"/>
      <c r="F370" s="19"/>
      <c r="G370" s="19"/>
      <c r="H370" s="19"/>
      <c r="I370" s="19"/>
      <c r="J370" s="19"/>
      <c r="K370" s="10"/>
      <c r="L370" s="10"/>
      <c r="M370" s="10"/>
      <c r="N370" s="18"/>
      <c r="O370" s="9"/>
    </row>
    <row r="371" spans="1:15" x14ac:dyDescent="0.3">
      <c r="A371" s="10"/>
      <c r="B371" s="19"/>
      <c r="C371" s="19"/>
      <c r="D371" s="19"/>
      <c r="E371" s="19"/>
      <c r="F371" s="19"/>
      <c r="G371" s="19"/>
      <c r="H371" s="19"/>
      <c r="I371" s="19"/>
      <c r="J371" s="19"/>
      <c r="K371" s="10"/>
      <c r="L371" s="10"/>
      <c r="M371" s="10"/>
      <c r="N371" s="18"/>
      <c r="O371" s="9"/>
    </row>
    <row r="372" spans="1:15" x14ac:dyDescent="0.3">
      <c r="A372" s="18"/>
      <c r="B372" s="19"/>
      <c r="C372" s="19"/>
      <c r="D372" s="19"/>
      <c r="E372" s="19"/>
      <c r="F372" s="19"/>
      <c r="G372" s="19"/>
      <c r="H372" s="19"/>
      <c r="I372" s="19"/>
      <c r="J372" s="19"/>
      <c r="K372" s="18"/>
      <c r="L372" s="18"/>
      <c r="M372" s="18"/>
      <c r="N372" s="18"/>
      <c r="O372" s="9"/>
    </row>
    <row r="373" spans="1:15" x14ac:dyDescent="0.3">
      <c r="A373" s="18"/>
      <c r="B373" s="19"/>
      <c r="C373" s="19"/>
      <c r="D373" s="19"/>
      <c r="E373" s="19"/>
      <c r="F373" s="19"/>
      <c r="G373" s="19"/>
      <c r="H373" s="19"/>
      <c r="I373" s="19"/>
      <c r="J373" s="19"/>
      <c r="K373" s="18"/>
      <c r="L373" s="18"/>
      <c r="M373" s="18"/>
      <c r="N373" s="18"/>
      <c r="O373" s="9"/>
    </row>
    <row r="374" spans="1:15" x14ac:dyDescent="0.3">
      <c r="A374" s="18"/>
      <c r="B374" s="20"/>
      <c r="C374" s="20"/>
      <c r="D374" s="20"/>
      <c r="E374" s="20"/>
      <c r="F374" s="20"/>
      <c r="G374" s="20"/>
      <c r="H374" s="20"/>
      <c r="I374" s="20"/>
      <c r="J374" s="20"/>
      <c r="K374" s="9"/>
      <c r="L374" s="9"/>
      <c r="M374" s="9"/>
      <c r="O374" s="9"/>
    </row>
    <row r="375" spans="1:15" x14ac:dyDescent="0.3">
      <c r="A375" s="18" t="s">
        <v>4</v>
      </c>
      <c r="B375" s="20"/>
      <c r="C375" s="20"/>
      <c r="D375" s="20"/>
      <c r="E375" s="20"/>
      <c r="F375" s="20"/>
      <c r="G375" s="20"/>
      <c r="H375" s="20"/>
      <c r="I375" s="20"/>
      <c r="J375" s="20"/>
      <c r="K375" s="9"/>
      <c r="L375" s="9"/>
      <c r="M375" s="8"/>
      <c r="O375" s="9"/>
    </row>
    <row r="376" spans="1:15" x14ac:dyDescent="0.3">
      <c r="A376" s="20"/>
      <c r="B376" s="9"/>
      <c r="C376" s="9"/>
      <c r="D376" s="9"/>
      <c r="E376" s="9"/>
      <c r="F376" s="9"/>
      <c r="G376" s="9"/>
      <c r="H376" s="9"/>
      <c r="J376" s="9"/>
      <c r="K376" s="9"/>
      <c r="L376" s="9"/>
      <c r="M376" s="8"/>
      <c r="O376" s="9"/>
    </row>
    <row r="377" spans="1:15" x14ac:dyDescent="0.3">
      <c r="A377" s="20"/>
      <c r="B377" s="9"/>
      <c r="C377" s="9"/>
      <c r="D377" s="9"/>
      <c r="E377" s="9"/>
      <c r="F377" s="9"/>
      <c r="G377" s="9"/>
      <c r="H377" s="9"/>
      <c r="J377" s="9"/>
      <c r="K377" s="9"/>
      <c r="L377" s="9"/>
      <c r="M377" s="8"/>
      <c r="O377" s="9"/>
    </row>
    <row r="378" spans="1:15" x14ac:dyDescent="0.3">
      <c r="A378" s="20"/>
      <c r="B378" s="9"/>
      <c r="C378" s="9"/>
      <c r="D378" s="9"/>
      <c r="E378" s="9"/>
      <c r="F378" s="9"/>
      <c r="G378" s="9"/>
      <c r="H378" s="9"/>
      <c r="J378" s="9"/>
      <c r="K378" s="9"/>
      <c r="L378" s="9"/>
      <c r="M378" s="8"/>
      <c r="O378" s="9"/>
    </row>
  </sheetData>
  <mergeCells count="22">
    <mergeCell ref="G338:Q338"/>
    <mergeCell ref="N342:P342"/>
    <mergeCell ref="P343:Q343"/>
    <mergeCell ref="P344:Q344"/>
    <mergeCell ref="P345:Q345"/>
    <mergeCell ref="K124:M124"/>
    <mergeCell ref="K128:M128"/>
    <mergeCell ref="K138:M138"/>
    <mergeCell ref="L233:M233"/>
    <mergeCell ref="L234:M234"/>
    <mergeCell ref="L232:M232"/>
    <mergeCell ref="L217:M217"/>
    <mergeCell ref="L218:M218"/>
    <mergeCell ref="L68:M68"/>
    <mergeCell ref="L70:M70"/>
    <mergeCell ref="A1:R1"/>
    <mergeCell ref="A3:R3"/>
    <mergeCell ref="L54:M54"/>
    <mergeCell ref="A15:A16"/>
    <mergeCell ref="A9:A10"/>
    <mergeCell ref="A4:R4"/>
    <mergeCell ref="A5:R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tabSelected="1" workbookViewId="0">
      <selection activeCell="N45" sqref="N45"/>
    </sheetView>
  </sheetViews>
  <sheetFormatPr defaultRowHeight="14.4" x14ac:dyDescent="0.3"/>
  <cols>
    <col min="1" max="1" width="4.44140625" customWidth="1"/>
    <col min="2" max="2" width="2.6640625" customWidth="1"/>
    <col min="3" max="3" width="3" customWidth="1"/>
    <col min="4" max="4" width="5.44140625" customWidth="1"/>
    <col min="5" max="5" width="5" customWidth="1"/>
    <col min="6" max="6" width="17.88671875" customWidth="1"/>
    <col min="7" max="7" width="39.44140625" customWidth="1"/>
    <col min="8" max="8" width="10.33203125" customWidth="1"/>
    <col min="9" max="9" width="10.109375" customWidth="1"/>
    <col min="10" max="10" width="10" customWidth="1"/>
    <col min="11" max="11" width="22.88671875" customWidth="1"/>
  </cols>
  <sheetData>
    <row r="1" spans="1:12" ht="18" x14ac:dyDescent="0.3">
      <c r="A1" s="640"/>
      <c r="B1" s="640"/>
      <c r="C1" s="640"/>
      <c r="D1" s="640"/>
      <c r="E1" s="640"/>
      <c r="F1" s="640"/>
      <c r="G1" s="640"/>
      <c r="H1" s="640"/>
      <c r="I1" s="640"/>
      <c r="J1" s="640"/>
      <c r="K1" s="640"/>
    </row>
    <row r="2" spans="1:12" s="9" customFormat="1" ht="8.4" customHeight="1" x14ac:dyDescent="0.3">
      <c r="A2" s="641"/>
      <c r="B2" s="641"/>
      <c r="C2" s="641"/>
      <c r="D2" s="641"/>
      <c r="E2" s="641"/>
      <c r="F2" s="641"/>
      <c r="G2" s="641"/>
      <c r="H2" s="641"/>
      <c r="I2" s="641"/>
      <c r="J2" s="641"/>
      <c r="K2" s="642"/>
    </row>
    <row r="3" spans="1:12" x14ac:dyDescent="0.3">
      <c r="A3" s="643"/>
      <c r="B3" s="643"/>
      <c r="C3" s="643"/>
      <c r="D3" s="643"/>
      <c r="E3" s="643"/>
      <c r="F3" s="643"/>
      <c r="G3" s="643"/>
      <c r="H3" s="643"/>
      <c r="I3" s="643"/>
      <c r="J3" s="643"/>
      <c r="K3" s="643"/>
    </row>
    <row r="4" spans="1:12" x14ac:dyDescent="0.3">
      <c r="A4" s="644"/>
      <c r="B4" s="644"/>
      <c r="C4" s="644"/>
      <c r="D4" s="644"/>
      <c r="E4" s="644"/>
      <c r="F4" s="644"/>
      <c r="G4" s="644"/>
      <c r="H4" s="644"/>
      <c r="I4" s="644"/>
      <c r="J4" s="644"/>
      <c r="K4" s="644"/>
    </row>
    <row r="5" spans="1:12" x14ac:dyDescent="0.3">
      <c r="A5" s="644"/>
      <c r="B5" s="644"/>
      <c r="C5" s="644"/>
      <c r="D5" s="644"/>
      <c r="E5" s="644"/>
      <c r="F5" s="644"/>
      <c r="G5" s="644"/>
      <c r="H5" s="644"/>
      <c r="I5" s="644"/>
      <c r="J5" s="644"/>
      <c r="K5" s="644"/>
    </row>
    <row r="6" spans="1:12" s="9" customFormat="1" ht="12" customHeight="1" x14ac:dyDescent="0.3">
      <c r="A6" s="660"/>
      <c r="B6" s="660"/>
      <c r="C6" s="660"/>
      <c r="D6" s="660"/>
      <c r="E6" s="660"/>
      <c r="F6" s="660"/>
      <c r="G6" s="660"/>
      <c r="H6" s="660"/>
      <c r="I6" s="660"/>
      <c r="J6" s="660"/>
      <c r="K6" s="660"/>
    </row>
    <row r="7" spans="1:12" ht="24" customHeight="1" x14ac:dyDescent="0.3">
      <c r="A7" s="661"/>
      <c r="B7" s="661"/>
      <c r="C7" s="661"/>
      <c r="D7" s="661"/>
      <c r="E7" s="661"/>
      <c r="F7" s="662"/>
      <c r="G7" s="661"/>
      <c r="H7" s="661"/>
      <c r="I7" s="663"/>
      <c r="J7" s="661"/>
      <c r="K7" s="661"/>
      <c r="L7" s="22"/>
    </row>
    <row r="8" spans="1:12" ht="24" customHeight="1" x14ac:dyDescent="0.3">
      <c r="A8" s="661"/>
      <c r="B8" s="661"/>
      <c r="C8" s="661"/>
      <c r="D8" s="662"/>
      <c r="E8" s="662"/>
      <c r="F8" s="664"/>
      <c r="G8" s="661"/>
      <c r="H8" s="661"/>
      <c r="I8" s="663"/>
      <c r="J8" s="661"/>
      <c r="K8" s="661"/>
      <c r="L8" s="22"/>
    </row>
    <row r="9" spans="1:12" ht="45" customHeight="1" x14ac:dyDescent="0.3">
      <c r="A9" s="665"/>
      <c r="B9" s="666"/>
      <c r="C9" s="666"/>
      <c r="D9" s="667"/>
      <c r="E9" s="667"/>
      <c r="F9" s="668"/>
      <c r="G9" s="669"/>
      <c r="H9" s="670"/>
      <c r="I9" s="670"/>
      <c r="J9" s="670"/>
      <c r="K9" s="671"/>
      <c r="L9" s="23"/>
    </row>
    <row r="10" spans="1:12" s="9" customFormat="1" ht="45" customHeight="1" x14ac:dyDescent="0.3">
      <c r="A10" s="665"/>
      <c r="B10" s="672"/>
      <c r="C10" s="672"/>
      <c r="D10" s="667"/>
      <c r="E10" s="667"/>
      <c r="F10" s="667"/>
      <c r="G10" s="669"/>
      <c r="H10" s="670"/>
      <c r="I10" s="670"/>
      <c r="J10" s="670"/>
      <c r="K10" s="671"/>
      <c r="L10" s="23"/>
    </row>
    <row r="11" spans="1:12" ht="45" customHeight="1" x14ac:dyDescent="0.3">
      <c r="A11" s="665"/>
      <c r="B11" s="672"/>
      <c r="C11" s="672"/>
      <c r="D11" s="667"/>
      <c r="E11" s="667"/>
      <c r="F11" s="667"/>
      <c r="G11" s="669"/>
      <c r="H11" s="670"/>
      <c r="I11" s="670"/>
      <c r="J11" s="670"/>
      <c r="K11" s="671"/>
      <c r="L11" s="23"/>
    </row>
    <row r="12" spans="1:12" s="9" customFormat="1" ht="28.95" customHeight="1" x14ac:dyDescent="0.3">
      <c r="A12" s="665"/>
      <c r="B12" s="666"/>
      <c r="C12" s="666"/>
      <c r="D12" s="667"/>
      <c r="E12" s="667"/>
      <c r="F12" s="667"/>
      <c r="G12" s="669"/>
      <c r="H12" s="670"/>
      <c r="I12" s="670"/>
      <c r="J12" s="670"/>
      <c r="K12" s="673"/>
      <c r="L12" s="23"/>
    </row>
    <row r="13" spans="1:12" s="9" customFormat="1" ht="28.95" customHeight="1" x14ac:dyDescent="0.3">
      <c r="A13" s="665"/>
      <c r="B13" s="666"/>
      <c r="C13" s="666"/>
      <c r="D13" s="667"/>
      <c r="E13" s="667"/>
      <c r="F13" s="667"/>
      <c r="G13" s="669"/>
      <c r="H13" s="670"/>
      <c r="I13" s="670"/>
      <c r="J13" s="670"/>
      <c r="K13" s="673"/>
      <c r="L13" s="23"/>
    </row>
    <row r="14" spans="1:12" ht="26.4" customHeight="1" x14ac:dyDescent="0.3">
      <c r="A14" s="665"/>
      <c r="B14" s="666"/>
      <c r="C14" s="674"/>
      <c r="D14" s="667"/>
      <c r="E14" s="667"/>
      <c r="F14" s="667"/>
      <c r="G14" s="669"/>
      <c r="H14" s="670"/>
      <c r="I14" s="670"/>
      <c r="J14" s="670"/>
      <c r="K14" s="671"/>
      <c r="L14" s="23"/>
    </row>
    <row r="15" spans="1:12" s="9" customFormat="1" ht="26.4" customHeight="1" x14ac:dyDescent="0.3">
      <c r="A15" s="665"/>
      <c r="B15" s="666"/>
      <c r="C15" s="674"/>
      <c r="D15" s="667"/>
      <c r="E15" s="667"/>
      <c r="F15" s="667"/>
      <c r="G15" s="669"/>
      <c r="H15" s="670"/>
      <c r="I15" s="670"/>
      <c r="J15" s="670"/>
      <c r="K15" s="671"/>
      <c r="L15" s="23"/>
    </row>
    <row r="16" spans="1:12" s="9" customFormat="1" ht="26.4" customHeight="1" x14ac:dyDescent="0.3">
      <c r="A16" s="665"/>
      <c r="B16" s="666"/>
      <c r="C16" s="674"/>
      <c r="D16" s="667"/>
      <c r="E16" s="667"/>
      <c r="F16" s="667"/>
      <c r="G16" s="669"/>
      <c r="H16" s="670"/>
      <c r="I16" s="670"/>
      <c r="J16" s="670"/>
      <c r="K16" s="671"/>
      <c r="L16" s="23"/>
    </row>
    <row r="17" spans="1:12" ht="26.4" customHeight="1" x14ac:dyDescent="0.3">
      <c r="A17" s="665"/>
      <c r="B17" s="666"/>
      <c r="C17" s="674"/>
      <c r="D17" s="667"/>
      <c r="E17" s="667"/>
      <c r="F17" s="667"/>
      <c r="G17" s="669"/>
      <c r="H17" s="670"/>
      <c r="I17" s="670"/>
      <c r="J17" s="670"/>
      <c r="K17" s="675"/>
      <c r="L17" s="23"/>
    </row>
    <row r="18" spans="1:12" ht="26.4" customHeight="1" x14ac:dyDescent="0.3">
      <c r="A18" s="665"/>
      <c r="B18" s="666"/>
      <c r="C18" s="674"/>
      <c r="D18" s="667"/>
      <c r="E18" s="667"/>
      <c r="F18" s="667"/>
      <c r="G18" s="669"/>
      <c r="H18" s="670"/>
      <c r="I18" s="670"/>
      <c r="J18" s="670"/>
      <c r="K18" s="671"/>
      <c r="L18" s="23"/>
    </row>
    <row r="19" spans="1:12" s="9" customFormat="1" ht="26.4" customHeight="1" x14ac:dyDescent="0.3">
      <c r="A19" s="665"/>
      <c r="B19" s="666"/>
      <c r="C19" s="674"/>
      <c r="D19" s="667"/>
      <c r="E19" s="667"/>
      <c r="F19" s="667"/>
      <c r="G19" s="669"/>
      <c r="H19" s="670"/>
      <c r="I19" s="670"/>
      <c r="J19" s="670"/>
      <c r="K19" s="671"/>
      <c r="L19" s="23"/>
    </row>
    <row r="20" spans="1:12" s="9" customFormat="1" ht="26.4" customHeight="1" x14ac:dyDescent="0.3">
      <c r="A20" s="665"/>
      <c r="B20" s="676"/>
      <c r="C20" s="676"/>
      <c r="D20" s="667"/>
      <c r="E20" s="667"/>
      <c r="F20" s="667"/>
      <c r="G20" s="669"/>
      <c r="H20" s="670"/>
      <c r="I20" s="670"/>
      <c r="J20" s="670"/>
      <c r="K20" s="671"/>
      <c r="L20" s="23"/>
    </row>
    <row r="21" spans="1:12" s="9" customFormat="1" ht="27" customHeight="1" x14ac:dyDescent="0.3">
      <c r="A21" s="665"/>
      <c r="B21" s="676"/>
      <c r="C21" s="676"/>
      <c r="D21" s="667"/>
      <c r="E21" s="667"/>
      <c r="F21" s="667"/>
      <c r="G21" s="669"/>
      <c r="H21" s="670"/>
      <c r="I21" s="670"/>
      <c r="J21" s="670"/>
      <c r="K21" s="671"/>
      <c r="L21" s="23"/>
    </row>
    <row r="22" spans="1:12" s="9" customFormat="1" ht="26.4" customHeight="1" x14ac:dyDescent="0.3">
      <c r="A22" s="665"/>
      <c r="B22" s="676"/>
      <c r="C22" s="676"/>
      <c r="D22" s="667"/>
      <c r="E22" s="667"/>
      <c r="F22" s="667"/>
      <c r="G22" s="669"/>
      <c r="H22" s="670"/>
      <c r="I22" s="670"/>
      <c r="J22" s="670"/>
      <c r="K22" s="671"/>
      <c r="L22" s="23"/>
    </row>
    <row r="23" spans="1:12" s="9" customFormat="1" ht="16.95" customHeight="1" x14ac:dyDescent="0.3">
      <c r="A23" s="665"/>
      <c r="B23" s="676"/>
      <c r="C23" s="676"/>
      <c r="D23" s="667"/>
      <c r="E23" s="667"/>
      <c r="F23" s="667"/>
      <c r="G23" s="669"/>
      <c r="H23" s="670"/>
      <c r="I23" s="670"/>
      <c r="J23" s="670"/>
      <c r="K23" s="671"/>
      <c r="L23" s="23"/>
    </row>
    <row r="24" spans="1:12" s="9" customFormat="1" ht="25.2" customHeight="1" x14ac:dyDescent="0.3">
      <c r="A24" s="665"/>
      <c r="B24" s="666"/>
      <c r="C24" s="666"/>
      <c r="D24" s="667"/>
      <c r="E24" s="667"/>
      <c r="F24" s="667"/>
      <c r="G24" s="669"/>
      <c r="H24" s="670"/>
      <c r="I24" s="670"/>
      <c r="J24" s="670"/>
      <c r="K24" s="671"/>
      <c r="L24" s="23"/>
    </row>
    <row r="25" spans="1:12" s="9" customFormat="1" ht="18.600000000000001" customHeight="1" x14ac:dyDescent="0.3">
      <c r="A25" s="665"/>
      <c r="B25" s="666"/>
      <c r="C25" s="666"/>
      <c r="D25" s="667"/>
      <c r="E25" s="667"/>
      <c r="F25" s="667"/>
      <c r="G25" s="669"/>
      <c r="H25" s="670"/>
      <c r="I25" s="670"/>
      <c r="J25" s="670"/>
      <c r="K25" s="671"/>
      <c r="L25" s="23"/>
    </row>
    <row r="26" spans="1:12" ht="27.6" customHeight="1" x14ac:dyDescent="0.3">
      <c r="A26" s="665"/>
      <c r="B26" s="666"/>
      <c r="C26" s="666"/>
      <c r="D26" s="667"/>
      <c r="E26" s="667"/>
      <c r="F26" s="667"/>
      <c r="G26" s="669"/>
      <c r="H26" s="670"/>
      <c r="I26" s="670"/>
      <c r="J26" s="670"/>
      <c r="K26" s="671"/>
      <c r="L26" s="23"/>
    </row>
    <row r="27" spans="1:12" s="9" customFormat="1" ht="36" customHeight="1" x14ac:dyDescent="0.3">
      <c r="A27" s="665"/>
      <c r="B27" s="676"/>
      <c r="C27" s="676"/>
      <c r="D27" s="667"/>
      <c r="E27" s="667"/>
      <c r="F27" s="668"/>
      <c r="G27" s="669"/>
      <c r="H27" s="670"/>
      <c r="I27" s="670"/>
      <c r="J27" s="670"/>
      <c r="K27" s="671"/>
      <c r="L27" s="23"/>
    </row>
    <row r="28" spans="1:12" s="9" customFormat="1" ht="36" customHeight="1" x14ac:dyDescent="0.3">
      <c r="A28" s="665"/>
      <c r="B28" s="676"/>
      <c r="C28" s="676"/>
      <c r="D28" s="667"/>
      <c r="E28" s="667"/>
      <c r="F28" s="667"/>
      <c r="G28" s="669"/>
      <c r="H28" s="670"/>
      <c r="I28" s="670"/>
      <c r="J28" s="670"/>
      <c r="K28" s="671"/>
      <c r="L28" s="23"/>
    </row>
    <row r="29" spans="1:12" s="9" customFormat="1" ht="36" customHeight="1" x14ac:dyDescent="0.3">
      <c r="A29" s="665"/>
      <c r="B29" s="676"/>
      <c r="C29" s="676"/>
      <c r="D29" s="667"/>
      <c r="E29" s="667"/>
      <c r="F29" s="667"/>
      <c r="G29" s="669"/>
      <c r="H29" s="670"/>
      <c r="I29" s="670"/>
      <c r="J29" s="670"/>
      <c r="K29" s="671"/>
      <c r="L29" s="23"/>
    </row>
    <row r="30" spans="1:12" ht="36" customHeight="1" x14ac:dyDescent="0.3">
      <c r="A30" s="665"/>
      <c r="B30" s="676"/>
      <c r="C30" s="676"/>
      <c r="D30" s="667"/>
      <c r="E30" s="667"/>
      <c r="F30" s="667"/>
      <c r="G30" s="669"/>
      <c r="H30" s="670"/>
      <c r="I30" s="670"/>
      <c r="J30" s="670"/>
      <c r="K30" s="671"/>
      <c r="L30" s="23"/>
    </row>
    <row r="31" spans="1:12" ht="36" customHeight="1" x14ac:dyDescent="0.3">
      <c r="A31" s="665"/>
      <c r="B31" s="676"/>
      <c r="C31" s="676"/>
      <c r="D31" s="667"/>
      <c r="E31" s="667"/>
      <c r="F31" s="667"/>
      <c r="G31" s="669"/>
      <c r="H31" s="670"/>
      <c r="I31" s="670"/>
      <c r="J31" s="670"/>
      <c r="K31" s="671"/>
      <c r="L31" s="23"/>
    </row>
    <row r="32" spans="1:12" ht="30" customHeight="1" x14ac:dyDescent="0.3">
      <c r="A32" s="665"/>
      <c r="B32" s="676"/>
      <c r="C32" s="677"/>
      <c r="D32" s="667"/>
      <c r="E32" s="667"/>
      <c r="F32" s="667"/>
      <c r="G32" s="669"/>
      <c r="H32" s="670"/>
      <c r="I32" s="670"/>
      <c r="J32" s="670"/>
      <c r="K32" s="671"/>
      <c r="L32" s="23"/>
    </row>
    <row r="33" spans="1:14" ht="30" customHeight="1" x14ac:dyDescent="0.3">
      <c r="A33" s="665"/>
      <c r="B33" s="676"/>
      <c r="C33" s="677"/>
      <c r="D33" s="667"/>
      <c r="E33" s="667"/>
      <c r="F33" s="667"/>
      <c r="G33" s="669"/>
      <c r="H33" s="670"/>
      <c r="I33" s="670"/>
      <c r="J33" s="670"/>
      <c r="K33" s="671"/>
      <c r="L33" s="23"/>
    </row>
    <row r="34" spans="1:14" s="9" customFormat="1" ht="30" customHeight="1" x14ac:dyDescent="0.3">
      <c r="A34" s="665"/>
      <c r="B34" s="676"/>
      <c r="C34" s="677"/>
      <c r="D34" s="667"/>
      <c r="E34" s="667"/>
      <c r="F34" s="667"/>
      <c r="G34" s="669"/>
      <c r="H34" s="670"/>
      <c r="I34" s="670"/>
      <c r="J34" s="670"/>
      <c r="K34" s="671"/>
      <c r="L34" s="23"/>
    </row>
    <row r="35" spans="1:14" s="9" customFormat="1" ht="40.200000000000003" customHeight="1" x14ac:dyDescent="0.3">
      <c r="A35" s="665"/>
      <c r="B35" s="676"/>
      <c r="C35" s="677"/>
      <c r="D35" s="667"/>
      <c r="E35" s="667"/>
      <c r="F35" s="667"/>
      <c r="G35" s="669"/>
      <c r="H35" s="670"/>
      <c r="I35" s="670"/>
      <c r="J35" s="670"/>
      <c r="K35" s="671"/>
      <c r="L35" s="23"/>
    </row>
    <row r="36" spans="1:14" ht="25.2" customHeight="1" x14ac:dyDescent="0.3">
      <c r="A36" s="678"/>
      <c r="B36" s="666"/>
      <c r="C36" s="666"/>
      <c r="D36" s="667"/>
      <c r="E36" s="667"/>
      <c r="F36" s="667"/>
      <c r="G36" s="669"/>
      <c r="H36" s="670"/>
      <c r="I36" s="670"/>
      <c r="J36" s="670"/>
      <c r="K36" s="671"/>
      <c r="L36" s="23"/>
    </row>
    <row r="37" spans="1:14" ht="25.2" customHeight="1" x14ac:dyDescent="0.3">
      <c r="A37" s="678"/>
      <c r="B37" s="666"/>
      <c r="C37" s="666"/>
      <c r="D37" s="667"/>
      <c r="E37" s="667"/>
      <c r="F37" s="667"/>
      <c r="G37" s="669"/>
      <c r="H37" s="670"/>
      <c r="I37" s="670"/>
      <c r="J37" s="670"/>
      <c r="K37" s="671"/>
      <c r="L37" s="23"/>
    </row>
    <row r="38" spans="1:14" s="9" customFormat="1" ht="25.2" customHeight="1" x14ac:dyDescent="0.3">
      <c r="A38" s="678"/>
      <c r="B38" s="666"/>
      <c r="C38" s="666"/>
      <c r="D38" s="667"/>
      <c r="E38" s="667"/>
      <c r="F38" s="667"/>
      <c r="G38" s="669"/>
      <c r="H38" s="670"/>
      <c r="I38" s="670"/>
      <c r="J38" s="670"/>
      <c r="K38" s="671"/>
      <c r="L38" s="23"/>
    </row>
    <row r="39" spans="1:14" s="9" customFormat="1" ht="25.2" customHeight="1" x14ac:dyDescent="0.3">
      <c r="A39" s="678"/>
      <c r="B39" s="666"/>
      <c r="C39" s="666"/>
      <c r="D39" s="667"/>
      <c r="E39" s="667"/>
      <c r="F39" s="667"/>
      <c r="G39" s="669"/>
      <c r="H39" s="670"/>
      <c r="I39" s="670"/>
      <c r="J39" s="670"/>
      <c r="K39" s="671"/>
      <c r="L39" s="23"/>
    </row>
    <row r="40" spans="1:14" s="9" customFormat="1" ht="25.2" customHeight="1" x14ac:dyDescent="0.3">
      <c r="A40" s="678"/>
      <c r="B40" s="666"/>
      <c r="C40" s="666"/>
      <c r="D40" s="667"/>
      <c r="E40" s="667"/>
      <c r="F40" s="667"/>
      <c r="G40" s="669"/>
      <c r="H40" s="670"/>
      <c r="I40" s="670"/>
      <c r="J40" s="670"/>
      <c r="K40" s="671"/>
      <c r="L40" s="23"/>
    </row>
    <row r="41" spans="1:14" ht="23.4" customHeight="1" x14ac:dyDescent="0.3">
      <c r="A41" s="678"/>
      <c r="B41" s="666"/>
      <c r="C41" s="666"/>
      <c r="D41" s="667"/>
      <c r="E41" s="667"/>
      <c r="F41" s="667"/>
      <c r="G41" s="669"/>
      <c r="H41" s="670"/>
      <c r="I41" s="670"/>
      <c r="J41" s="670"/>
      <c r="K41" s="671"/>
      <c r="L41" s="23"/>
    </row>
    <row r="42" spans="1:14" s="9" customFormat="1" ht="36" customHeight="1" x14ac:dyDescent="0.3">
      <c r="A42" s="678"/>
      <c r="B42" s="666"/>
      <c r="C42" s="666"/>
      <c r="D42" s="667"/>
      <c r="E42" s="667"/>
      <c r="F42" s="667"/>
      <c r="G42" s="679"/>
      <c r="H42" s="680"/>
      <c r="I42" s="680"/>
      <c r="J42" s="680"/>
      <c r="K42" s="671"/>
      <c r="L42" s="23"/>
    </row>
    <row r="43" spans="1:14" ht="36" customHeight="1" x14ac:dyDescent="0.3">
      <c r="A43" s="678"/>
      <c r="B43" s="666"/>
      <c r="C43" s="666"/>
      <c r="D43" s="667"/>
      <c r="E43" s="667"/>
      <c r="F43" s="667"/>
      <c r="G43" s="679"/>
      <c r="H43" s="680"/>
      <c r="I43" s="680"/>
      <c r="J43" s="680"/>
      <c r="K43" s="671"/>
      <c r="L43" s="23"/>
    </row>
    <row r="44" spans="1:14" s="9" customFormat="1" ht="36" customHeight="1" x14ac:dyDescent="0.3">
      <c r="A44" s="678"/>
      <c r="B44" s="666"/>
      <c r="C44" s="666"/>
      <c r="D44" s="667"/>
      <c r="E44" s="667"/>
      <c r="F44" s="667"/>
      <c r="G44" s="681"/>
      <c r="H44" s="680"/>
      <c r="I44" s="680"/>
      <c r="J44" s="680"/>
      <c r="K44" s="671"/>
      <c r="L44" s="23"/>
    </row>
    <row r="45" spans="1:14" s="9" customFormat="1" ht="36" customHeight="1" x14ac:dyDescent="0.3">
      <c r="A45" s="678"/>
      <c r="B45" s="666"/>
      <c r="C45" s="666"/>
      <c r="D45" s="667"/>
      <c r="E45" s="667"/>
      <c r="F45" s="667"/>
      <c r="G45" s="681"/>
      <c r="H45" s="680"/>
      <c r="I45" s="680"/>
      <c r="J45" s="680"/>
      <c r="K45" s="671"/>
      <c r="L45" s="23"/>
    </row>
    <row r="46" spans="1:14" x14ac:dyDescent="0.3">
      <c r="A46" s="642"/>
      <c r="B46" s="642"/>
      <c r="C46" s="642"/>
      <c r="D46" s="642"/>
      <c r="E46" s="642"/>
      <c r="F46" s="642"/>
      <c r="G46" s="642"/>
      <c r="H46" s="642"/>
      <c r="I46" s="642"/>
      <c r="J46" s="642"/>
      <c r="K46" s="642"/>
    </row>
    <row r="47" spans="1:14" x14ac:dyDescent="0.3">
      <c r="A47" s="643"/>
      <c r="B47" s="643"/>
      <c r="C47" s="643"/>
      <c r="D47" s="643"/>
      <c r="E47" s="643"/>
      <c r="F47" s="643"/>
      <c r="G47" s="643"/>
      <c r="H47" s="643"/>
      <c r="I47" s="643"/>
      <c r="J47" s="643"/>
      <c r="K47" s="643"/>
    </row>
    <row r="48" spans="1:14" x14ac:dyDescent="0.3">
      <c r="A48" s="645"/>
      <c r="B48" s="645"/>
      <c r="C48" s="645"/>
      <c r="D48" s="645"/>
      <c r="E48" s="645"/>
      <c r="F48" s="645"/>
      <c r="G48" s="645"/>
      <c r="H48" s="645"/>
      <c r="I48" s="645"/>
      <c r="J48" s="645"/>
      <c r="K48" s="645"/>
      <c r="L48" s="24"/>
      <c r="M48" s="24"/>
      <c r="N48" s="9"/>
    </row>
    <row r="49" spans="1:14" s="9" customFormat="1" x14ac:dyDescent="0.3">
      <c r="A49" s="646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24"/>
      <c r="M49" s="24"/>
    </row>
    <row r="50" spans="1:14" ht="14.4" customHeight="1" x14ac:dyDescent="0.3">
      <c r="A50" s="647"/>
      <c r="B50" s="648"/>
      <c r="C50" s="648"/>
      <c r="D50" s="648"/>
      <c r="E50" s="648"/>
      <c r="F50" s="648"/>
      <c r="G50" s="648"/>
      <c r="H50" s="648"/>
      <c r="I50" s="648"/>
      <c r="J50" s="649"/>
      <c r="K50" s="649"/>
      <c r="L50" s="15"/>
      <c r="M50" s="14"/>
      <c r="N50" s="9"/>
    </row>
    <row r="51" spans="1:14" x14ac:dyDescent="0.3">
      <c r="A51" s="650"/>
      <c r="B51" s="651"/>
      <c r="C51" s="651"/>
      <c r="D51" s="651"/>
      <c r="E51" s="651"/>
      <c r="F51" s="651"/>
      <c r="G51" s="651"/>
      <c r="H51" s="652"/>
      <c r="I51" s="652"/>
      <c r="J51" s="652"/>
      <c r="K51" s="653"/>
      <c r="L51" s="15"/>
      <c r="M51" s="14"/>
      <c r="N51" s="9"/>
    </row>
    <row r="52" spans="1:14" x14ac:dyDescent="0.3">
      <c r="A52" s="650"/>
      <c r="B52" s="651"/>
      <c r="C52" s="651"/>
      <c r="D52" s="651"/>
      <c r="E52" s="651"/>
      <c r="F52" s="651"/>
      <c r="G52" s="654"/>
      <c r="H52" s="655"/>
      <c r="I52" s="655"/>
      <c r="J52" s="656"/>
      <c r="K52" s="656"/>
      <c r="L52" s="15"/>
      <c r="M52" s="14"/>
      <c r="N52" s="9"/>
    </row>
    <row r="53" spans="1:14" s="9" customFormat="1" x14ac:dyDescent="0.3">
      <c r="A53" s="657"/>
      <c r="B53" s="658"/>
      <c r="C53" s="658"/>
      <c r="D53" s="658"/>
      <c r="E53" s="658"/>
      <c r="F53" s="658"/>
      <c r="G53" s="654"/>
      <c r="H53" s="658"/>
      <c r="I53" s="658"/>
      <c r="J53" s="659"/>
      <c r="K53" s="659"/>
      <c r="L53" s="15"/>
      <c r="M53" s="14"/>
    </row>
    <row r="54" spans="1:14" x14ac:dyDescent="0.3">
      <c r="A54" s="650"/>
      <c r="B54" s="651"/>
      <c r="C54" s="651"/>
      <c r="D54" s="651"/>
      <c r="E54" s="651"/>
      <c r="F54" s="651"/>
      <c r="G54" s="654"/>
      <c r="H54" s="654"/>
      <c r="I54" s="654"/>
      <c r="J54" s="659"/>
      <c r="K54" s="659"/>
      <c r="L54" s="15"/>
      <c r="M54" s="14"/>
      <c r="N54" s="9"/>
    </row>
    <row r="55" spans="1:14" x14ac:dyDescent="0.3">
      <c r="A55" s="653"/>
      <c r="B55" s="653"/>
      <c r="C55" s="653"/>
      <c r="D55" s="653"/>
      <c r="E55" s="653"/>
      <c r="F55" s="653"/>
      <c r="G55" s="653"/>
      <c r="H55" s="653"/>
      <c r="I55" s="653"/>
      <c r="J55" s="653"/>
      <c r="K55" s="649"/>
      <c r="L55" s="14"/>
      <c r="M55" s="14"/>
    </row>
    <row r="56" spans="1:14" x14ac:dyDescent="0.3">
      <c r="A56" s="642"/>
      <c r="B56" s="642"/>
      <c r="C56" s="642"/>
      <c r="D56" s="642"/>
      <c r="E56" s="642"/>
      <c r="F56" s="642"/>
      <c r="G56" s="642"/>
      <c r="H56" s="642"/>
      <c r="I56" s="642"/>
      <c r="J56" s="642"/>
      <c r="K56" s="642"/>
    </row>
    <row r="57" spans="1:14" x14ac:dyDescent="0.3">
      <c r="A57" s="642"/>
      <c r="B57" s="642"/>
      <c r="C57" s="642"/>
      <c r="D57" s="642"/>
      <c r="E57" s="642"/>
      <c r="F57" s="642"/>
      <c r="G57" s="642"/>
      <c r="H57" s="642"/>
      <c r="I57" s="642"/>
      <c r="J57" s="642"/>
      <c r="K57" s="642"/>
    </row>
    <row r="58" spans="1:14" x14ac:dyDescent="0.3">
      <c r="A58" s="642"/>
      <c r="B58" s="642"/>
      <c r="C58" s="642"/>
      <c r="D58" s="642"/>
      <c r="E58" s="642"/>
      <c r="F58" s="642"/>
      <c r="G58" s="642"/>
      <c r="H58" s="642"/>
      <c r="I58" s="642"/>
      <c r="J58" s="642"/>
      <c r="K58" s="642"/>
    </row>
  </sheetData>
  <mergeCells count="40">
    <mergeCell ref="A24:A35"/>
    <mergeCell ref="J54:K54"/>
    <mergeCell ref="J53:K53"/>
    <mergeCell ref="A47:K47"/>
    <mergeCell ref="H51:J51"/>
    <mergeCell ref="A48:K48"/>
    <mergeCell ref="C36:C41"/>
    <mergeCell ref="A42:A45"/>
    <mergeCell ref="B42:B45"/>
    <mergeCell ref="C42:C45"/>
    <mergeCell ref="J52:K52"/>
    <mergeCell ref="A36:A41"/>
    <mergeCell ref="B36:B41"/>
    <mergeCell ref="C32:C35"/>
    <mergeCell ref="B32:B35"/>
    <mergeCell ref="B27:B31"/>
    <mergeCell ref="C12:C13"/>
    <mergeCell ref="C27:C31"/>
    <mergeCell ref="B9:B11"/>
    <mergeCell ref="C9:C11"/>
    <mergeCell ref="B14:B19"/>
    <mergeCell ref="C14:C19"/>
    <mergeCell ref="B24:B26"/>
    <mergeCell ref="C24:C26"/>
    <mergeCell ref="A9:A13"/>
    <mergeCell ref="B20:C23"/>
    <mergeCell ref="A14:A23"/>
    <mergeCell ref="K7:K8"/>
    <mergeCell ref="A1:K1"/>
    <mergeCell ref="A3:K3"/>
    <mergeCell ref="A4:K4"/>
    <mergeCell ref="A5:K5"/>
    <mergeCell ref="A7:A8"/>
    <mergeCell ref="B7:C8"/>
    <mergeCell ref="I7:I8"/>
    <mergeCell ref="D7:E7"/>
    <mergeCell ref="H7:H8"/>
    <mergeCell ref="J7:J8"/>
    <mergeCell ref="G7:G8"/>
    <mergeCell ref="B12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Korisnik</cp:lastModifiedBy>
  <cp:lastPrinted>2022-05-23T07:44:38Z</cp:lastPrinted>
  <dcterms:created xsi:type="dcterms:W3CDTF">2017-11-20T10:31:55Z</dcterms:created>
  <dcterms:modified xsi:type="dcterms:W3CDTF">2022-06-20T11:27:45Z</dcterms:modified>
</cp:coreProperties>
</file>